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00" windowHeight="6810" tabRatio="954" firstSheet="8" activeTab="17"/>
  </bookViews>
  <sheets>
    <sheet name="A1-P&amp;G Fixed" sheetId="1" r:id="rId1"/>
    <sheet name="A2-P&amp;G TIME RELATED" sheetId="2" r:id="rId2"/>
    <sheet name="A3-P&amp;G PROV" sheetId="3" r:id="rId3"/>
    <sheet name="A4-P&amp;G PRIME COST" sheetId="4" r:id="rId4"/>
    <sheet name="A5- P&amp;G DAY WORKS" sheetId="5" r:id="rId5"/>
    <sheet name="C-Site Clearance 1" sheetId="6" r:id="rId6"/>
    <sheet name="DB-Earthworks(Pipe Trenches (2)" sheetId="7" r:id="rId7"/>
    <sheet name="DB-Earthworks(Pipe Trenches)" sheetId="8" r:id="rId8"/>
    <sheet name="LB-Bedding" sheetId="9" r:id="rId9"/>
    <sheet name="L-Pipe Works 1" sheetId="10" r:id="rId10"/>
    <sheet name=" L-Pipe Works 2" sheetId="11" r:id="rId11"/>
    <sheet name="L-Pipe Works 3" sheetId="12" r:id="rId12"/>
    <sheet name="L-Pipe Works 4" sheetId="13" r:id="rId13"/>
    <sheet name="LF Yard Connections" sheetId="14" r:id="rId14"/>
    <sheet name="SCHEDULE D." sheetId="15" r:id="rId15"/>
    <sheet name="Boreholes" sheetId="16" r:id="rId16"/>
    <sheet name="Steeltank" sheetId="17" r:id="rId17"/>
    <sheet name="SUMMARY" sheetId="18" r:id="rId18"/>
    <sheet name="Sheet1" sheetId="19" state="hidden" r:id="rId19"/>
  </sheets>
  <externalReferences>
    <externalReference r:id="rId22"/>
  </externalReferences>
  <definedNames>
    <definedName name="_xlfn.SINGLE" hidden="1">#NAME?</definedName>
    <definedName name="Items_01" localSheetId="6">#REF!</definedName>
    <definedName name="Items_01" localSheetId="14">#REF!</definedName>
    <definedName name="Items_01">#REF!</definedName>
    <definedName name="MAAAAAAAAAAAAAAAA">'A3-P&amp;G PROV'!$J$29</definedName>
    <definedName name="_xlnm.Print_Area" localSheetId="0">'A1-P&amp;G Fixed'!$A$1:$H$45</definedName>
    <definedName name="_xlnm.Print_Area" localSheetId="14">'SCHEDULE D.'!$A$1:$H$70</definedName>
    <definedName name="_xlnm.Print_Area" localSheetId="17">'SUMMARY'!$A$1:$D$26</definedName>
  </definedNames>
  <calcPr fullCalcOnLoad="1"/>
</workbook>
</file>

<file path=xl/sharedStrings.xml><?xml version="1.0" encoding="utf-8"?>
<sst xmlns="http://schemas.openxmlformats.org/spreadsheetml/2006/main" count="1180" uniqueCount="636">
  <si>
    <t>Sum</t>
  </si>
  <si>
    <t>DESCRIPTION</t>
  </si>
  <si>
    <t>UNIT</t>
  </si>
  <si>
    <t>QUANTITY</t>
  </si>
  <si>
    <t>RATE</t>
  </si>
  <si>
    <t>AMOUNT</t>
  </si>
  <si>
    <t>SCHEDULE OF QUANTITIES:</t>
  </si>
  <si>
    <t>Facilities for Engineer:</t>
  </si>
  <si>
    <t>1.2.1</t>
  </si>
  <si>
    <t>1.2.2</t>
  </si>
  <si>
    <t>Workshops</t>
  </si>
  <si>
    <t>Laboratories</t>
  </si>
  <si>
    <t>(As specified in SABS 1200 A and the Project Specifications.)</t>
  </si>
  <si>
    <t>Access</t>
  </si>
  <si>
    <t>Plant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</si>
  <si>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</si>
  <si>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</si>
  <si>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</si>
  <si>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</si>
  <si>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</si>
  <si>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</si>
  <si>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</si>
  <si>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</si>
  <si>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</si>
  <si>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</si>
  <si>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</si>
  <si>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Other Fixed Charge Obligations:</t>
  </si>
  <si>
    <t>Contractual Requirements:</t>
  </si>
  <si>
    <t>Removal of Site Establishment:</t>
  </si>
  <si>
    <t>Facilities for Contractor:</t>
  </si>
  <si>
    <t>SECTION 1: PRELIMINARY AND GENERAL - FIXED CHARGE AND VALUE RELATED OBLIGATIONS</t>
  </si>
  <si>
    <t>SECTION 2: PRELIMINARY AND GENERAL - TIME RELATED OBLIGATIONS</t>
  </si>
  <si>
    <t>FIXED CHARGE AND VALUE RELATED ITEMS:</t>
  </si>
  <si>
    <t>1.1.1</t>
  </si>
  <si>
    <t>1.1.2</t>
  </si>
  <si>
    <t>TIME RELATED ITEMS:</t>
  </si>
  <si>
    <t>A.2</t>
  </si>
  <si>
    <t>8.4.1</t>
  </si>
  <si>
    <t>2.1.1</t>
  </si>
  <si>
    <t>2.2.1</t>
  </si>
  <si>
    <t>2.2.2</t>
  </si>
  <si>
    <t>Overhead Costs for the Duration of the Contract: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</si>
  <si>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</si>
  <si>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</si>
  <si>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</si>
  <si>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</si>
  <si>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</si>
  <si>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</si>
  <si>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</si>
  <si>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</si>
  <si>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</si>
  <si>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</si>
  <si>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Other Time Related Obligations:</t>
  </si>
  <si>
    <t>TOTAL SCHEDULE A - SECTION 2 CARRIED TO SUMMARY:</t>
  </si>
  <si>
    <t>A.3</t>
  </si>
  <si>
    <t>SECTION 4: PRELIMINARY AND GENERAL - PRIME COST SUMS</t>
  </si>
  <si>
    <t>PRIME COST ITEMS:</t>
  </si>
  <si>
    <t>A.4</t>
  </si>
  <si>
    <t>A.5</t>
  </si>
  <si>
    <t>DAYWORK:</t>
  </si>
  <si>
    <t>(As specified in SABS 1200 A, SABS 1200 AB and the Project Specifications.)</t>
  </si>
  <si>
    <t>5.1.1</t>
  </si>
  <si>
    <t>5.1.2</t>
  </si>
  <si>
    <t>5.1.3</t>
  </si>
  <si>
    <t>Skilled Labour (Artisan).</t>
  </si>
  <si>
    <t>Semi-skilled Labour.</t>
  </si>
  <si>
    <t>Unskilled Labour.</t>
  </si>
  <si>
    <t>Excavator - TLB.</t>
  </si>
  <si>
    <t>Excavator - Size Cat 225.</t>
  </si>
  <si>
    <t>5.3.1</t>
  </si>
  <si>
    <t>5.3.2</t>
  </si>
  <si>
    <t>(As specified in SABS 1200 DB and the Project Specifications.)</t>
  </si>
  <si>
    <t>Site Clearance:</t>
  </si>
  <si>
    <t>Excavation Ancillaries;</t>
  </si>
  <si>
    <t>Excavation using Labour Intensive Methods:</t>
  </si>
  <si>
    <t>m</t>
  </si>
  <si>
    <r>
      <t>m</t>
    </r>
    <r>
      <rPr>
        <vertAlign val="superscript"/>
        <sz val="8"/>
        <rFont val="Arial"/>
        <family val="2"/>
      </rPr>
      <t>3</t>
    </r>
  </si>
  <si>
    <t>Demolish existing concrete.</t>
  </si>
  <si>
    <t>Backfill and Compaction:</t>
  </si>
  <si>
    <t>Backfill and compact trenches using labour intensive methods.</t>
  </si>
  <si>
    <t>Dispose of surplus excavated material.</t>
  </si>
  <si>
    <t>Opening and closing designated borrow pits.</t>
  </si>
  <si>
    <t>Compaction within road reserve to 90 % of Modified AASHTO density clause 5.7.1.</t>
  </si>
  <si>
    <t>Overhaul:</t>
  </si>
  <si>
    <t>Pov. Sum</t>
  </si>
  <si>
    <t>Existing Services:</t>
  </si>
  <si>
    <r>
      <t>m</t>
    </r>
    <r>
      <rPr>
        <vertAlign val="superscript"/>
        <sz val="8"/>
        <rFont val="Arial"/>
        <family val="2"/>
      </rPr>
      <t>2</t>
    </r>
  </si>
  <si>
    <t>(As specified in SABS 1200 LB and the Project Specifications.)</t>
  </si>
  <si>
    <t>BEDDING:</t>
  </si>
  <si>
    <t>Imported Bedding Material: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</si>
  <si>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-km</t>
    </r>
  </si>
  <si>
    <t>(As specified in SABS 1200 L, SABS 1200 GA and the Project Specifications.)</t>
  </si>
  <si>
    <t>MEDIUM PRESSURE PIPES:</t>
  </si>
  <si>
    <t>Rate Only</t>
  </si>
  <si>
    <t>(The rates shall include disinfecting of pipes after completion of hydraulic pipe test.)</t>
  </si>
  <si>
    <t>1.3.11</t>
  </si>
  <si>
    <t>1.3.12</t>
  </si>
  <si>
    <t>TOTAL SCHEDULE A - SECTION 1 CARRIED TO SUMMARY:</t>
  </si>
  <si>
    <t>Month</t>
  </si>
  <si>
    <t>Workshops.</t>
  </si>
  <si>
    <t>Laboratories.</t>
  </si>
  <si>
    <t>Access.</t>
  </si>
  <si>
    <t>Plant.</t>
  </si>
  <si>
    <t>Accommodation of traffic.</t>
  </si>
  <si>
    <t>Time related contractual requirements.</t>
  </si>
  <si>
    <t>Offices and storage sheds</t>
  </si>
  <si>
    <t>Living accommodation</t>
  </si>
  <si>
    <t>Ablution and latrine facilities</t>
  </si>
  <si>
    <t>Tools and equipment</t>
  </si>
  <si>
    <t>Water supplies, electric power and communications</t>
  </si>
  <si>
    <t>Dealing with water</t>
  </si>
  <si>
    <t>Fixed charge contractual requirements.</t>
  </si>
  <si>
    <t>Value related contractual requirements.</t>
  </si>
  <si>
    <t>Offices and storage sheds.</t>
  </si>
  <si>
    <t>Living accommodation.</t>
  </si>
  <si>
    <t>Ablution and latrine facilities.</t>
  </si>
  <si>
    <t>Tools and equipment.</t>
  </si>
  <si>
    <t>Water supplies, electric power and communications.</t>
  </si>
  <si>
    <t>Dealing with water.</t>
  </si>
  <si>
    <t>Materials on site storage and protection.</t>
  </si>
  <si>
    <t>Provision for the employment of CLO.</t>
  </si>
  <si>
    <t>3.1.1</t>
  </si>
  <si>
    <t>3.1.2</t>
  </si>
  <si>
    <t>3.1.3</t>
  </si>
  <si>
    <t>Prov. Sum</t>
  </si>
  <si>
    <t>%</t>
  </si>
  <si>
    <t>Overheads, charges and profit on item 3.1.1.</t>
  </si>
  <si>
    <t>PSC Attendance at Site Meeting:</t>
  </si>
  <si>
    <t>Provision for the attendance of PSC members.</t>
  </si>
  <si>
    <t>3.2.1</t>
  </si>
  <si>
    <t>3.3.1</t>
  </si>
  <si>
    <t>3.3.2</t>
  </si>
  <si>
    <t>Environmental Management:</t>
  </si>
  <si>
    <t>Community Liaison Officer:</t>
  </si>
  <si>
    <t>Routine Tests required by Engineer:</t>
  </si>
  <si>
    <t>3.4.1</t>
  </si>
  <si>
    <t>3.4.2</t>
  </si>
  <si>
    <t>3.5.1</t>
  </si>
  <si>
    <t>3.5.2</t>
  </si>
  <si>
    <t>3.6.1</t>
  </si>
  <si>
    <t>3.7.1</t>
  </si>
  <si>
    <t>Overheads, charges and profit on item 3.5.1.</t>
  </si>
  <si>
    <t>Provision for routine tests.</t>
  </si>
  <si>
    <t>TOTAL SCHEDULE A - SECTION 3 CARRIED TO SUMMARY:</t>
  </si>
  <si>
    <t>SECTION 3: PRELIMINARY AND GENERAL - PROVISIONAL SUMS</t>
  </si>
  <si>
    <t>PC Sum</t>
  </si>
  <si>
    <t>4.1.1</t>
  </si>
  <si>
    <t>4.1.2</t>
  </si>
  <si>
    <t>TOTAL SCHEDULE A - SECTION 4 CARRIED TO SUMMARY:</t>
  </si>
  <si>
    <t>Grader 140G or similar.</t>
  </si>
  <si>
    <t>(Plant shall not be more than 3 years old or have more than 3000 hrs logged. Operator to be qualified and competency certified.)</t>
  </si>
  <si>
    <t>Foreman.</t>
  </si>
  <si>
    <t>5.1.4</t>
  </si>
  <si>
    <t>Labour - Normal Working Hours: [Provisional]</t>
  </si>
  <si>
    <r>
      <t>Front end loader - bucket capacity ≤ 1.5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</si>
  <si>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Tip truck - 5 m</t>
    </r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capacity.</t>
    </r>
  </si>
  <si>
    <r>
      <t>Tip truck - 10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capacity.</t>
    </r>
  </si>
  <si>
    <t>Vibratory compaction roller - 13.5 ton.</t>
  </si>
  <si>
    <t>Pedestrian roller - BW90 or similar.</t>
  </si>
  <si>
    <t>Vibratory plate compactor.</t>
  </si>
  <si>
    <t>Vibratory rammer.</t>
  </si>
  <si>
    <t>hr</t>
  </si>
  <si>
    <t>5.1.5</t>
  </si>
  <si>
    <t>SCHEDULE A: PRELIMINARY AND GENERAL OBLIGATIONS</t>
  </si>
  <si>
    <t>TOTAL SCHEDULE A - SECTION 5 CARRIED TO SUMMARY:</t>
  </si>
  <si>
    <t>Extra-over rate for items 5.1.1 to 5.1.4 for work during non working hours.</t>
  </si>
  <si>
    <t>Overheads, charges and profit on item 3.2.1.</t>
  </si>
  <si>
    <t>1.2.4</t>
  </si>
  <si>
    <t>PAYMENT CLAUSE</t>
  </si>
  <si>
    <t>ITEM NUMBER</t>
  </si>
  <si>
    <t>SECTION 1: EARTHWORKS FOR PIPE TRENCHES</t>
  </si>
  <si>
    <t>8.5 b</t>
  </si>
  <si>
    <t>Plant - Heavy Equipment: [Provisional]</t>
  </si>
  <si>
    <t>Plant - Small Equipment: [Provisional]</t>
  </si>
  <si>
    <t>1.1.3</t>
  </si>
  <si>
    <t>1.1.4</t>
  </si>
  <si>
    <t>Clear trees of girth over 1.0 m.</t>
  </si>
  <si>
    <t>1.1.5</t>
  </si>
  <si>
    <t>TOTAL SCHEDULE B - SECTION 1 CARRIED TO SUMMARY:</t>
  </si>
  <si>
    <t>1.2.5</t>
  </si>
  <si>
    <t>No.</t>
  </si>
  <si>
    <t>Clear and shape roads and side drains.</t>
  </si>
  <si>
    <t>Extra-over Item 1.2.1 for excavation in soft material using labour intensive methods.</t>
  </si>
  <si>
    <t>Extra-over Item 1.2.2 for excavation in soft material using labour intensive methods.</t>
  </si>
  <si>
    <t>Extra-over Item 1.2.3 for excavation in soft material using labour intensive methods.</t>
  </si>
  <si>
    <t>Extra-over Item 1.2.4 for excavation in intermediate material using labour intensive methods.</t>
  </si>
  <si>
    <t>Extra-over Item 1.2.6 for excavate and dispose of unsuitable materisl using labour intensive methods.</t>
  </si>
  <si>
    <t>1.6.1</t>
  </si>
  <si>
    <t>SUB-TOTAL SCHEDULE B - SECTION 1 CARRIED FORWARD:</t>
  </si>
  <si>
    <t>EARTHWORKS: (Continues)</t>
  </si>
  <si>
    <t>SECTION 2: PIPE BEDDING</t>
  </si>
  <si>
    <t>2.1.2</t>
  </si>
  <si>
    <t>TOTAL SCHEDULE B - SECTION 2 CARRIED TO SUMMARY:</t>
  </si>
  <si>
    <t>SECTION 3: MEDIUM PRESSURE PIPELINES AND ANCILLARIES</t>
  </si>
  <si>
    <t>3.2.2</t>
  </si>
  <si>
    <t>3.2.1.1</t>
  </si>
  <si>
    <t>3.2.1.2</t>
  </si>
  <si>
    <t>3.2.1.3</t>
  </si>
  <si>
    <t>Specials and Fittings - Cast Iron Equal Tees:</t>
  </si>
  <si>
    <t>75 mm dia.</t>
  </si>
  <si>
    <t>3.8.1</t>
  </si>
  <si>
    <t>Valve Chambers:</t>
  </si>
  <si>
    <t>PSA 14.2 a</t>
  </si>
  <si>
    <t>PSA 14.2 b</t>
  </si>
  <si>
    <t>PSA 14.5 i</t>
  </si>
  <si>
    <t>PSA 14.5 j</t>
  </si>
  <si>
    <t>5.2.1</t>
  </si>
  <si>
    <t>5.2.2</t>
  </si>
  <si>
    <t>5.3.3</t>
  </si>
  <si>
    <t>5.3.4</t>
  </si>
  <si>
    <t>5.3.9</t>
  </si>
  <si>
    <t xml:space="preserve">Transport cost per any unit of plant to deliver to site and remove from site for items 5.4.1 to 5.4.3. </t>
  </si>
  <si>
    <t>Transport cost per any unit of plant to deliver to site and remove from site for items 5.3.1 to 5.3.8</t>
  </si>
  <si>
    <t>(Bitumen dipped and LYNG sockets to SABS 546 and SABS 966 with flange drilled to SABS 1123, Table 16.)</t>
  </si>
  <si>
    <t>Specials and Fittings - Cast Iron Scour Tees:</t>
  </si>
  <si>
    <t>Specials and Fittings - Air Valve:</t>
  </si>
  <si>
    <t>(Vent O' Mat SERIES RBX  with screwed BSP male inlet, or similar. Complete with flange, barrel nipple, and 50 mm gate valve)</t>
  </si>
  <si>
    <t>Thrust Blocks:</t>
  </si>
  <si>
    <t>SUB-TOTAL SCHEDULE B - SECTION 3 CARRIED FORWARD:</t>
  </si>
  <si>
    <t>SUB-TOTAL SCHEDULE B - SECTION 3 BROUGHT FORWARD:</t>
  </si>
  <si>
    <t>8.2.5</t>
  </si>
  <si>
    <t>3.12.1</t>
  </si>
  <si>
    <t>3.13.1</t>
  </si>
  <si>
    <t>Extra-over Item 3.15.1 for depth increments of 250 mm.</t>
  </si>
  <si>
    <t>SCHEDULE</t>
  </si>
  <si>
    <t>A</t>
  </si>
  <si>
    <t>SUB-TOTAL:</t>
  </si>
  <si>
    <t>PRELIMINARY AND GENERAL - FIXED CHARGE AND VALUE RELATED OBLIGATIONS</t>
  </si>
  <si>
    <t>PRELIMINARY AND GENERAL - TIME RELATED OBLIGATIONS</t>
  </si>
  <si>
    <t>PRELIMINARY AND GENERAL - PROVISIONAL SUMS</t>
  </si>
  <si>
    <t>PRELIMINARY AND GENERAL - PRIME COST SUMS</t>
  </si>
  <si>
    <t>PRELIMINARY AND GENERAL - DAYWORK</t>
  </si>
  <si>
    <t>EARTHWORKS FOR PIPE TRENCHES</t>
  </si>
  <si>
    <t>PIPE BEDDING</t>
  </si>
  <si>
    <t>MEDIUM PRESSURE PIPELINES AND ANCILLARIES</t>
  </si>
  <si>
    <t>PROVISIONAL SUMS:</t>
  </si>
  <si>
    <t>(Bedding to be Class C for flexible pipes as indicated in the contract drawings)</t>
  </si>
  <si>
    <t>(Extra-over rate to Items 3.1.1 to 3.1.6.)</t>
  </si>
  <si>
    <t>uPVC bends less than 25 degree angle.</t>
  </si>
  <si>
    <t>uPVC bends with 45 degree angle.</t>
  </si>
  <si>
    <t>uPVC bends with 90 degree angle.</t>
  </si>
  <si>
    <t>(Cast iron scour tee, Bitumen dipped and LYNG sockets to SABS 546 and SABS 966 with flanged branch, 100 mm dia, drilled to SABS 1123, Table 16.)</t>
  </si>
  <si>
    <t>(Bitumen dipped, spigot and socket and socketed cast iron reducers all to SABS 546 and SABS 966.)</t>
  </si>
  <si>
    <t>Pipe Specials - Galvanised:</t>
  </si>
  <si>
    <t>SCHEDULE B: BULK SUPPLY AND NETWORK DISTRIBUTION WORKS</t>
  </si>
  <si>
    <t>SECTION 5: PRELIMINARY AND GENERAL - DAYWORKS</t>
  </si>
  <si>
    <t>Remove 150 mm topsoil, 800 mm wide.</t>
  </si>
  <si>
    <t>Phone for Engineer's Site Staff:</t>
  </si>
  <si>
    <t>Concrete pipe line markers as per details.</t>
  </si>
  <si>
    <t>63 mm dia.</t>
  </si>
  <si>
    <t>SUMMARY SCHEDULE OF QUANTITIES</t>
  </si>
  <si>
    <t>m³</t>
  </si>
  <si>
    <t>Concrete volume &lt; 0,5m³</t>
  </si>
  <si>
    <t>Concrete volume  0,5m³ - 1</t>
  </si>
  <si>
    <t xml:space="preserve">Concrete volume &gt; 1 m³ </t>
  </si>
  <si>
    <t>Prov Sum</t>
  </si>
  <si>
    <r>
      <t>Encasement of pipe through stream crossings, Rate shall include formwork, mixing and placing of concrete(5m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and Gabbions (10m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</si>
  <si>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 xml:space="preserve"> </t>
  </si>
  <si>
    <t>Valve chamber - As per detail  complete including excavation, materials, plant, labour and incidentals, as per detail drawings.</t>
  </si>
  <si>
    <t>2.4.1</t>
  </si>
  <si>
    <t>2.4.2</t>
  </si>
  <si>
    <t>3.11.1</t>
  </si>
  <si>
    <t>3.11.2</t>
  </si>
  <si>
    <t>3.12.2</t>
  </si>
  <si>
    <t>Rate only</t>
  </si>
  <si>
    <r>
      <t>m</t>
    </r>
    <r>
      <rPr>
        <vertAlign val="superscript"/>
        <sz val="8"/>
        <color indexed="8"/>
        <rFont val="Arial"/>
        <family val="2"/>
      </rPr>
      <t>3</t>
    </r>
  </si>
  <si>
    <t>75 mm uPVC:</t>
  </si>
  <si>
    <t>3.8.2</t>
  </si>
  <si>
    <t>PSA 8.3.1</t>
  </si>
  <si>
    <t>PSA 8.3</t>
  </si>
  <si>
    <t>PSA 8.3.2.1 a</t>
  </si>
  <si>
    <t>PSA 8.3.2.1 c</t>
  </si>
  <si>
    <t>Name board(1 No)</t>
  </si>
  <si>
    <t xml:space="preserve">Furnished office </t>
  </si>
  <si>
    <t>Telephone</t>
  </si>
  <si>
    <t>PSA 8.3.2.1 b</t>
  </si>
  <si>
    <t>PSA 8.3.2.2 a</t>
  </si>
  <si>
    <t>PSA 8.3.2.2 b</t>
  </si>
  <si>
    <t>PSA 8.3.2.2 c</t>
  </si>
  <si>
    <t>PSA 8.3.2.2 d</t>
  </si>
  <si>
    <t>PSA 8.3.2.2 e</t>
  </si>
  <si>
    <t>PSA 8.3.2.2 f</t>
  </si>
  <si>
    <t>PSA 8.3.2.2 g</t>
  </si>
  <si>
    <t>PSA 8.3.2.2 h</t>
  </si>
  <si>
    <t>PSA 8.3.2.2 i</t>
  </si>
  <si>
    <t>PSA 8.3.2.2 j</t>
  </si>
  <si>
    <t>PSA 8.3.3</t>
  </si>
  <si>
    <t>PSA 8.3.4</t>
  </si>
  <si>
    <t xml:space="preserve"> PS A 8.4.2.1 a</t>
  </si>
  <si>
    <t>PS A 8.4.2.1 c</t>
  </si>
  <si>
    <t>PS A 8.4.2.2 e</t>
  </si>
  <si>
    <t>PS A 8.4.2.2 f</t>
  </si>
  <si>
    <t>PS A 8.4.2.2 g</t>
  </si>
  <si>
    <t>PS A 8.4.2.2 h</t>
  </si>
  <si>
    <t>PS A 8.4.2.2 i</t>
  </si>
  <si>
    <t>PS A 8.4.2.2 j</t>
  </si>
  <si>
    <t>PS A 8.4.3</t>
  </si>
  <si>
    <t>PS A 8.4.4</t>
  </si>
  <si>
    <t>PS A 8.4.5</t>
  </si>
  <si>
    <t>PS A 8.4.2.2 a</t>
  </si>
  <si>
    <t>PS A 8.4.2.2 b</t>
  </si>
  <si>
    <t>PS A 8.4.2.2 c</t>
  </si>
  <si>
    <t>PS A 8.4.2.2 d</t>
  </si>
  <si>
    <t>2.2.3</t>
  </si>
  <si>
    <t>PS A 8.5 (a)1</t>
  </si>
  <si>
    <t>PS A 8.5 b</t>
  </si>
  <si>
    <t>PS A8.7</t>
  </si>
  <si>
    <t>(As specified in SABS 1200 C and the Project Specifications.)</t>
  </si>
  <si>
    <t>C.1</t>
  </si>
  <si>
    <t>PSDB 8.3.2</t>
  </si>
  <si>
    <t>PSDB 8.3.3</t>
  </si>
  <si>
    <t>PSDB 8.3.3.2</t>
  </si>
  <si>
    <t xml:space="preserve">PSDB 8.3.5 </t>
  </si>
  <si>
    <t>PSDB 8.3.3.3</t>
  </si>
  <si>
    <t>PSDB 8.3.3.4</t>
  </si>
  <si>
    <t>Occupational,health and Safety act</t>
  </si>
  <si>
    <t>Contractor's initial obligations in respect of the Occupational Health and Safety Act contractual Regulations</t>
  </si>
  <si>
    <t>PS A 8.5 (a)2</t>
  </si>
  <si>
    <t>(As specified in SABS 1200 AB and the Project Specifications.)</t>
  </si>
  <si>
    <t>LB</t>
  </si>
  <si>
    <t>L</t>
  </si>
  <si>
    <t>SITE CLEARANCE</t>
  </si>
  <si>
    <t>PSC 8.2.1</t>
  </si>
  <si>
    <t>PSC 8.2.2</t>
  </si>
  <si>
    <t>PSC 8.2.4</t>
  </si>
  <si>
    <t>PSC 8.2.8</t>
  </si>
  <si>
    <t>PSC 8.2.10</t>
  </si>
  <si>
    <t>DB.1</t>
  </si>
  <si>
    <t>EARTHWORKS: PIPE TRANCHES</t>
  </si>
  <si>
    <t>SUB-TOTAL SCHEDULE DB - SECTION 1 BROUGHT FORWARD:</t>
  </si>
  <si>
    <t>DB.2</t>
  </si>
  <si>
    <t xml:space="preserve"> 8.2.1</t>
  </si>
  <si>
    <t>Provision of Bedding from Trench Excavations:</t>
  </si>
  <si>
    <t>PSLB 8.2.2</t>
  </si>
  <si>
    <t>PSLB 8.2.4</t>
  </si>
  <si>
    <t>Encasing of Pipes in  concrete Class A, 19mm stone ,25MPA reinforced &amp; mass concrete:</t>
  </si>
  <si>
    <t>PSLB 8.2.5</t>
  </si>
  <si>
    <t>Supply, Lay and Bed uPVC Pipes Complete with Couplings</t>
  </si>
  <si>
    <t>PSL 8.2.2</t>
  </si>
  <si>
    <t>Fittings and Specials - uPVC Laying Bends:</t>
  </si>
  <si>
    <t>(Bitumen dipped and LAYING sockets on all sides all to SABS 546 and SABS 966.)</t>
  </si>
  <si>
    <t>PSL 8.2.5</t>
  </si>
  <si>
    <t>PS A 8.5</t>
  </si>
  <si>
    <t>Occupation Health and Safety</t>
  </si>
  <si>
    <t>PS A 8.3.5.1</t>
  </si>
  <si>
    <t>PS A 8.3.5.2</t>
  </si>
  <si>
    <t>PSL 8.2.3</t>
  </si>
  <si>
    <t>a) Provision for a phone and call charges.</t>
  </si>
  <si>
    <t>b) Overheads, charges and profit on item 4.1.1.</t>
  </si>
  <si>
    <t>PSA 8.6</t>
  </si>
  <si>
    <t xml:space="preserve">PSA 8.6 </t>
  </si>
  <si>
    <t>PSA 8.5</t>
  </si>
  <si>
    <t>Occupational Health and Safety</t>
  </si>
  <si>
    <t>Temporary Works</t>
  </si>
  <si>
    <t>a) Provision for relocation/protection of existing services.</t>
  </si>
  <si>
    <t>b)Overheads, charges and profit on item 3.4.1.</t>
  </si>
  <si>
    <t>PS A 8.8.4</t>
  </si>
  <si>
    <t>a) Excavate in all materials for trenchs, backfill,compact and dispose of surplus material.</t>
  </si>
  <si>
    <t>b) 1. Extra-over items 1.2.1 for excavation in intermediate material.</t>
  </si>
  <si>
    <t>b) 2. Excavate in all materials for trench depths up to 1000 mm, 800 mm wide.(Hard Excavation).</t>
  </si>
  <si>
    <t>b) 3. Extra-over items 1.2.2 for hand excavation and backfill where ordered by engineer.</t>
  </si>
  <si>
    <t>c) Spoil unsuitable backfill material.</t>
  </si>
  <si>
    <t xml:space="preserve">Excavation </t>
  </si>
  <si>
    <t>PSDB 8.3.2 d</t>
  </si>
  <si>
    <t>PSDB 8.3.3.1</t>
  </si>
  <si>
    <t>(a)   from other necessary excavations on site.</t>
  </si>
  <si>
    <t xml:space="preserve">(b) Import  from designated borrow pits. </t>
  </si>
  <si>
    <t>(c)  importing from commercial or off site source selected by the contractor.</t>
  </si>
  <si>
    <t>Make up deficiency in backfill material (Provisional)</t>
  </si>
  <si>
    <t>a) Services that intersect a trench.</t>
  </si>
  <si>
    <t>b) Overhaul in excess of the free-haul of 3.0 km.</t>
  </si>
  <si>
    <t>b) Provision of bedding from pipe trench excavation within 1.0 km, using selected fill material.</t>
  </si>
  <si>
    <t>a) Provision of bedding from pipe trench excavation within 1.0 km, using selected granular material.</t>
  </si>
  <si>
    <t>PSLB 8.2.1</t>
  </si>
  <si>
    <t>a) Provision of bedding imported from designated borrow pit using selected granular material.</t>
  </si>
  <si>
    <t>b) Provision of bedding imported from designated borrow pit using selected fill material.</t>
  </si>
  <si>
    <t>a) Overhaul of material for bedding from trench excavations. Free-haul distance is 1.0 km.</t>
  </si>
  <si>
    <t>b) Overhaul of material for bedding from designated borrow pit. Free-haul distance is 5.0 km.</t>
  </si>
  <si>
    <t>8.2.2</t>
  </si>
  <si>
    <t>3.7.2</t>
  </si>
  <si>
    <t>3.11.3</t>
  </si>
  <si>
    <t>PSL 8.2.1</t>
  </si>
  <si>
    <t>Manholes as per Drawings</t>
  </si>
  <si>
    <t>b) Extra -over for manhole of the depth exceeding 1.5m</t>
  </si>
  <si>
    <t xml:space="preserve">a) 550 mm x 550 mm Fabricated manhole not exceeding 1.5m with cover and frame, galvanised </t>
  </si>
  <si>
    <t>PSL 8.2.11</t>
  </si>
  <si>
    <t>PSL 8.2.13</t>
  </si>
  <si>
    <t>C</t>
  </si>
  <si>
    <t>DB</t>
  </si>
  <si>
    <t>90 mm dia.</t>
  </si>
  <si>
    <t>3.7.3</t>
  </si>
  <si>
    <t>3.2.2.1</t>
  </si>
  <si>
    <t>3.2.2.2</t>
  </si>
  <si>
    <t>3.2.2.3</t>
  </si>
  <si>
    <t>3.2.3</t>
  </si>
  <si>
    <t>3.2.3.1</t>
  </si>
  <si>
    <t>3.2.3.2</t>
  </si>
  <si>
    <t>3.2.3.3</t>
  </si>
  <si>
    <t>3.3.3</t>
  </si>
  <si>
    <t>90 mm uPVC:</t>
  </si>
  <si>
    <t>63 mm uPVC:</t>
  </si>
  <si>
    <t>Specials and Fittings - Flange Adaptors:</t>
  </si>
  <si>
    <t>90 mm dia</t>
  </si>
  <si>
    <t>63  mm dia.</t>
  </si>
  <si>
    <t>3.5.3</t>
  </si>
  <si>
    <t>Specials and Fittings - uPVC  Reducers:</t>
  </si>
  <si>
    <t>Specials and Fittings - uPVC End Caps:</t>
  </si>
  <si>
    <t>3.8.3</t>
  </si>
  <si>
    <t>Specials and Fittings - Scour Valve:</t>
  </si>
  <si>
    <t>1.6.1.1</t>
  </si>
  <si>
    <t>1.6.1.2</t>
  </si>
  <si>
    <t>A.1</t>
  </si>
  <si>
    <t>2.2.1.1</t>
  </si>
  <si>
    <t>2.2.1.2</t>
  </si>
  <si>
    <t>2.2.1.3</t>
  </si>
  <si>
    <t>2.2.2.1</t>
  </si>
  <si>
    <t>2.2.3.1</t>
  </si>
  <si>
    <t>Specials and Fittings - Elbows:</t>
  </si>
  <si>
    <t>3.4.3</t>
  </si>
  <si>
    <t>3.9.1</t>
  </si>
  <si>
    <t>3.9.2</t>
  </si>
  <si>
    <t>SPECIAL AND FITTINGS -VALVES:</t>
  </si>
  <si>
    <t>3.9.1.1</t>
  </si>
  <si>
    <t>3.9.1.3</t>
  </si>
  <si>
    <t>3.9.2.1</t>
  </si>
  <si>
    <t>Sum Stated Provisionaly by Engineer</t>
  </si>
  <si>
    <t>5.2.3</t>
  </si>
  <si>
    <t>5.2.4</t>
  </si>
  <si>
    <t>5.2.5</t>
  </si>
  <si>
    <t>5.2.6</t>
  </si>
  <si>
    <t>5.2.7</t>
  </si>
  <si>
    <t>5.2.8</t>
  </si>
  <si>
    <t/>
  </si>
  <si>
    <t>3.1.4</t>
  </si>
  <si>
    <t>110 mm dia.</t>
  </si>
  <si>
    <t>3.4.4</t>
  </si>
  <si>
    <t>3.5.4</t>
  </si>
  <si>
    <t>3.7.4</t>
  </si>
  <si>
    <t>3.8.4</t>
  </si>
  <si>
    <t>3.2.4</t>
  </si>
  <si>
    <t>3.2.4.1</t>
  </si>
  <si>
    <t>3.2.4.2</t>
  </si>
  <si>
    <t>3.2.4.3</t>
  </si>
  <si>
    <t>3.3.4</t>
  </si>
  <si>
    <t>STRUCTURED TRAINING</t>
  </si>
  <si>
    <t>Provision for accredited training</t>
  </si>
  <si>
    <t>(c) Handling cost and profit in respect of item C2.1</t>
  </si>
  <si>
    <t>(d) Training venue (Only if required)</t>
  </si>
  <si>
    <t>Lump Sum</t>
  </si>
  <si>
    <t>110 mm uPVC medium pressure pipes - Class 12.</t>
  </si>
  <si>
    <t>160 mm uPVC medium pressure pipes - Class 12.</t>
  </si>
  <si>
    <t>3.1.5</t>
  </si>
  <si>
    <t xml:space="preserve"> CONTINGENCIES@ 10%:</t>
  </si>
  <si>
    <t>STRUCTURED TRAINING (SCHEDULE D)</t>
  </si>
  <si>
    <t>PSC2.1</t>
  </si>
  <si>
    <t>SCHEDULE PME: WATER SUPPLY AND NETWORK DISTRIBUTION WORKS</t>
  </si>
  <si>
    <t>SECTION 10: ANCILLARY WATER SUPPLY WORKS</t>
  </si>
  <si>
    <t>Amount</t>
  </si>
  <si>
    <t>TOTAL SCHEDULE (D) CARRIED TO SUMMARY</t>
  </si>
  <si>
    <t>4.1.3</t>
  </si>
  <si>
    <t>a) Provision for a Laptop and data charges.</t>
  </si>
  <si>
    <t>TOTAL CONSTRUCTION AMOUNT:</t>
  </si>
  <si>
    <t>110 mm uPVC:</t>
  </si>
  <si>
    <t>Social Consultant</t>
  </si>
  <si>
    <t>Overheads, charges and profit on item 1.6.1.1 + 1.6.1.2</t>
  </si>
  <si>
    <t>PSA 8.7</t>
  </si>
  <si>
    <t>Overheads, charges and profit on item 2,9</t>
  </si>
  <si>
    <t xml:space="preserve">110 mm </t>
  </si>
  <si>
    <t xml:space="preserve">110 mm Air Valve </t>
  </si>
  <si>
    <t>3.9.3</t>
  </si>
  <si>
    <t>Specials and Fittings - Isolation Valve:</t>
  </si>
  <si>
    <t>3.9.3.1</t>
  </si>
  <si>
    <t xml:space="preserve">110 mm Isolation Valve </t>
  </si>
  <si>
    <t>3.9.3.3</t>
  </si>
  <si>
    <t>75 mm uPVC medium pressure pipes - Class 12.</t>
  </si>
  <si>
    <t>110 mm dia</t>
  </si>
  <si>
    <t>110 mm x 63 mm dia. [Class 12]</t>
  </si>
  <si>
    <t xml:space="preserve">63 mm Air Valve </t>
  </si>
  <si>
    <t xml:space="preserve">63 mm Isolation Valve </t>
  </si>
  <si>
    <t>ADD 15% VAT:</t>
  </si>
  <si>
    <t>Supply, lay and bed and test the following</t>
  </si>
  <si>
    <t>B8.2.3</t>
  </si>
  <si>
    <t>B8.6</t>
  </si>
  <si>
    <t>B8.7</t>
  </si>
  <si>
    <t>B8.8</t>
  </si>
  <si>
    <t>MOSES KOTANE LOCAL MUNICIPALITY</t>
  </si>
  <si>
    <t>MOSES KOTANE MUNICIPALITY</t>
  </si>
  <si>
    <t>B8,2,4</t>
  </si>
  <si>
    <t>Standpipes complete:</t>
  </si>
  <si>
    <t>No,</t>
  </si>
  <si>
    <t>BPSC 8,2</t>
  </si>
  <si>
    <t>BOREHOLE EQUIPMENT</t>
  </si>
  <si>
    <t xml:space="preserve">Borehole 1 </t>
  </si>
  <si>
    <t>Supply, deliver, install and commission of submersible units complete (with standard equipment). The pump must be installed at a depth of 50 m.b.g.l and be able to supply 2.5-4.5 l/s</t>
  </si>
  <si>
    <t>Supply and install complete as per drawing a concrete pump house as per DWS requirements including information plate</t>
  </si>
  <si>
    <t xml:space="preserve">Supply, deliver and install heavey duty steel </t>
  </si>
  <si>
    <t>fabricated entrance gate</t>
  </si>
  <si>
    <t xml:space="preserve">Electrification of Borehole </t>
  </si>
  <si>
    <t>Drilling &amp; Testing (Specialised Works)</t>
  </si>
  <si>
    <t>Establishment of all equipment to site, rotary percussionn driling</t>
  </si>
  <si>
    <t>Preparation of borehole and setting up</t>
  </si>
  <si>
    <t>Borehole Drilling (165 mm Dia)</t>
  </si>
  <si>
    <t>Reaming on 165mm - 254mm</t>
  </si>
  <si>
    <t>Steel Casing</t>
  </si>
  <si>
    <t>uPVC Casing (Supply and installation-200 mm OD Dia Solid Casing)</t>
  </si>
  <si>
    <t>Borehole Marking(40mm x 20mm x 1m)</t>
  </si>
  <si>
    <t>Borehole Yield Testing</t>
  </si>
  <si>
    <t>Installation and removal of test pump</t>
  </si>
  <si>
    <t>Laying of discharge hose</t>
  </si>
  <si>
    <t>Constant discharge test (24 Hr)</t>
  </si>
  <si>
    <t>Recovery testing (24 Hr)</t>
  </si>
  <si>
    <t>Borehole disinfection</t>
  </si>
  <si>
    <t>Data Recording and Report</t>
  </si>
  <si>
    <t>Water level monitoring at observation boreholes</t>
  </si>
  <si>
    <t>Removal and Re-Installation of existing pumps (Submersible pumps)</t>
  </si>
  <si>
    <t xml:space="preserve">Refurbishment borehole electrical components </t>
  </si>
  <si>
    <t>6.1.1</t>
  </si>
  <si>
    <t>No</t>
  </si>
  <si>
    <t>6.1.2</t>
  </si>
  <si>
    <t>6.1.3</t>
  </si>
  <si>
    <t>6.1.4</t>
  </si>
  <si>
    <t>7.1</t>
  </si>
  <si>
    <t>8.1</t>
  </si>
  <si>
    <t>8.1.1</t>
  </si>
  <si>
    <t>Prov/Sum</t>
  </si>
  <si>
    <t>9.1</t>
  </si>
  <si>
    <t>9.1.1</t>
  </si>
  <si>
    <t>9.1.3</t>
  </si>
  <si>
    <t>9.1.4</t>
  </si>
  <si>
    <t>9.1.5</t>
  </si>
  <si>
    <t>9.2</t>
  </si>
  <si>
    <t>Hr</t>
  </si>
  <si>
    <t>9.3</t>
  </si>
  <si>
    <t>9.4</t>
  </si>
  <si>
    <t>TOTAL SECTION 200 CARRIED TO SUMMARY</t>
  </si>
  <si>
    <t>EQUIPPING OF BOREHOLES AND ANCILLARY WORKS</t>
  </si>
  <si>
    <t>SECTION 250   :  STEEL ANK</t>
  </si>
  <si>
    <t>PAYMENT</t>
  </si>
  <si>
    <t>REFERS</t>
  </si>
  <si>
    <t>ITEM</t>
  </si>
  <si>
    <t>QUAN-</t>
  </si>
  <si>
    <t>TO</t>
  </si>
  <si>
    <t>NO</t>
  </si>
  <si>
    <t>TITY</t>
  </si>
  <si>
    <t>STEEL TANK</t>
  </si>
  <si>
    <t>7.1.1</t>
  </si>
  <si>
    <t>reservoir complete with internal and extenal ladder</t>
  </si>
  <si>
    <t xml:space="preserve">flanged with 80mm diameter outlet and 100mm </t>
  </si>
  <si>
    <t xml:space="preserve">overflow pipes, and a 80mm diameter inlet </t>
  </si>
  <si>
    <t>Supply, deliver and install entrance gate as</t>
  </si>
  <si>
    <t>7,1,2</t>
  </si>
  <si>
    <t>7,1,3</t>
  </si>
  <si>
    <t>7,1,4</t>
  </si>
  <si>
    <t>Cast in-situ footing as per manufacturer's specification</t>
  </si>
  <si>
    <t>SECTION 250: STEEL TANK</t>
  </si>
  <si>
    <t>7,1,5</t>
  </si>
  <si>
    <t xml:space="preserve">Supply and Install 10KL elevated steel tank complete with 25 mm diameter hdpe inlet and 25 mm hdpe diameter outlet pipes, on a 5m high stand </t>
  </si>
  <si>
    <t>Provision for refurbishment of storage reservoir</t>
  </si>
  <si>
    <t>7,1</t>
  </si>
  <si>
    <t>7,1,1</t>
  </si>
  <si>
    <t>8.1.2</t>
  </si>
  <si>
    <t>8.1.3</t>
  </si>
  <si>
    <t>8.1.4</t>
  </si>
  <si>
    <t>8.1.5</t>
  </si>
  <si>
    <t>8.1.6</t>
  </si>
  <si>
    <t>8.1.7</t>
  </si>
  <si>
    <t>(e) Handling cost and profit in respect of Trainin venue</t>
  </si>
  <si>
    <t xml:space="preserve">90 mm Air Valve </t>
  </si>
  <si>
    <t>3.9.1.2</t>
  </si>
  <si>
    <t>3.9.1.4</t>
  </si>
  <si>
    <t xml:space="preserve">160 mm </t>
  </si>
  <si>
    <t>3.9.2.2</t>
  </si>
  <si>
    <t xml:space="preserve">90 mm </t>
  </si>
  <si>
    <t xml:space="preserve">75 mm Air Valve </t>
  </si>
  <si>
    <t>3.9.2.3</t>
  </si>
  <si>
    <t xml:space="preserve">75 mm </t>
  </si>
  <si>
    <t>3.9.2.4</t>
  </si>
  <si>
    <t xml:space="preserve">63 mm </t>
  </si>
  <si>
    <t>3.9.2.5</t>
  </si>
  <si>
    <t>3.9.3.2</t>
  </si>
  <si>
    <t>3.9.3.4</t>
  </si>
  <si>
    <t>3.9.3.5</t>
  </si>
  <si>
    <t xml:space="preserve">160 mm Isolation Valve </t>
  </si>
  <si>
    <t xml:space="preserve">90 mm Isolation Valve </t>
  </si>
  <si>
    <t xml:space="preserve">75 mm Isolation Valve </t>
  </si>
  <si>
    <t>3.4.5</t>
  </si>
  <si>
    <t>160 mm dia.</t>
  </si>
  <si>
    <t>3.5.5</t>
  </si>
  <si>
    <t>3.10</t>
  </si>
  <si>
    <t>B8.9</t>
  </si>
  <si>
    <t>Provision for supply &amp; installation of booster pump</t>
  </si>
  <si>
    <t>160 mm uPVC:</t>
  </si>
  <si>
    <t xml:space="preserve">160 mm Air Valve </t>
  </si>
  <si>
    <t>63mm - 160 mm dia air valve chamber vent as per details.</t>
  </si>
  <si>
    <t>3.3.5</t>
  </si>
  <si>
    <t>160 mm dia</t>
  </si>
  <si>
    <t>3.7.5</t>
  </si>
  <si>
    <t>3.8.5</t>
  </si>
  <si>
    <t>Supply, deliver and install 1.8m high diamond mesh</t>
  </si>
  <si>
    <t>Removal of existing pump in borehole</t>
  </si>
  <si>
    <t>SEGAKWANENG VILLAGE</t>
  </si>
  <si>
    <t>SEGAKWANENG</t>
  </si>
  <si>
    <t>63 mm uPVC medium pressure pipes - Class 12.</t>
  </si>
  <si>
    <t>Provide, install and test street tap complete as per Drawing TML/Standpipes including Standpipes with floor slab and including all fittings:</t>
  </si>
  <si>
    <t xml:space="preserve">Supply, deliver and install 1.8m concrete palisade </t>
  </si>
  <si>
    <t>fence complete with stays and droppers</t>
  </si>
  <si>
    <t>Supply and Install 450KL elevated steel tank</t>
  </si>
  <si>
    <t>119 mm galvanized steel pipes</t>
  </si>
  <si>
    <t>Water Purification</t>
  </si>
  <si>
    <t>Provision of inline chlorinators &amp; disinfectors to soften water delivered from the borehole to the storage facility</t>
  </si>
  <si>
    <t>detailed on DWG TML 008</t>
  </si>
  <si>
    <t>connections as indicated on drawing TML 006</t>
  </si>
  <si>
    <t>wire fence as detailed on TML 007</t>
  </si>
  <si>
    <t>THAMALA CONSULTING</t>
  </si>
  <si>
    <t>LF</t>
  </si>
  <si>
    <t>ERF CONNECTIONS (WATER):</t>
  </si>
  <si>
    <t>(As specified in SABS 1200 L, SABS 1200 LF and the Project Specifications.)</t>
  </si>
  <si>
    <t>PSLF 8.2.12</t>
  </si>
  <si>
    <t>Yard Connection</t>
  </si>
  <si>
    <t>(a)</t>
  </si>
  <si>
    <t>(b)</t>
  </si>
  <si>
    <t>Double Long Yard Connections with all sundries as indicated on the drawings (maximum of 20m road cress connection)</t>
  </si>
  <si>
    <t>Double Short Yard Connections with all sundries as indicated on the drawings</t>
  </si>
  <si>
    <t>TOTAL SCHEDULE B - SECTION 3 CARRIED TO SUMMARY:</t>
  </si>
  <si>
    <t>ERF CONNECTIONS (WATER)</t>
  </si>
  <si>
    <t>Single Long Yard Connections with all sundries as indicated on the drawings (maximum of 20m road cress connection) including flow meters</t>
  </si>
  <si>
    <t>Single Short Yard Connections with all sundries as indicated on the drawings including flow meters</t>
  </si>
  <si>
    <t>90 mm uPVC medium pressure pipes - Class 12.</t>
  </si>
  <si>
    <t>Electrification of Boreholes</t>
  </si>
  <si>
    <t>Clear vegetation, 1000 mm wide. (Provisional)</t>
  </si>
  <si>
    <t>Relocation of diamond mesh wire fence lines and reinstating</t>
  </si>
  <si>
    <t xml:space="preserve">b) Removal and Reinsting Gravel Road Crossing 0,6m X 12m </t>
  </si>
  <si>
    <t>Removal of existing 110mm Dia pipework</t>
  </si>
  <si>
    <t>Provision for refurbishing &amp; sterilizing the conctere reservoir</t>
  </si>
  <si>
    <t>Student Training Allowance:</t>
  </si>
  <si>
    <t xml:space="preserve">Rate Only </t>
  </si>
</sst>
</file>

<file path=xl/styles.xml><?xml version="1.0" encoding="utf-8"?>
<styleSheet xmlns="http://schemas.openxmlformats.org/spreadsheetml/2006/main">
  <numFmts count="6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R&quot;\ #,##0.00_);\(&quot;R&quot;\ #,##0.00\)"/>
    <numFmt numFmtId="188" formatCode="&quot;R&quot;\ #,##0.00"/>
    <numFmt numFmtId="189" formatCode="[$-1C09]dd\ mmmm\ yyyy"/>
    <numFmt numFmtId="190" formatCode="[$-409]hh:mm:ss\ am/pm"/>
    <numFmt numFmtId="191" formatCode="_ * #,##0.0_ ;_ * \-#,##0.0_ ;_ * &quot;-&quot;??_ ;_ @_ "/>
    <numFmt numFmtId="192" formatCode="_ * #,##0_ ;_ * \-#,##0_ ;_ * &quot;-&quot;??_ ;_ @_ "/>
    <numFmt numFmtId="193" formatCode="#,##0.00;[Red]#,##0.00"/>
    <numFmt numFmtId="194" formatCode="[Red]General"/>
    <numFmt numFmtId="195" formatCode="&quot;&quot;#,##0.00;[Red]\-\ \ \ &quot;&quot;#,##0.00"/>
    <numFmt numFmtId="196" formatCode="&quot;R&quot;#,##0.00"/>
    <numFmt numFmtId="197" formatCode="[$R-46C]\ #,##0.00"/>
    <numFmt numFmtId="198" formatCode="[$R-1C09]\ 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%"/>
    <numFmt numFmtId="204" formatCode="yy"/>
    <numFmt numFmtId="205" formatCode="dd"/>
    <numFmt numFmtId="206" formatCode="&quot;R&quot;#,##0_);\(&quot;R&quot;#,##0\)"/>
    <numFmt numFmtId="207" formatCode="0.000"/>
    <numFmt numFmtId="208" formatCode="0.00000"/>
    <numFmt numFmtId="209" formatCode="0.0000"/>
    <numFmt numFmtId="210" formatCode="&quot;$&quot;#,##0.00"/>
    <numFmt numFmtId="211" formatCode="#,##0_ ;[Red]\-#,##0\ "/>
    <numFmt numFmtId="212" formatCode="_ [$R-1C09]\ * #,##0.00_ ;_ [$R-1C09]\ * \-#,##0.00_ ;_ [$R-1C09]\ * &quot;-&quot;??_ ;_ @_ "/>
    <numFmt numFmtId="213" formatCode="__&quot;R&quot;* #\ ###\ ##0_);\-\ &quot;R&quot;* #\ ##0_);__&quot;R&quot;* 0_);_(@_)"/>
    <numFmt numFmtId="214" formatCode="[$R-436]\ #,##0.00"/>
    <numFmt numFmtId="215" formatCode="_-* #,##0_-;\-* #,##0_-;_-* &quot;-&quot;??_-;_-@_-"/>
    <numFmt numFmtId="216" formatCode="_ &quot;R&quot;\ * #,##0_ ;_ &quot;R&quot;\ * \-#,##0_ ;_ &quot;R&quot;\ * &quot;-&quot;??_ ;_ @_ "/>
  </numFmts>
  <fonts count="6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8" fillId="0" borderId="12" xfId="74" applyFont="1" applyBorder="1" applyAlignment="1">
      <alignment vertical="center"/>
    </xf>
    <xf numFmtId="0" fontId="3" fillId="0" borderId="12" xfId="74" applyFont="1" applyBorder="1" applyAlignment="1">
      <alignment vertical="center"/>
    </xf>
    <xf numFmtId="0" fontId="3" fillId="0" borderId="12" xfId="74" applyFont="1" applyFill="1" applyBorder="1" applyAlignment="1">
      <alignment vertical="center"/>
    </xf>
    <xf numFmtId="0" fontId="10" fillId="0" borderId="12" xfId="74" applyFont="1" applyBorder="1" applyAlignment="1">
      <alignment vertical="center" wrapText="1"/>
    </xf>
    <xf numFmtId="0" fontId="3" fillId="0" borderId="12" xfId="74" applyFont="1" applyBorder="1" applyAlignment="1">
      <alignment vertical="center" wrapText="1"/>
    </xf>
    <xf numFmtId="0" fontId="3" fillId="0" borderId="12" xfId="74" applyFont="1" applyFill="1" applyBorder="1" applyAlignment="1">
      <alignment vertical="center" wrapText="1"/>
    </xf>
    <xf numFmtId="0" fontId="9" fillId="0" borderId="12" xfId="74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2" xfId="76" applyFont="1" applyFill="1" applyBorder="1" applyAlignment="1">
      <alignment/>
    </xf>
    <xf numFmtId="0" fontId="3" fillId="0" borderId="12" xfId="76" applyFont="1" applyFill="1" applyBorder="1" applyAlignment="1">
      <alignment horizontal="left"/>
    </xf>
    <xf numFmtId="0" fontId="3" fillId="0" borderId="12" xfId="76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vertical="center" wrapText="1"/>
      <protection/>
    </xf>
    <xf numFmtId="0" fontId="1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49" fontId="3" fillId="0" borderId="0" xfId="0" applyNumberFormat="1" applyFont="1" applyAlignment="1">
      <alignment vertical="top" wrapText="1"/>
    </xf>
    <xf numFmtId="2" fontId="8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 quotePrefix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 applyProtection="1">
      <alignment horizontal="center" vertical="center"/>
      <protection/>
    </xf>
    <xf numFmtId="0" fontId="65" fillId="0" borderId="0" xfId="0" applyFont="1" applyAlignment="1">
      <alignment vertical="center" wrapText="1"/>
    </xf>
    <xf numFmtId="0" fontId="64" fillId="0" borderId="12" xfId="0" applyFont="1" applyBorder="1" applyAlignment="1">
      <alignment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/>
      <protection/>
    </xf>
    <xf numFmtId="37" fontId="3" fillId="0" borderId="19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 applyProtection="1">
      <alignment vertical="top" wrapText="1"/>
      <protection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" fontId="64" fillId="0" borderId="12" xfId="0" applyNumberFormat="1" applyFont="1" applyBorder="1" applyAlignment="1">
      <alignment horizontal="center" vertical="center"/>
    </xf>
    <xf numFmtId="4" fontId="6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top" wrapText="1"/>
    </xf>
    <xf numFmtId="4" fontId="64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4" fontId="66" fillId="0" borderId="12" xfId="0" applyNumberFormat="1" applyFont="1" applyFill="1" applyBorder="1" applyAlignment="1" applyProtection="1">
      <alignment horizontal="center" vertical="center"/>
      <protection/>
    </xf>
    <xf numFmtId="4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 applyProtection="1">
      <alignment vertical="center" wrapText="1"/>
      <protection/>
    </xf>
    <xf numFmtId="4" fontId="66" fillId="0" borderId="12" xfId="0" applyNumberFormat="1" applyFont="1" applyBorder="1" applyAlignment="1" applyProtection="1">
      <alignment vertical="center"/>
      <protection/>
    </xf>
    <xf numFmtId="4" fontId="66" fillId="0" borderId="12" xfId="0" applyNumberFormat="1" applyFont="1" applyFill="1" applyBorder="1" applyAlignment="1" applyProtection="1">
      <alignment vertical="center"/>
      <protection/>
    </xf>
    <xf numFmtId="0" fontId="66" fillId="0" borderId="12" xfId="0" applyFont="1" applyBorder="1" applyAlignment="1">
      <alignment vertical="center" wrapText="1"/>
    </xf>
    <xf numFmtId="0" fontId="66" fillId="0" borderId="12" xfId="74" applyFont="1" applyFill="1" applyBorder="1" applyAlignment="1">
      <alignment vertical="center" wrapText="1"/>
    </xf>
    <xf numFmtId="4" fontId="66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6" fillId="0" borderId="12" xfId="74" applyFont="1" applyBorder="1" applyAlignment="1">
      <alignment vertical="center"/>
    </xf>
    <xf numFmtId="0" fontId="64" fillId="0" borderId="12" xfId="0" applyFont="1" applyBorder="1" applyAlignment="1">
      <alignment horizontal="left" vertical="center" wrapText="1"/>
    </xf>
    <xf numFmtId="0" fontId="0" fillId="0" borderId="0" xfId="71">
      <alignment/>
      <protection/>
    </xf>
    <xf numFmtId="0" fontId="5" fillId="0" borderId="13" xfId="71" applyFont="1" applyBorder="1" applyAlignment="1">
      <alignment vertical="center"/>
      <protection/>
    </xf>
    <xf numFmtId="0" fontId="7" fillId="0" borderId="14" xfId="71" applyFont="1" applyBorder="1" applyAlignment="1">
      <alignment vertical="center"/>
      <protection/>
    </xf>
    <xf numFmtId="0" fontId="6" fillId="0" borderId="14" xfId="71" applyFont="1" applyBorder="1">
      <alignment/>
      <protection/>
    </xf>
    <xf numFmtId="0" fontId="0" fillId="0" borderId="14" xfId="71" applyBorder="1">
      <alignment/>
      <protection/>
    </xf>
    <xf numFmtId="0" fontId="5" fillId="0" borderId="15" xfId="71" applyFont="1" applyBorder="1" applyAlignment="1">
      <alignment vertical="center"/>
      <protection/>
    </xf>
    <xf numFmtId="0" fontId="5" fillId="0" borderId="16" xfId="71" applyFont="1" applyBorder="1" applyAlignment="1">
      <alignment vertical="center"/>
      <protection/>
    </xf>
    <xf numFmtId="0" fontId="6" fillId="0" borderId="16" xfId="71" applyFont="1" applyBorder="1">
      <alignment/>
      <protection/>
    </xf>
    <xf numFmtId="0" fontId="0" fillId="0" borderId="16" xfId="71" applyBorder="1">
      <alignment/>
      <protection/>
    </xf>
    <xf numFmtId="0" fontId="3" fillId="0" borderId="12" xfId="71" applyFont="1" applyBorder="1" applyAlignment="1">
      <alignment horizontal="center" vertical="center" wrapText="1"/>
      <protection/>
    </xf>
    <xf numFmtId="0" fontId="5" fillId="0" borderId="0" xfId="71" applyFont="1" applyAlignment="1">
      <alignment vertical="center" wrapText="1"/>
      <protection/>
    </xf>
    <xf numFmtId="0" fontId="3" fillId="0" borderId="12" xfId="71" applyFont="1" applyBorder="1" applyAlignment="1">
      <alignment horizontal="center" vertical="center"/>
      <protection/>
    </xf>
    <xf numFmtId="0" fontId="8" fillId="0" borderId="12" xfId="71" applyFont="1" applyBorder="1" applyAlignment="1">
      <alignment horizontal="center" vertical="center"/>
      <protection/>
    </xf>
    <xf numFmtId="0" fontId="5" fillId="0" borderId="0" xfId="71" applyFont="1">
      <alignment/>
      <protection/>
    </xf>
    <xf numFmtId="0" fontId="3" fillId="0" borderId="12" xfId="0" applyFont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/>
    </xf>
    <xf numFmtId="0" fontId="8" fillId="0" borderId="12" xfId="74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8" fillId="0" borderId="12" xfId="74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4" fontId="66" fillId="0" borderId="22" xfId="0" applyNumberFormat="1" applyFont="1" applyBorder="1" applyAlignment="1" applyProtection="1">
      <alignment horizontal="center" vertical="center"/>
      <protection/>
    </xf>
    <xf numFmtId="4" fontId="3" fillId="0" borderId="21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66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66" fillId="0" borderId="12" xfId="0" applyNumberFormat="1" applyFont="1" applyFill="1" applyBorder="1" applyAlignment="1" applyProtection="1">
      <alignment horizontal="center"/>
      <protection/>
    </xf>
    <xf numFmtId="3" fontId="3" fillId="0" borderId="12" xfId="46" applyNumberFormat="1" applyFont="1" applyBorder="1" applyAlignment="1">
      <alignment horizontal="center" wrapText="1"/>
    </xf>
    <xf numFmtId="203" fontId="3" fillId="0" borderId="12" xfId="8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2" xfId="53" applyNumberFormat="1" applyFont="1" applyBorder="1" applyAlignment="1">
      <alignment horizontal="center" wrapText="1"/>
    </xf>
    <xf numFmtId="188" fontId="3" fillId="0" borderId="12" xfId="46" applyNumberFormat="1" applyFont="1" applyBorder="1" applyAlignment="1">
      <alignment horizontal="center" wrapText="1"/>
    </xf>
    <xf numFmtId="0" fontId="14" fillId="0" borderId="0" xfId="71" applyFont="1" applyBorder="1" applyAlignment="1">
      <alignment horizontal="left" vertical="center"/>
      <protection/>
    </xf>
    <xf numFmtId="0" fontId="0" fillId="0" borderId="23" xfId="71" applyBorder="1">
      <alignment/>
      <protection/>
    </xf>
    <xf numFmtId="0" fontId="0" fillId="0" borderId="24" xfId="71" applyBorder="1">
      <alignment/>
      <protection/>
    </xf>
    <xf numFmtId="0" fontId="2" fillId="0" borderId="22" xfId="71" applyFont="1" applyBorder="1">
      <alignment/>
      <protection/>
    </xf>
    <xf numFmtId="0" fontId="2" fillId="0" borderId="0" xfId="71" applyFont="1" applyBorder="1">
      <alignment/>
      <protection/>
    </xf>
    <xf numFmtId="0" fontId="0" fillId="0" borderId="0" xfId="71" applyBorder="1">
      <alignment/>
      <protection/>
    </xf>
    <xf numFmtId="0" fontId="15" fillId="33" borderId="10" xfId="71" applyFont="1" applyFill="1" applyBorder="1" applyAlignment="1">
      <alignment horizontal="center" vertical="center" wrapText="1"/>
      <protection/>
    </xf>
    <xf numFmtId="0" fontId="15" fillId="33" borderId="10" xfId="71" applyFont="1" applyFill="1" applyBorder="1" applyAlignment="1">
      <alignment horizontal="center" vertical="center"/>
      <protection/>
    </xf>
    <xf numFmtId="0" fontId="5" fillId="0" borderId="21" xfId="71" applyNumberFormat="1" applyFont="1" applyBorder="1" applyAlignment="1">
      <alignment horizontal="center" vertical="center" wrapText="1"/>
      <protection/>
    </xf>
    <xf numFmtId="4" fontId="3" fillId="0" borderId="21" xfId="71" applyNumberFormat="1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horizontal="center" vertical="center"/>
      <protection/>
    </xf>
    <xf numFmtId="0" fontId="3" fillId="0" borderId="12" xfId="71" applyFont="1" applyFill="1" applyBorder="1" applyAlignment="1">
      <alignment horizontal="center" vertical="center"/>
      <protection/>
    </xf>
    <xf numFmtId="0" fontId="8" fillId="0" borderId="12" xfId="71" applyNumberFormat="1" applyFont="1" applyBorder="1" applyAlignment="1">
      <alignment horizontal="left" wrapText="1"/>
      <protection/>
    </xf>
    <xf numFmtId="0" fontId="3" fillId="0" borderId="12" xfId="71" applyNumberFormat="1" applyFont="1" applyBorder="1" applyAlignment="1">
      <alignment horizontal="center" wrapText="1"/>
      <protection/>
    </xf>
    <xf numFmtId="188" fontId="3" fillId="0" borderId="12" xfId="71" applyNumberFormat="1" applyFont="1" applyBorder="1" applyAlignment="1">
      <alignment wrapText="1"/>
      <protection/>
    </xf>
    <xf numFmtId="188" fontId="3" fillId="0" borderId="12" xfId="71" applyNumberFormat="1" applyFont="1" applyBorder="1" applyAlignment="1">
      <alignment horizontal="right" wrapText="1"/>
      <protection/>
    </xf>
    <xf numFmtId="0" fontId="3" fillId="0" borderId="12" xfId="71" applyNumberFormat="1" applyFont="1" applyBorder="1" applyAlignment="1">
      <alignment horizontal="left" wrapText="1"/>
      <protection/>
    </xf>
    <xf numFmtId="188" fontId="3" fillId="0" borderId="12" xfId="71" applyNumberFormat="1" applyFont="1" applyBorder="1" applyAlignment="1">
      <alignment horizontal="center" wrapText="1"/>
      <protection/>
    </xf>
    <xf numFmtId="49" fontId="3" fillId="0" borderId="12" xfId="71" applyNumberFormat="1" applyFont="1" applyBorder="1" applyAlignment="1">
      <alignment horizontal="center" wrapText="1"/>
      <protection/>
    </xf>
    <xf numFmtId="0" fontId="3" fillId="0" borderId="12" xfId="71" applyFont="1" applyBorder="1" applyAlignment="1">
      <alignment wrapText="1"/>
      <protection/>
    </xf>
    <xf numFmtId="211" fontId="3" fillId="0" borderId="12" xfId="71" applyNumberFormat="1" applyFont="1" applyBorder="1" applyAlignment="1">
      <alignment horizontal="center" wrapText="1"/>
      <protection/>
    </xf>
    <xf numFmtId="0" fontId="3" fillId="0" borderId="12" xfId="71" applyNumberFormat="1" applyFont="1" applyBorder="1" applyAlignment="1">
      <alignment horizontal="center"/>
      <protection/>
    </xf>
    <xf numFmtId="0" fontId="3" fillId="0" borderId="12" xfId="71" applyFont="1" applyBorder="1" applyAlignment="1">
      <alignment horizontal="center" vertical="top"/>
      <protection/>
    </xf>
    <xf numFmtId="0" fontId="4" fillId="0" borderId="12" xfId="71" applyNumberFormat="1" applyFont="1" applyBorder="1" applyAlignment="1">
      <alignment horizontal="center"/>
      <protection/>
    </xf>
    <xf numFmtId="0" fontId="4" fillId="0" borderId="17" xfId="71" applyNumberFormat="1" applyFont="1" applyBorder="1" applyAlignment="1">
      <alignment horizontal="center"/>
      <protection/>
    </xf>
    <xf numFmtId="0" fontId="3" fillId="0" borderId="17" xfId="71" applyNumberFormat="1" applyFont="1" applyBorder="1" applyAlignment="1">
      <alignment horizontal="left"/>
      <protection/>
    </xf>
    <xf numFmtId="188" fontId="4" fillId="0" borderId="12" xfId="71" applyNumberFormat="1" applyFont="1" applyBorder="1" applyAlignment="1">
      <alignment horizontal="center"/>
      <protection/>
    </xf>
    <xf numFmtId="0" fontId="4" fillId="0" borderId="17" xfId="71" applyNumberFormat="1" applyFont="1" applyBorder="1" applyAlignment="1">
      <alignment horizontal="left"/>
      <protection/>
    </xf>
    <xf numFmtId="0" fontId="3" fillId="0" borderId="12" xfId="71" applyFont="1" applyBorder="1" applyAlignment="1">
      <alignment horizontal="center" wrapText="1"/>
      <protection/>
    </xf>
    <xf numFmtId="171" fontId="3" fillId="0" borderId="12" xfId="46" applyFont="1" applyBorder="1" applyAlignment="1">
      <alignment horizontal="center" wrapText="1"/>
    </xf>
    <xf numFmtId="171" fontId="0" fillId="0" borderId="0" xfId="71" applyNumberFormat="1">
      <alignment/>
      <protection/>
    </xf>
    <xf numFmtId="0" fontId="3" fillId="0" borderId="22" xfId="71" applyFont="1" applyBorder="1" applyAlignment="1">
      <alignment wrapText="1"/>
      <protection/>
    </xf>
    <xf numFmtId="0" fontId="3" fillId="0" borderId="17" xfId="71" applyFont="1" applyBorder="1" applyAlignment="1">
      <alignment horizontal="center" wrapText="1"/>
      <protection/>
    </xf>
    <xf numFmtId="0" fontId="3" fillId="0" borderId="0" xfId="71" applyFont="1" applyBorder="1" applyAlignment="1">
      <alignment horizontal="center" wrapText="1"/>
      <protection/>
    </xf>
    <xf numFmtId="0" fontId="5" fillId="0" borderId="0" xfId="71" applyFont="1" applyBorder="1">
      <alignment/>
      <protection/>
    </xf>
    <xf numFmtId="0" fontId="5" fillId="0" borderId="12" xfId="71" applyFont="1" applyBorder="1" applyAlignment="1">
      <alignment horizontal="center"/>
      <protection/>
    </xf>
    <xf numFmtId="0" fontId="5" fillId="0" borderId="0" xfId="71" applyFont="1" applyBorder="1" applyAlignment="1">
      <alignment horizontal="center"/>
      <protection/>
    </xf>
    <xf numFmtId="0" fontId="3" fillId="0" borderId="12" xfId="71" applyFont="1" applyBorder="1" applyAlignment="1">
      <alignment horizontal="left" wrapText="1"/>
      <protection/>
    </xf>
    <xf numFmtId="171" fontId="3" fillId="0" borderId="12" xfId="44" applyFont="1" applyBorder="1" applyAlignment="1">
      <alignment horizontal="center" wrapText="1"/>
    </xf>
    <xf numFmtId="0" fontId="24" fillId="0" borderId="12" xfId="71" applyFont="1" applyBorder="1" applyAlignment="1">
      <alignment horizontal="center" wrapText="1"/>
      <protection/>
    </xf>
    <xf numFmtId="186" fontId="8" fillId="0" borderId="12" xfId="71" applyNumberFormat="1" applyFont="1" applyBorder="1" applyAlignment="1">
      <alignment horizontal="center" vertical="center"/>
      <protection/>
    </xf>
    <xf numFmtId="0" fontId="5" fillId="0" borderId="12" xfId="71" applyFont="1" applyBorder="1">
      <alignment/>
      <protection/>
    </xf>
    <xf numFmtId="171" fontId="3" fillId="0" borderId="21" xfId="71" applyNumberFormat="1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4" fontId="21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9" fontId="3" fillId="0" borderId="12" xfId="79" applyFont="1" applyBorder="1" applyAlignment="1">
      <alignment horizontal="center" vertical="center"/>
    </xf>
    <xf numFmtId="170" fontId="16" fillId="0" borderId="21" xfId="49" applyFont="1" applyBorder="1" applyAlignment="1">
      <alignment vertical="center"/>
    </xf>
    <xf numFmtId="4" fontId="21" fillId="0" borderId="11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9" fontId="3" fillId="0" borderId="12" xfId="8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 horizontal="left" vertical="center"/>
    </xf>
    <xf numFmtId="0" fontId="0" fillId="0" borderId="25" xfId="71" applyBorder="1" applyAlignment="1">
      <alignment horizontal="center"/>
      <protection/>
    </xf>
    <xf numFmtId="0" fontId="1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73" applyFont="1">
      <alignment/>
      <protection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215" fontId="14" fillId="0" borderId="12" xfId="42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70" fontId="2" fillId="0" borderId="12" xfId="0" applyNumberFormat="1" applyFont="1" applyBorder="1" applyAlignment="1">
      <alignment horizontal="center" wrapText="1"/>
    </xf>
    <xf numFmtId="17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6" fontId="2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16" fontId="14" fillId="0" borderId="12" xfId="0" applyNumberFormat="1" applyFont="1" applyBorder="1" applyAlignment="1">
      <alignment horizontal="center"/>
    </xf>
    <xf numFmtId="170" fontId="14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/>
    </xf>
    <xf numFmtId="170" fontId="2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71" fontId="14" fillId="0" borderId="12" xfId="42" applyFont="1" applyBorder="1" applyAlignment="1">
      <alignment horizontal="right"/>
    </xf>
    <xf numFmtId="0" fontId="26" fillId="0" borderId="0" xfId="72" applyFont="1">
      <alignment/>
      <protection/>
    </xf>
    <xf numFmtId="0" fontId="14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214" fontId="2" fillId="0" borderId="10" xfId="0" applyNumberFormat="1" applyFont="1" applyBorder="1" applyAlignment="1">
      <alignment vertical="center" wrapText="1"/>
    </xf>
    <xf numFmtId="171" fontId="14" fillId="0" borderId="12" xfId="42" applyFont="1" applyBorder="1" applyAlignment="1">
      <alignment horizontal="center"/>
    </xf>
    <xf numFmtId="4" fontId="14" fillId="0" borderId="12" xfId="48" applyNumberFormat="1" applyFont="1" applyBorder="1" applyAlignment="1">
      <alignment horizontal="centerContinuous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215" fontId="14" fillId="0" borderId="11" xfId="42" applyNumberFormat="1" applyFont="1" applyBorder="1" applyAlignment="1">
      <alignment horizontal="center"/>
    </xf>
    <xf numFmtId="171" fontId="14" fillId="0" borderId="11" xfId="42" applyFont="1" applyBorder="1" applyAlignment="1">
      <alignment horizontal="right"/>
    </xf>
    <xf numFmtId="4" fontId="14" fillId="0" borderId="11" xfId="48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216" fontId="2" fillId="0" borderId="12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3" fillId="0" borderId="21" xfId="42" applyFont="1" applyBorder="1" applyAlignment="1">
      <alignment horizontal="left" vertical="center"/>
    </xf>
    <xf numFmtId="171" fontId="0" fillId="0" borderId="14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0" borderId="0" xfId="42" applyFont="1" applyAlignment="1">
      <alignment/>
    </xf>
    <xf numFmtId="171" fontId="15" fillId="33" borderId="10" xfId="42" applyFont="1" applyFill="1" applyBorder="1" applyAlignment="1">
      <alignment horizontal="center" vertical="center"/>
    </xf>
    <xf numFmtId="171" fontId="8" fillId="0" borderId="10" xfId="42" applyFont="1" applyFill="1" applyBorder="1" applyAlignment="1">
      <alignment vertical="center"/>
    </xf>
    <xf numFmtId="171" fontId="3" fillId="0" borderId="12" xfId="42" applyFont="1" applyBorder="1" applyAlignment="1">
      <alignment vertical="center" wrapText="1"/>
    </xf>
    <xf numFmtId="171" fontId="3" fillId="0" borderId="12" xfId="42" applyFont="1" applyBorder="1" applyAlignment="1">
      <alignment vertical="center"/>
    </xf>
    <xf numFmtId="171" fontId="3" fillId="0" borderId="12" xfId="42" applyFont="1" applyBorder="1" applyAlignment="1">
      <alignment horizontal="center" vertical="center"/>
    </xf>
    <xf numFmtId="171" fontId="3" fillId="0" borderId="17" xfId="42" applyFont="1" applyFill="1" applyBorder="1" applyAlignment="1">
      <alignment horizontal="center"/>
    </xf>
    <xf numFmtId="171" fontId="0" fillId="0" borderId="11" xfId="42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0" fontId="5" fillId="0" borderId="12" xfId="70" applyFont="1" applyFill="1" applyBorder="1">
      <alignment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186" fontId="8" fillId="0" borderId="12" xfId="0" applyNumberFormat="1" applyFont="1" applyBorder="1" applyAlignment="1">
      <alignment horizontal="center" vertical="center"/>
    </xf>
    <xf numFmtId="0" fontId="8" fillId="0" borderId="12" xfId="75" applyFont="1" applyFill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/>
    </xf>
    <xf numFmtId="0" fontId="3" fillId="0" borderId="12" xfId="75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7" fontId="3" fillId="0" borderId="12" xfId="0" applyNumberFormat="1" applyFont="1" applyFill="1" applyBorder="1" applyAlignment="1" applyProtection="1">
      <alignment horizontal="center"/>
      <protection/>
    </xf>
    <xf numFmtId="0" fontId="8" fillId="0" borderId="12" xfId="75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/>
    </xf>
    <xf numFmtId="0" fontId="5" fillId="0" borderId="12" xfId="70" applyFont="1" applyBorder="1">
      <alignment/>
      <protection/>
    </xf>
    <xf numFmtId="0" fontId="5" fillId="0" borderId="12" xfId="70" applyFont="1" applyBorder="1" applyAlignment="1">
      <alignment horizontal="left"/>
      <protection/>
    </xf>
    <xf numFmtId="4" fontId="3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21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5" fillId="0" borderId="0" xfId="71" applyNumberFormat="1" applyFont="1" applyAlignment="1">
      <alignment horizontal="right" vertical="center"/>
      <protection/>
    </xf>
    <xf numFmtId="0" fontId="0" fillId="0" borderId="26" xfId="71" applyBorder="1" applyAlignment="1">
      <alignment horizontal="center"/>
      <protection/>
    </xf>
    <xf numFmtId="0" fontId="0" fillId="0" borderId="25" xfId="71" applyBorder="1" applyAlignment="1">
      <alignment horizontal="center"/>
      <protection/>
    </xf>
    <xf numFmtId="0" fontId="3" fillId="0" borderId="21" xfId="71" applyFont="1" applyBorder="1" applyAlignment="1">
      <alignment horizontal="left" vertical="center"/>
      <protection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0" xfId="48"/>
    <cellStyle name="Currency" xfId="49"/>
    <cellStyle name="Currency [0]" xfId="50"/>
    <cellStyle name="Currency 2" xfId="51"/>
    <cellStyle name="Currency 2 2" xfId="52"/>
    <cellStyle name="Currency 3" xfId="53"/>
    <cellStyle name="Currency 3 2" xfId="54"/>
    <cellStyle name="Currency 4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3" xfId="71"/>
    <cellStyle name="Normal_Dwarsloop 2001 QTY" xfId="72"/>
    <cellStyle name="Normal_QTY-SCHE" xfId="73"/>
    <cellStyle name="normal_S1" xfId="74"/>
    <cellStyle name="normal_S1 2" xfId="75"/>
    <cellStyle name="normal_S10" xfId="76"/>
    <cellStyle name="Note" xfId="77"/>
    <cellStyle name="Output" xfId="78"/>
    <cellStyle name="Percent" xfId="79"/>
    <cellStyle name="Percent 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6B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DDDDD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_Capricorn%20District%20Municipality\District%20Main\Blouberg%20Water%20Supply\Slaaphoek%20WS\Planning%20and%20Design\11-Tender%20Documents\9.01.%20Tender%20Document\Bill%20of%20Quantities%20Slaapho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-P&amp;G Fixed"/>
      <sheetName val="A2-P&amp;G TIME RELATED"/>
      <sheetName val="A3-P&amp;G PROV"/>
      <sheetName val="A4-P&amp;G PRIME COST"/>
      <sheetName val="A5- P&amp;G DAY WORKS"/>
      <sheetName val="C-Site Clearance 1"/>
      <sheetName val="DB-Earthworks(Pipe Trenches (2)"/>
      <sheetName val="DB-Earthworks(Pipe Trenches)"/>
      <sheetName val="GA Concrete (Small works)"/>
      <sheetName val="LB-Bedding"/>
      <sheetName val="L-Pipe Works 1"/>
      <sheetName val=" L-Pipe Works 2"/>
      <sheetName val="L-Pipe Works 3"/>
      <sheetName val="L-Pipe Works 4"/>
      <sheetName val="LF - ERF CONNECTIONS(WATER)"/>
      <sheetName val="H Struct steel tank"/>
      <sheetName val="VC PUMPS"/>
      <sheetName val="PME-ANCILLARY WORKS (1)"/>
      <sheetName val="PME-ANCILLARY WORK-03"/>
      <sheetName val="SCHEDULE D.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view="pageBreakPreview" zoomScale="110" zoomScaleNormal="110" zoomScaleSheetLayoutView="110" zoomScalePageLayoutView="0" workbookViewId="0" topLeftCell="A1">
      <selection activeCell="L43" sqref="L43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0.57421875" style="0" customWidth="1"/>
    <col min="4" max="4" width="36.8515625" style="0" customWidth="1"/>
    <col min="5" max="6" width="8.57421875" style="0" customWidth="1"/>
    <col min="7" max="8" width="12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163</v>
      </c>
      <c r="C5" s="44"/>
      <c r="D5" s="45"/>
      <c r="E5" s="46"/>
      <c r="F5" s="46"/>
      <c r="G5" s="46"/>
      <c r="H5" s="46"/>
    </row>
    <row r="6" spans="2:8" ht="18" customHeight="1">
      <c r="B6" s="47" t="s">
        <v>30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411</v>
      </c>
      <c r="C9" s="4" t="s">
        <v>269</v>
      </c>
      <c r="D9" s="19" t="s">
        <v>32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60</v>
      </c>
      <c r="E10" s="8"/>
      <c r="F10" s="8"/>
      <c r="G10" s="57"/>
      <c r="H10" s="57"/>
    </row>
    <row r="11" spans="2:8" s="2" customFormat="1" ht="15" customHeight="1">
      <c r="B11" s="10"/>
      <c r="C11" s="10"/>
      <c r="D11" s="17"/>
      <c r="E11" s="12"/>
      <c r="F11" s="22"/>
      <c r="G11" s="21"/>
      <c r="H11" s="21"/>
    </row>
    <row r="12" spans="2:8" s="2" customFormat="1" ht="18" customHeight="1">
      <c r="B12" s="15">
        <v>1.1</v>
      </c>
      <c r="C12" s="10"/>
      <c r="D12" s="17" t="s">
        <v>27</v>
      </c>
      <c r="E12" s="10"/>
      <c r="F12" s="13"/>
      <c r="G12" s="21"/>
      <c r="H12" s="21"/>
    </row>
    <row r="13" spans="2:8" s="2" customFormat="1" ht="18" customHeight="1">
      <c r="B13" s="10" t="s">
        <v>33</v>
      </c>
      <c r="C13" s="10" t="s">
        <v>268</v>
      </c>
      <c r="D13" s="14" t="s">
        <v>111</v>
      </c>
      <c r="E13" s="10" t="s">
        <v>0</v>
      </c>
      <c r="F13" s="11">
        <v>1</v>
      </c>
      <c r="G13" s="11"/>
      <c r="H13" s="11"/>
    </row>
    <row r="14" spans="2:8" s="2" customFormat="1" ht="18" customHeight="1">
      <c r="B14" s="10" t="s">
        <v>34</v>
      </c>
      <c r="C14" s="10" t="s">
        <v>268</v>
      </c>
      <c r="D14" s="14" t="s">
        <v>112</v>
      </c>
      <c r="E14" s="10" t="s">
        <v>0</v>
      </c>
      <c r="F14" s="11">
        <v>1</v>
      </c>
      <c r="G14" s="11"/>
      <c r="H14" s="11"/>
    </row>
    <row r="15" spans="2:8" s="2" customFormat="1" ht="18" customHeight="1">
      <c r="B15" s="10"/>
      <c r="C15" s="10"/>
      <c r="D15" s="81"/>
      <c r="E15" s="10"/>
      <c r="F15" s="77"/>
      <c r="G15" s="11"/>
      <c r="H15" s="11"/>
    </row>
    <row r="16" spans="2:8" s="2" customFormat="1" ht="18" customHeight="1">
      <c r="B16" s="15">
        <v>1.2</v>
      </c>
      <c r="C16" s="10"/>
      <c r="D16" s="58" t="s">
        <v>7</v>
      </c>
      <c r="E16" s="10"/>
      <c r="F16" s="11"/>
      <c r="G16" s="11"/>
      <c r="H16" s="11"/>
    </row>
    <row r="17" spans="2:8" s="2" customFormat="1" ht="18" customHeight="1">
      <c r="B17" s="10" t="s">
        <v>8</v>
      </c>
      <c r="C17" s="10" t="s">
        <v>270</v>
      </c>
      <c r="D17" s="14" t="s">
        <v>273</v>
      </c>
      <c r="E17" s="10" t="s">
        <v>0</v>
      </c>
      <c r="F17" s="11">
        <v>1</v>
      </c>
      <c r="G17" s="11"/>
      <c r="H17" s="11"/>
    </row>
    <row r="18" spans="2:8" s="2" customFormat="1" ht="18" customHeight="1">
      <c r="B18" s="10" t="s">
        <v>9</v>
      </c>
      <c r="C18" s="10" t="s">
        <v>275</v>
      </c>
      <c r="D18" s="8" t="s">
        <v>274</v>
      </c>
      <c r="E18" s="10" t="s">
        <v>0</v>
      </c>
      <c r="F18" s="11">
        <v>1</v>
      </c>
      <c r="G18" s="11"/>
      <c r="H18" s="11"/>
    </row>
    <row r="19" spans="2:8" s="2" customFormat="1" ht="18" customHeight="1">
      <c r="B19" s="10" t="s">
        <v>15</v>
      </c>
      <c r="C19" s="10" t="s">
        <v>271</v>
      </c>
      <c r="D19" s="8" t="s">
        <v>272</v>
      </c>
      <c r="E19" s="10" t="s">
        <v>0</v>
      </c>
      <c r="F19" s="11">
        <v>1</v>
      </c>
      <c r="G19" s="11"/>
      <c r="H19" s="11"/>
    </row>
    <row r="20" spans="2:8" s="2" customFormat="1" ht="15" customHeight="1">
      <c r="B20" s="10"/>
      <c r="C20" s="10"/>
      <c r="D20" s="14"/>
      <c r="E20" s="10"/>
      <c r="F20" s="11"/>
      <c r="G20" s="11"/>
      <c r="H20" s="11"/>
    </row>
    <row r="21" spans="2:8" s="2" customFormat="1" ht="18" customHeight="1">
      <c r="B21" s="15">
        <v>1.3</v>
      </c>
      <c r="C21" s="10"/>
      <c r="D21" s="58" t="s">
        <v>29</v>
      </c>
      <c r="E21" s="10"/>
      <c r="F21" s="11"/>
      <c r="G21" s="11"/>
      <c r="H21" s="11"/>
    </row>
    <row r="22" spans="2:8" s="2" customFormat="1" ht="18" customHeight="1">
      <c r="B22" s="10" t="s">
        <v>16</v>
      </c>
      <c r="C22" s="10" t="s">
        <v>276</v>
      </c>
      <c r="D22" s="8" t="s">
        <v>105</v>
      </c>
      <c r="E22" s="10" t="s">
        <v>0</v>
      </c>
      <c r="F22" s="11">
        <v>1</v>
      </c>
      <c r="G22" s="11"/>
      <c r="H22" s="11"/>
    </row>
    <row r="23" spans="2:16" s="2" customFormat="1" ht="18" customHeight="1">
      <c r="B23" s="10" t="s">
        <v>17</v>
      </c>
      <c r="C23" s="10" t="s">
        <v>277</v>
      </c>
      <c r="D23" s="8" t="s">
        <v>10</v>
      </c>
      <c r="E23" s="10" t="s">
        <v>0</v>
      </c>
      <c r="F23" s="11"/>
      <c r="G23" s="11"/>
      <c r="H23" s="11"/>
      <c r="P23" s="2" t="s">
        <v>257</v>
      </c>
    </row>
    <row r="24" spans="2:8" s="2" customFormat="1" ht="18" customHeight="1">
      <c r="B24" s="10" t="s">
        <v>18</v>
      </c>
      <c r="C24" s="10" t="s">
        <v>278</v>
      </c>
      <c r="D24" s="8" t="s">
        <v>11</v>
      </c>
      <c r="E24" s="10" t="s">
        <v>0</v>
      </c>
      <c r="F24" s="11"/>
      <c r="G24" s="11"/>
      <c r="H24" s="11"/>
    </row>
    <row r="25" spans="2:8" s="2" customFormat="1" ht="18" customHeight="1">
      <c r="B25" s="10" t="s">
        <v>19</v>
      </c>
      <c r="C25" s="10" t="s">
        <v>279</v>
      </c>
      <c r="D25" s="8" t="s">
        <v>106</v>
      </c>
      <c r="E25" s="10" t="s">
        <v>0</v>
      </c>
      <c r="F25" s="11">
        <v>1</v>
      </c>
      <c r="G25" s="11"/>
      <c r="H25" s="11"/>
    </row>
    <row r="26" spans="2:8" s="2" customFormat="1" ht="18" customHeight="1">
      <c r="B26" s="10" t="s">
        <v>20</v>
      </c>
      <c r="C26" s="10" t="s">
        <v>280</v>
      </c>
      <c r="D26" s="8" t="s">
        <v>107</v>
      </c>
      <c r="E26" s="10" t="s">
        <v>0</v>
      </c>
      <c r="F26" s="11">
        <v>1</v>
      </c>
      <c r="G26" s="11"/>
      <c r="H26" s="11"/>
    </row>
    <row r="27" spans="2:8" s="2" customFormat="1" ht="18" customHeight="1">
      <c r="B27" s="10" t="s">
        <v>21</v>
      </c>
      <c r="C27" s="10" t="s">
        <v>281</v>
      </c>
      <c r="D27" s="8" t="s">
        <v>108</v>
      </c>
      <c r="E27" s="10" t="s">
        <v>0</v>
      </c>
      <c r="F27" s="11">
        <v>1</v>
      </c>
      <c r="G27" s="11"/>
      <c r="H27" s="11"/>
    </row>
    <row r="28" spans="2:8" s="2" customFormat="1" ht="24.75" customHeight="1">
      <c r="B28" s="10" t="s">
        <v>22</v>
      </c>
      <c r="C28" s="10" t="s">
        <v>282</v>
      </c>
      <c r="D28" s="8" t="s">
        <v>109</v>
      </c>
      <c r="E28" s="10" t="s">
        <v>0</v>
      </c>
      <c r="F28" s="11">
        <v>1</v>
      </c>
      <c r="G28" s="11"/>
      <c r="H28" s="11"/>
    </row>
    <row r="29" spans="2:10" ht="18" customHeight="1">
      <c r="B29" s="10" t="s">
        <v>23</v>
      </c>
      <c r="C29" s="10" t="s">
        <v>283</v>
      </c>
      <c r="D29" s="8" t="s">
        <v>110</v>
      </c>
      <c r="E29" s="10" t="s">
        <v>0</v>
      </c>
      <c r="F29" s="11">
        <v>1</v>
      </c>
      <c r="G29" s="11"/>
      <c r="H29" s="11"/>
      <c r="J29" s="3"/>
    </row>
    <row r="30" spans="2:10" ht="18" customHeight="1">
      <c r="B30" s="10" t="s">
        <v>24</v>
      </c>
      <c r="C30" s="10" t="s">
        <v>284</v>
      </c>
      <c r="D30" s="8" t="s">
        <v>13</v>
      </c>
      <c r="E30" s="10" t="s">
        <v>0</v>
      </c>
      <c r="F30" s="11">
        <v>1</v>
      </c>
      <c r="G30" s="11"/>
      <c r="H30" s="11"/>
      <c r="J30" s="3"/>
    </row>
    <row r="31" spans="2:10" ht="18" customHeight="1">
      <c r="B31" s="10" t="s">
        <v>25</v>
      </c>
      <c r="C31" s="10" t="s">
        <v>285</v>
      </c>
      <c r="D31" s="8" t="s">
        <v>14</v>
      </c>
      <c r="E31" s="10" t="s">
        <v>0</v>
      </c>
      <c r="F31" s="11">
        <v>1</v>
      </c>
      <c r="G31" s="11"/>
      <c r="H31" s="11"/>
      <c r="J31" s="3"/>
    </row>
    <row r="32" spans="2:10" ht="18" customHeight="1">
      <c r="B32" s="10" t="s">
        <v>95</v>
      </c>
      <c r="C32" s="10" t="s">
        <v>202</v>
      </c>
      <c r="D32" s="8" t="s">
        <v>119</v>
      </c>
      <c r="E32" s="10" t="s">
        <v>0</v>
      </c>
      <c r="F32" s="11">
        <v>1</v>
      </c>
      <c r="G32" s="11"/>
      <c r="H32" s="11"/>
      <c r="J32" s="3"/>
    </row>
    <row r="33" spans="2:10" ht="18" customHeight="1">
      <c r="B33" s="10" t="s">
        <v>96</v>
      </c>
      <c r="C33" s="10" t="s">
        <v>203</v>
      </c>
      <c r="D33" s="8" t="s">
        <v>103</v>
      </c>
      <c r="E33" s="10" t="s">
        <v>0</v>
      </c>
      <c r="F33" s="11">
        <v>1</v>
      </c>
      <c r="G33" s="11"/>
      <c r="H33" s="11"/>
      <c r="J33" s="3"/>
    </row>
    <row r="34" spans="2:10" ht="15" customHeight="1">
      <c r="B34" s="10"/>
      <c r="C34" s="10"/>
      <c r="D34" s="8"/>
      <c r="E34" s="10"/>
      <c r="F34" s="11"/>
      <c r="G34" s="11"/>
      <c r="H34" s="11"/>
      <c r="J34" s="3"/>
    </row>
    <row r="35" spans="2:8" ht="18" customHeight="1">
      <c r="B35" s="15">
        <v>1.4</v>
      </c>
      <c r="C35" s="10" t="s">
        <v>286</v>
      </c>
      <c r="D35" s="58" t="s">
        <v>26</v>
      </c>
      <c r="E35" s="10" t="s">
        <v>0</v>
      </c>
      <c r="F35" s="11">
        <v>1</v>
      </c>
      <c r="G35" s="11"/>
      <c r="H35" s="11"/>
    </row>
    <row r="36" spans="2:8" ht="15" customHeight="1">
      <c r="B36" s="15"/>
      <c r="C36" s="10"/>
      <c r="D36" s="58"/>
      <c r="E36" s="10"/>
      <c r="F36" s="11"/>
      <c r="G36" s="11"/>
      <c r="H36" s="11"/>
    </row>
    <row r="37" spans="2:8" ht="18" customHeight="1">
      <c r="B37" s="15">
        <v>1.5</v>
      </c>
      <c r="C37" s="10" t="s">
        <v>287</v>
      </c>
      <c r="D37" s="58" t="s">
        <v>28</v>
      </c>
      <c r="E37" s="10" t="s">
        <v>0</v>
      </c>
      <c r="F37" s="11">
        <v>1</v>
      </c>
      <c r="G37" s="11"/>
      <c r="H37" s="11"/>
    </row>
    <row r="38" spans="2:8" ht="15" customHeight="1">
      <c r="B38" s="24"/>
      <c r="C38" s="24"/>
      <c r="D38" s="24"/>
      <c r="E38" s="10"/>
      <c r="F38" s="11"/>
      <c r="G38" s="11"/>
      <c r="H38" s="11"/>
    </row>
    <row r="39" spans="2:8" ht="18" customHeight="1">
      <c r="B39" s="15">
        <v>1.6</v>
      </c>
      <c r="C39" s="10" t="s">
        <v>342</v>
      </c>
      <c r="D39" s="17" t="s">
        <v>425</v>
      </c>
      <c r="E39" s="10"/>
      <c r="F39" s="11"/>
      <c r="G39" s="11"/>
      <c r="H39" s="11"/>
    </row>
    <row r="40" spans="2:8" ht="21" customHeight="1">
      <c r="B40" s="15" t="s">
        <v>187</v>
      </c>
      <c r="C40" s="10"/>
      <c r="D40" s="58" t="s">
        <v>343</v>
      </c>
      <c r="E40" s="10"/>
      <c r="F40" s="23"/>
      <c r="G40" s="100"/>
      <c r="H40" s="11"/>
    </row>
    <row r="41" spans="2:8" ht="33.75" customHeight="1">
      <c r="B41" s="10" t="s">
        <v>409</v>
      </c>
      <c r="C41" s="10" t="s">
        <v>344</v>
      </c>
      <c r="D41" s="14" t="s">
        <v>316</v>
      </c>
      <c r="E41" s="10" t="s">
        <v>124</v>
      </c>
      <c r="F41" s="23">
        <v>1</v>
      </c>
      <c r="G41" s="11">
        <v>65000</v>
      </c>
      <c r="H41" s="11">
        <f>+G41*F41</f>
        <v>65000</v>
      </c>
    </row>
    <row r="42" spans="2:8" ht="15" customHeight="1">
      <c r="B42" s="10" t="s">
        <v>410</v>
      </c>
      <c r="C42" s="10" t="s">
        <v>345</v>
      </c>
      <c r="D42" s="136" t="s">
        <v>315</v>
      </c>
      <c r="E42" s="10" t="s">
        <v>124</v>
      </c>
      <c r="F42" s="11">
        <v>1</v>
      </c>
      <c r="G42" s="11">
        <v>10000</v>
      </c>
      <c r="H42" s="11">
        <f>+G42*F42</f>
        <v>10000</v>
      </c>
    </row>
    <row r="43" spans="2:8" ht="15" customHeight="1">
      <c r="B43" s="10"/>
      <c r="C43" s="10"/>
      <c r="D43" s="136" t="s">
        <v>464</v>
      </c>
      <c r="E43" s="10" t="s">
        <v>125</v>
      </c>
      <c r="F43" s="11">
        <f>H42+H41</f>
        <v>75000</v>
      </c>
      <c r="G43" s="236"/>
      <c r="H43" s="11"/>
    </row>
    <row r="44" spans="2:8" ht="18" customHeight="1">
      <c r="B44" s="5"/>
      <c r="C44" s="5"/>
      <c r="D44" s="5"/>
      <c r="E44" s="5"/>
      <c r="F44" s="99"/>
      <c r="G44" s="99"/>
      <c r="H44" s="99"/>
    </row>
    <row r="45" spans="2:8" ht="19.5" customHeight="1">
      <c r="B45" s="341" t="s">
        <v>97</v>
      </c>
      <c r="C45" s="341"/>
      <c r="D45" s="341"/>
      <c r="E45" s="341"/>
      <c r="F45" s="341"/>
      <c r="G45" s="341"/>
      <c r="H45" s="167"/>
    </row>
    <row r="48" spans="2:8" ht="12.75">
      <c r="B48" s="339"/>
      <c r="C48" s="340"/>
      <c r="D48" s="340"/>
      <c r="E48" s="340"/>
      <c r="F48" s="340"/>
      <c r="G48" s="340"/>
      <c r="H48" s="340"/>
    </row>
    <row r="63" ht="11.25" customHeight="1"/>
  </sheetData>
  <sheetProtection/>
  <mergeCells count="7">
    <mergeCell ref="B48:H48"/>
    <mergeCell ref="B45:G45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  <headerFooter differentOddEven="1"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L60"/>
  <sheetViews>
    <sheetView view="pageBreakPreview" zoomScaleSheetLayoutView="100" zoomScalePageLayoutView="0" workbookViewId="0" topLeftCell="A19">
      <selection activeCell="H73" sqref="H73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6.8515625" style="0" customWidth="1"/>
    <col min="5" max="6" width="8.57421875" style="0" customWidth="1"/>
    <col min="7" max="8" width="10.57421875" style="0" customWidth="1"/>
    <col min="9" max="9" width="1.57421875" style="0" hidden="1" customWidth="1"/>
    <col min="10" max="10" width="8.57421875" style="0" customWidth="1"/>
    <col min="11" max="11" width="10.140625" style="0" bestFit="1" customWidth="1"/>
    <col min="12" max="12" width="8.57421875" style="0" customWidth="1"/>
    <col min="13" max="13" width="18.57421875" style="0" customWidth="1"/>
  </cols>
  <sheetData>
    <row r="1" spans="2:8" ht="18" customHeight="1">
      <c r="B1" s="343" t="s">
        <v>485</v>
      </c>
      <c r="C1" s="343"/>
      <c r="D1" s="343"/>
      <c r="E1" s="343"/>
      <c r="F1" s="343"/>
      <c r="G1" s="343"/>
      <c r="H1" s="343"/>
    </row>
    <row r="2" spans="2:8" ht="18" customHeight="1">
      <c r="B2" s="343" t="s">
        <v>6</v>
      </c>
      <c r="C2" s="343"/>
      <c r="D2" s="343"/>
      <c r="E2" s="343"/>
      <c r="F2" s="343"/>
      <c r="G2" s="343"/>
      <c r="H2" s="343"/>
    </row>
    <row r="3" spans="2:8" ht="18" customHeight="1">
      <c r="B3" s="345" t="str">
        <f>'LB-Bedding'!B4:E4</f>
        <v>SEGAKWANENG VILLAGE</v>
      </c>
      <c r="C3" s="345"/>
      <c r="D3" s="345"/>
      <c r="E3" s="345"/>
      <c r="F3" s="344"/>
      <c r="G3" s="344"/>
      <c r="H3" s="344"/>
    </row>
    <row r="4" spans="2:8" ht="18" customHeight="1">
      <c r="B4" s="43" t="s">
        <v>244</v>
      </c>
      <c r="C4" s="44"/>
      <c r="D4" s="45"/>
      <c r="E4" s="46"/>
      <c r="F4" s="46"/>
      <c r="G4" s="46"/>
      <c r="H4" s="46"/>
    </row>
    <row r="5" spans="2:8" ht="18" customHeight="1">
      <c r="B5" s="47" t="s">
        <v>193</v>
      </c>
      <c r="C5" s="48"/>
      <c r="D5" s="49"/>
      <c r="E5" s="48"/>
      <c r="F5" s="50"/>
      <c r="G5" s="50"/>
      <c r="H5" s="50"/>
    </row>
    <row r="6" spans="2:3" ht="4.5" customHeight="1">
      <c r="B6" s="1"/>
      <c r="C6" s="1"/>
    </row>
    <row r="7" spans="2:8" ht="24.75" customHeight="1">
      <c r="B7" s="51" t="s">
        <v>169</v>
      </c>
      <c r="C7" s="51" t="s">
        <v>168</v>
      </c>
      <c r="D7" s="53" t="s">
        <v>1</v>
      </c>
      <c r="E7" s="52" t="s">
        <v>2</v>
      </c>
      <c r="F7" s="52" t="s">
        <v>3</v>
      </c>
      <c r="G7" s="52" t="s">
        <v>4</v>
      </c>
      <c r="H7" s="52" t="s">
        <v>5</v>
      </c>
    </row>
    <row r="8" spans="2:8" ht="18" customHeight="1">
      <c r="B8" s="6" t="s">
        <v>320</v>
      </c>
      <c r="C8" s="4"/>
      <c r="D8" s="19" t="s">
        <v>92</v>
      </c>
      <c r="E8" s="19"/>
      <c r="F8" s="19"/>
      <c r="G8" s="19"/>
      <c r="H8" s="19"/>
    </row>
    <row r="9" spans="2:8" s="7" customFormat="1" ht="24.75" customHeight="1">
      <c r="B9" s="20"/>
      <c r="C9" s="20"/>
      <c r="D9" s="9" t="s">
        <v>91</v>
      </c>
      <c r="E9" s="20"/>
      <c r="F9" s="20"/>
      <c r="G9" s="20"/>
      <c r="H9" s="20"/>
    </row>
    <row r="10" spans="2:8" s="2" customFormat="1" ht="15" customHeight="1">
      <c r="B10" s="10"/>
      <c r="C10" s="10"/>
      <c r="D10" s="17"/>
      <c r="E10" s="10"/>
      <c r="F10" s="10"/>
      <c r="G10" s="10"/>
      <c r="H10" s="10"/>
    </row>
    <row r="11" spans="2:8" s="2" customFormat="1" ht="27.75" customHeight="1">
      <c r="B11" s="15">
        <v>3.1</v>
      </c>
      <c r="C11" s="10" t="s">
        <v>331</v>
      </c>
      <c r="D11" s="17" t="s">
        <v>337</v>
      </c>
      <c r="E11" s="10"/>
      <c r="F11" s="10"/>
      <c r="G11" s="10"/>
      <c r="H11" s="10"/>
    </row>
    <row r="12" spans="2:8" s="2" customFormat="1" ht="24.75" customHeight="1">
      <c r="B12" s="15"/>
      <c r="C12" s="10"/>
      <c r="D12" s="9" t="s">
        <v>94</v>
      </c>
      <c r="E12" s="10"/>
      <c r="F12" s="10"/>
      <c r="G12" s="11"/>
      <c r="H12" s="11"/>
    </row>
    <row r="13" spans="2:8" s="2" customFormat="1" ht="18" customHeight="1">
      <c r="B13" s="10" t="s">
        <v>121</v>
      </c>
      <c r="C13" s="10"/>
      <c r="D13" s="61" t="s">
        <v>602</v>
      </c>
      <c r="E13" s="42" t="s">
        <v>75</v>
      </c>
      <c r="F13" s="97">
        <v>25375</v>
      </c>
      <c r="G13" s="97"/>
      <c r="H13" s="97"/>
    </row>
    <row r="14" spans="2:8" s="2" customFormat="1" ht="18" customHeight="1">
      <c r="B14" s="10" t="s">
        <v>122</v>
      </c>
      <c r="C14" s="10"/>
      <c r="D14" s="40" t="s">
        <v>474</v>
      </c>
      <c r="E14" s="42" t="s">
        <v>75</v>
      </c>
      <c r="F14" s="97">
        <v>8550</v>
      </c>
      <c r="G14" s="97"/>
      <c r="H14" s="97"/>
    </row>
    <row r="15" spans="2:8" s="2" customFormat="1" ht="18" customHeight="1">
      <c r="B15" s="10" t="s">
        <v>123</v>
      </c>
      <c r="C15" s="10"/>
      <c r="D15" s="40" t="s">
        <v>627</v>
      </c>
      <c r="E15" s="42" t="s">
        <v>75</v>
      </c>
      <c r="F15" s="97">
        <v>7255</v>
      </c>
      <c r="G15" s="97"/>
      <c r="H15" s="97"/>
    </row>
    <row r="16" spans="2:12" s="2" customFormat="1" ht="18" customHeight="1">
      <c r="B16" s="10" t="s">
        <v>433</v>
      </c>
      <c r="C16" s="10"/>
      <c r="D16" s="61" t="s">
        <v>449</v>
      </c>
      <c r="E16" s="42" t="s">
        <v>75</v>
      </c>
      <c r="F16" s="97">
        <v>4355</v>
      </c>
      <c r="G16" s="97"/>
      <c r="H16" s="97"/>
      <c r="L16" s="318"/>
    </row>
    <row r="17" spans="2:8" s="2" customFormat="1" ht="18" customHeight="1">
      <c r="B17" s="10" t="s">
        <v>451</v>
      </c>
      <c r="C17" s="10"/>
      <c r="D17" s="61" t="s">
        <v>450</v>
      </c>
      <c r="E17" s="42" t="s">
        <v>75</v>
      </c>
      <c r="F17" s="97">
        <v>0</v>
      </c>
      <c r="G17" s="97"/>
      <c r="H17" s="97" t="s">
        <v>93</v>
      </c>
    </row>
    <row r="18" spans="2:8" s="2" customFormat="1" ht="15" customHeight="1">
      <c r="B18" s="10"/>
      <c r="C18" s="10"/>
      <c r="D18" s="40"/>
      <c r="E18" s="42"/>
      <c r="F18" s="97"/>
      <c r="G18" s="98"/>
      <c r="H18" s="97"/>
    </row>
    <row r="19" spans="2:8" s="2" customFormat="1" ht="18" customHeight="1">
      <c r="B19" s="15">
        <v>3.2</v>
      </c>
      <c r="C19" s="10" t="s">
        <v>338</v>
      </c>
      <c r="D19" s="62" t="s">
        <v>339</v>
      </c>
      <c r="E19" s="42"/>
      <c r="F19" s="97"/>
      <c r="G19" s="97"/>
      <c r="H19" s="97"/>
    </row>
    <row r="20" spans="2:8" s="2" customFormat="1" ht="19.5" customHeight="1">
      <c r="B20" s="10"/>
      <c r="C20" s="10"/>
      <c r="D20" s="63" t="s">
        <v>237</v>
      </c>
      <c r="E20" s="42"/>
      <c r="F20" s="97"/>
      <c r="G20" s="97"/>
      <c r="H20" s="97"/>
    </row>
    <row r="21" spans="2:8" s="2" customFormat="1" ht="18" customHeight="1">
      <c r="B21" s="15" t="s">
        <v>129</v>
      </c>
      <c r="C21" s="10"/>
      <c r="D21" s="65" t="s">
        <v>591</v>
      </c>
      <c r="E21" s="42"/>
      <c r="F21" s="97"/>
      <c r="G21" s="97"/>
      <c r="H21" s="97"/>
    </row>
    <row r="22" spans="2:8" s="2" customFormat="1" ht="18" customHeight="1">
      <c r="B22" s="10" t="s">
        <v>195</v>
      </c>
      <c r="C22" s="10"/>
      <c r="D22" s="40" t="s">
        <v>238</v>
      </c>
      <c r="E22" s="42" t="s">
        <v>180</v>
      </c>
      <c r="F22" s="97">
        <v>14</v>
      </c>
      <c r="G22" s="97"/>
      <c r="H22" s="97"/>
    </row>
    <row r="23" spans="2:8" s="2" customFormat="1" ht="18" customHeight="1">
      <c r="B23" s="10" t="s">
        <v>196</v>
      </c>
      <c r="C23" s="10"/>
      <c r="D23" s="64" t="s">
        <v>239</v>
      </c>
      <c r="E23" s="42" t="s">
        <v>180</v>
      </c>
      <c r="F23" s="97">
        <v>12</v>
      </c>
      <c r="G23" s="97"/>
      <c r="H23" s="97"/>
    </row>
    <row r="24" spans="2:8" s="2" customFormat="1" ht="18" customHeight="1">
      <c r="B24" s="10" t="s">
        <v>197</v>
      </c>
      <c r="C24" s="10"/>
      <c r="D24" s="64" t="s">
        <v>240</v>
      </c>
      <c r="E24" s="42" t="s">
        <v>180</v>
      </c>
      <c r="F24" s="97">
        <v>15</v>
      </c>
      <c r="G24" s="97"/>
      <c r="H24" s="97"/>
    </row>
    <row r="25" spans="2:8" s="2" customFormat="1" ht="19.5" customHeight="1">
      <c r="B25" s="10"/>
      <c r="C25" s="10"/>
      <c r="D25" s="63"/>
      <c r="E25" s="42"/>
      <c r="F25" s="97"/>
      <c r="G25" s="97"/>
      <c r="H25" s="97"/>
    </row>
    <row r="26" spans="2:8" s="2" customFormat="1" ht="18" customHeight="1">
      <c r="B26" s="15" t="s">
        <v>129</v>
      </c>
      <c r="C26" s="10"/>
      <c r="D26" s="65" t="s">
        <v>462</v>
      </c>
      <c r="E26" s="42"/>
      <c r="F26" s="97"/>
      <c r="G26" s="97"/>
      <c r="H26" s="97"/>
    </row>
    <row r="27" spans="2:8" s="2" customFormat="1" ht="18" customHeight="1">
      <c r="B27" s="10" t="s">
        <v>195</v>
      </c>
      <c r="C27" s="10"/>
      <c r="D27" s="40" t="s">
        <v>238</v>
      </c>
      <c r="E27" s="42" t="s">
        <v>180</v>
      </c>
      <c r="F27" s="97">
        <v>12</v>
      </c>
      <c r="G27" s="97"/>
      <c r="H27" s="97"/>
    </row>
    <row r="28" spans="2:8" s="2" customFormat="1" ht="18" customHeight="1">
      <c r="B28" s="10" t="s">
        <v>196</v>
      </c>
      <c r="C28" s="10"/>
      <c r="D28" s="64" t="s">
        <v>239</v>
      </c>
      <c r="E28" s="42" t="s">
        <v>180</v>
      </c>
      <c r="F28" s="97">
        <v>14</v>
      </c>
      <c r="G28" s="97"/>
      <c r="H28" s="97"/>
    </row>
    <row r="29" spans="2:8" s="2" customFormat="1" ht="18" customHeight="1">
      <c r="B29" s="10" t="s">
        <v>197</v>
      </c>
      <c r="C29" s="10"/>
      <c r="D29" s="64" t="s">
        <v>240</v>
      </c>
      <c r="E29" s="42" t="s">
        <v>180</v>
      </c>
      <c r="F29" s="97">
        <v>10</v>
      </c>
      <c r="G29" s="97"/>
      <c r="H29" s="97"/>
    </row>
    <row r="30" spans="2:8" s="2" customFormat="1" ht="18" customHeight="1">
      <c r="B30" s="15"/>
      <c r="C30" s="10"/>
      <c r="D30" s="65"/>
      <c r="E30" s="42"/>
      <c r="F30" s="97"/>
      <c r="G30" s="97"/>
      <c r="H30" s="97"/>
    </row>
    <row r="31" spans="2:8" s="2" customFormat="1" ht="18" customHeight="1">
      <c r="B31" s="15" t="s">
        <v>194</v>
      </c>
      <c r="C31" s="10"/>
      <c r="D31" s="65" t="s">
        <v>399</v>
      </c>
      <c r="E31" s="42"/>
      <c r="F31" s="97"/>
      <c r="G31" s="97"/>
      <c r="H31" s="97"/>
    </row>
    <row r="32" spans="2:8" s="2" customFormat="1" ht="11.25">
      <c r="B32" s="10" t="s">
        <v>391</v>
      </c>
      <c r="C32" s="10"/>
      <c r="D32" s="40" t="s">
        <v>238</v>
      </c>
      <c r="E32" s="42" t="s">
        <v>180</v>
      </c>
      <c r="F32" s="97">
        <v>16</v>
      </c>
      <c r="G32" s="97"/>
      <c r="H32" s="97"/>
    </row>
    <row r="33" spans="2:8" s="2" customFormat="1" ht="18" customHeight="1">
      <c r="B33" s="10" t="s">
        <v>392</v>
      </c>
      <c r="C33" s="10"/>
      <c r="D33" s="64" t="s">
        <v>239</v>
      </c>
      <c r="E33" s="42" t="s">
        <v>180</v>
      </c>
      <c r="F33" s="97">
        <v>18</v>
      </c>
      <c r="G33" s="97"/>
      <c r="H33" s="97"/>
    </row>
    <row r="34" spans="2:8" s="2" customFormat="1" ht="18" customHeight="1">
      <c r="B34" s="10" t="s">
        <v>393</v>
      </c>
      <c r="C34" s="10"/>
      <c r="D34" s="64" t="s">
        <v>240</v>
      </c>
      <c r="E34" s="42" t="s">
        <v>180</v>
      </c>
      <c r="F34" s="97">
        <v>14</v>
      </c>
      <c r="G34" s="97"/>
      <c r="H34" s="97"/>
    </row>
    <row r="35" spans="2:8" s="2" customFormat="1" ht="18" customHeight="1">
      <c r="B35" s="10"/>
      <c r="C35" s="10"/>
      <c r="D35" s="64"/>
      <c r="E35" s="42"/>
      <c r="F35" s="97"/>
      <c r="G35" s="97"/>
      <c r="H35" s="97"/>
    </row>
    <row r="36" spans="2:8" s="2" customFormat="1" ht="18" customHeight="1">
      <c r="B36" s="15" t="s">
        <v>394</v>
      </c>
      <c r="C36" s="10"/>
      <c r="D36" s="65" t="s">
        <v>266</v>
      </c>
      <c r="E36" s="42"/>
      <c r="F36" s="97"/>
      <c r="G36" s="97"/>
      <c r="H36" s="97"/>
    </row>
    <row r="37" spans="2:8" s="2" customFormat="1" ht="18" customHeight="1">
      <c r="B37" s="10" t="s">
        <v>395</v>
      </c>
      <c r="C37" s="10"/>
      <c r="D37" s="40" t="s">
        <v>238</v>
      </c>
      <c r="E37" s="42" t="s">
        <v>180</v>
      </c>
      <c r="F37" s="97">
        <v>12</v>
      </c>
      <c r="G37" s="97"/>
      <c r="H37" s="97"/>
    </row>
    <row r="38" spans="2:8" s="2" customFormat="1" ht="18" customHeight="1">
      <c r="B38" s="10" t="s">
        <v>396</v>
      </c>
      <c r="C38" s="10"/>
      <c r="D38" s="64" t="s">
        <v>239</v>
      </c>
      <c r="E38" s="42" t="s">
        <v>180</v>
      </c>
      <c r="F38" s="97">
        <v>8</v>
      </c>
      <c r="G38" s="97"/>
      <c r="H38" s="97"/>
    </row>
    <row r="39" spans="2:8" s="2" customFormat="1" ht="18" customHeight="1">
      <c r="B39" s="10" t="s">
        <v>397</v>
      </c>
      <c r="C39" s="10"/>
      <c r="D39" s="64" t="s">
        <v>240</v>
      </c>
      <c r="E39" s="42" t="s">
        <v>180</v>
      </c>
      <c r="F39" s="97">
        <v>10</v>
      </c>
      <c r="G39" s="97"/>
      <c r="H39" s="97"/>
    </row>
    <row r="40" spans="2:8" s="2" customFormat="1" ht="18" customHeight="1">
      <c r="B40" s="10"/>
      <c r="C40" s="10"/>
      <c r="D40" s="64"/>
      <c r="E40" s="42"/>
      <c r="F40" s="97"/>
      <c r="G40" s="97"/>
      <c r="H40" s="97"/>
    </row>
    <row r="41" spans="2:8" s="2" customFormat="1" ht="18" customHeight="1">
      <c r="B41" s="15" t="s">
        <v>439</v>
      </c>
      <c r="C41" s="10"/>
      <c r="D41" s="65" t="s">
        <v>400</v>
      </c>
      <c r="E41" s="42"/>
      <c r="F41" s="97"/>
      <c r="G41" s="97"/>
      <c r="H41" s="97"/>
    </row>
    <row r="42" spans="2:8" s="2" customFormat="1" ht="18" customHeight="1">
      <c r="B42" s="10" t="s">
        <v>440</v>
      </c>
      <c r="C42" s="10"/>
      <c r="D42" s="40" t="s">
        <v>238</v>
      </c>
      <c r="E42" s="42" t="s">
        <v>180</v>
      </c>
      <c r="F42" s="97">
        <v>18</v>
      </c>
      <c r="G42" s="97"/>
      <c r="H42" s="97"/>
    </row>
    <row r="43" spans="2:8" s="2" customFormat="1" ht="18" customHeight="1">
      <c r="B43" s="10" t="s">
        <v>441</v>
      </c>
      <c r="C43" s="10"/>
      <c r="D43" s="64" t="s">
        <v>239</v>
      </c>
      <c r="E43" s="42" t="s">
        <v>180</v>
      </c>
      <c r="F43" s="97">
        <v>16</v>
      </c>
      <c r="G43" s="97"/>
      <c r="H43" s="97"/>
    </row>
    <row r="44" spans="2:8" s="2" customFormat="1" ht="18" customHeight="1">
      <c r="B44" s="10" t="s">
        <v>442</v>
      </c>
      <c r="C44" s="10"/>
      <c r="D44" s="64" t="s">
        <v>240</v>
      </c>
      <c r="E44" s="42" t="s">
        <v>180</v>
      </c>
      <c r="F44" s="97">
        <v>17</v>
      </c>
      <c r="G44" s="97"/>
      <c r="H44" s="97"/>
    </row>
    <row r="45" spans="2:8" s="2" customFormat="1" ht="18" customHeight="1">
      <c r="B45" s="10"/>
      <c r="C45" s="10"/>
      <c r="D45" s="64"/>
      <c r="E45" s="42"/>
      <c r="F45" s="97"/>
      <c r="G45" s="97"/>
      <c r="H45" s="97"/>
    </row>
    <row r="46" spans="2:8" s="2" customFormat="1" ht="18" customHeight="1">
      <c r="B46" s="15">
        <v>3.3</v>
      </c>
      <c r="C46" s="10" t="s">
        <v>378</v>
      </c>
      <c r="D46" s="65" t="s">
        <v>198</v>
      </c>
      <c r="E46" s="66"/>
      <c r="F46" s="97"/>
      <c r="G46" s="97"/>
      <c r="H46" s="97"/>
    </row>
    <row r="47" spans="2:8" s="2" customFormat="1" ht="25.5" customHeight="1">
      <c r="B47" s="10"/>
      <c r="C47" s="10"/>
      <c r="D47" s="67" t="s">
        <v>340</v>
      </c>
      <c r="E47" s="66"/>
      <c r="F47" s="97"/>
      <c r="G47" s="97"/>
      <c r="H47" s="97"/>
    </row>
    <row r="48" spans="2:8" s="2" customFormat="1" ht="18" customHeight="1">
      <c r="B48" s="10" t="s">
        <v>130</v>
      </c>
      <c r="C48" s="10"/>
      <c r="D48" s="40" t="s">
        <v>403</v>
      </c>
      <c r="E48" s="66" t="s">
        <v>180</v>
      </c>
      <c r="F48" s="97">
        <v>28</v>
      </c>
      <c r="G48" s="97"/>
      <c r="H48" s="97"/>
    </row>
    <row r="49" spans="2:8" s="2" customFormat="1" ht="18" customHeight="1">
      <c r="B49" s="10" t="s">
        <v>131</v>
      </c>
      <c r="C49" s="10"/>
      <c r="D49" s="40" t="s">
        <v>199</v>
      </c>
      <c r="E49" s="66" t="s">
        <v>180</v>
      </c>
      <c r="F49" s="97">
        <v>16</v>
      </c>
      <c r="G49" s="97"/>
      <c r="H49" s="97"/>
    </row>
    <row r="50" spans="2:8" s="2" customFormat="1" ht="18" customHeight="1">
      <c r="B50" s="10" t="s">
        <v>398</v>
      </c>
      <c r="C50" s="10"/>
      <c r="D50" s="40" t="s">
        <v>402</v>
      </c>
      <c r="E50" s="66" t="s">
        <v>180</v>
      </c>
      <c r="F50" s="97">
        <v>13</v>
      </c>
      <c r="G50" s="97"/>
      <c r="H50" s="97"/>
    </row>
    <row r="51" spans="2:8" s="2" customFormat="1" ht="18" customHeight="1">
      <c r="B51" s="10" t="s">
        <v>443</v>
      </c>
      <c r="C51" s="10"/>
      <c r="D51" s="40" t="s">
        <v>475</v>
      </c>
      <c r="E51" s="66" t="s">
        <v>180</v>
      </c>
      <c r="F51" s="97">
        <v>11</v>
      </c>
      <c r="G51" s="97"/>
      <c r="H51" s="97"/>
    </row>
    <row r="52" spans="2:8" s="2" customFormat="1" ht="18" customHeight="1">
      <c r="B52" s="10" t="s">
        <v>594</v>
      </c>
      <c r="C52" s="10"/>
      <c r="D52" s="40" t="s">
        <v>595</v>
      </c>
      <c r="E52" s="66" t="s">
        <v>180</v>
      </c>
      <c r="F52" s="97">
        <v>0</v>
      </c>
      <c r="G52" s="97"/>
      <c r="H52" s="97"/>
    </row>
    <row r="53" spans="2:8" s="2" customFormat="1" ht="18" customHeight="1">
      <c r="B53" s="15"/>
      <c r="C53" s="10"/>
      <c r="D53" s="65"/>
      <c r="E53" s="66"/>
      <c r="F53" s="66"/>
      <c r="G53" s="97"/>
      <c r="H53" s="97"/>
    </row>
    <row r="54" spans="2:8" s="2" customFormat="1" ht="18" customHeight="1">
      <c r="B54" s="10"/>
      <c r="C54" s="10" t="s">
        <v>481</v>
      </c>
      <c r="D54" s="65" t="s">
        <v>480</v>
      </c>
      <c r="E54" s="66"/>
      <c r="F54" s="66"/>
      <c r="G54" s="97"/>
      <c r="H54" s="97"/>
    </row>
    <row r="55" spans="2:8" s="2" customFormat="1" ht="18" customHeight="1">
      <c r="B55" s="10"/>
      <c r="C55" s="238"/>
      <c r="D55" s="65" t="s">
        <v>607</v>
      </c>
      <c r="E55" s="42" t="s">
        <v>75</v>
      </c>
      <c r="F55" s="97">
        <v>965</v>
      </c>
      <c r="G55" s="97"/>
      <c r="H55" s="97"/>
    </row>
    <row r="56" spans="2:8" s="2" customFormat="1" ht="18" customHeight="1">
      <c r="B56" s="10"/>
      <c r="C56" s="238"/>
      <c r="D56" s="240"/>
      <c r="E56" s="42"/>
      <c r="F56" s="97"/>
      <c r="G56" s="97"/>
      <c r="H56" s="97"/>
    </row>
    <row r="57" spans="2:8" s="2" customFormat="1" ht="18" customHeight="1">
      <c r="B57" s="10"/>
      <c r="C57" s="10" t="s">
        <v>487</v>
      </c>
      <c r="D57" s="240" t="s">
        <v>488</v>
      </c>
      <c r="E57" s="42"/>
      <c r="F57" s="97"/>
      <c r="G57" s="97"/>
      <c r="H57" s="97"/>
    </row>
    <row r="58" spans="2:8" s="2" customFormat="1" ht="36" customHeight="1">
      <c r="B58" s="10"/>
      <c r="C58" s="10"/>
      <c r="D58" s="241" t="s">
        <v>603</v>
      </c>
      <c r="E58" s="42" t="s">
        <v>489</v>
      </c>
      <c r="F58" s="97">
        <v>0</v>
      </c>
      <c r="G58" s="97"/>
      <c r="H58" s="97">
        <f>G58*F58</f>
        <v>0</v>
      </c>
    </row>
    <row r="59" spans="2:8" s="2" customFormat="1" ht="18" customHeight="1">
      <c r="B59" s="10"/>
      <c r="C59" s="238"/>
      <c r="D59" s="239"/>
      <c r="E59" s="66"/>
      <c r="F59" s="66"/>
      <c r="G59" s="97"/>
      <c r="H59" s="97"/>
    </row>
    <row r="60" spans="2:8" ht="19.5" customHeight="1">
      <c r="B60" s="341" t="s">
        <v>218</v>
      </c>
      <c r="C60" s="341"/>
      <c r="D60" s="341"/>
      <c r="E60" s="341"/>
      <c r="F60" s="341"/>
      <c r="G60" s="341"/>
      <c r="H60" s="158"/>
    </row>
  </sheetData>
  <sheetProtection/>
  <mergeCells count="5">
    <mergeCell ref="B60:G60"/>
    <mergeCell ref="B1:H1"/>
    <mergeCell ref="B2:H2"/>
    <mergeCell ref="F3:H3"/>
    <mergeCell ref="B3:E3"/>
  </mergeCells>
  <printOptions/>
  <pageMargins left="0.5511811023622047" right="0.15748031496062992" top="0.3937007874015748" bottom="0.3937007874015748" header="0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view="pageBreakPreview" zoomScaleSheetLayoutView="100" zoomScalePageLayoutView="0" workbookViewId="0" topLeftCell="A30">
      <selection activeCell="K48" sqref="K48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5.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'L-Pipe Works 1'!B3:E3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193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3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9.5" customHeight="1">
      <c r="B9" s="341" t="s">
        <v>219</v>
      </c>
      <c r="C9" s="341"/>
      <c r="D9" s="341"/>
      <c r="E9" s="341"/>
      <c r="F9" s="341"/>
      <c r="G9" s="341"/>
      <c r="H9" s="159"/>
    </row>
    <row r="10" spans="2:8" ht="18" customHeight="1">
      <c r="B10" s="6" t="s">
        <v>320</v>
      </c>
      <c r="C10" s="4"/>
      <c r="D10" s="19" t="s">
        <v>92</v>
      </c>
      <c r="E10" s="19"/>
      <c r="F10" s="19"/>
      <c r="G10" s="19"/>
      <c r="H10" s="19"/>
    </row>
    <row r="11" spans="2:8" s="7" customFormat="1" ht="24.75" customHeight="1">
      <c r="B11" s="20"/>
      <c r="C11" s="20"/>
      <c r="D11" s="9" t="s">
        <v>91</v>
      </c>
      <c r="E11" s="8"/>
      <c r="F11" s="8"/>
      <c r="G11" s="12"/>
      <c r="H11" s="12"/>
    </row>
    <row r="12" spans="2:8" s="2" customFormat="1" ht="12" customHeight="1">
      <c r="B12" s="10"/>
      <c r="C12" s="10"/>
      <c r="D12" s="30"/>
      <c r="E12" s="10"/>
      <c r="F12" s="11"/>
      <c r="G12" s="21"/>
      <c r="H12" s="21"/>
    </row>
    <row r="13" spans="2:8" s="2" customFormat="1" ht="18" customHeight="1">
      <c r="B13" s="15">
        <v>3.4</v>
      </c>
      <c r="C13" s="15" t="s">
        <v>338</v>
      </c>
      <c r="D13" s="65" t="s">
        <v>406</v>
      </c>
      <c r="E13" s="10"/>
      <c r="F13" s="97"/>
      <c r="G13" s="97"/>
      <c r="H13" s="97"/>
    </row>
    <row r="14" spans="2:8" s="2" customFormat="1" ht="18" customHeight="1">
      <c r="B14" s="10" t="s">
        <v>135</v>
      </c>
      <c r="C14" s="10"/>
      <c r="D14" s="40" t="s">
        <v>249</v>
      </c>
      <c r="E14" s="10" t="s">
        <v>180</v>
      </c>
      <c r="F14" s="97">
        <v>26</v>
      </c>
      <c r="G14" s="97"/>
      <c r="H14" s="11"/>
    </row>
    <row r="15" spans="2:8" s="2" customFormat="1" ht="18" customHeight="1">
      <c r="B15" s="10" t="s">
        <v>136</v>
      </c>
      <c r="C15" s="10"/>
      <c r="D15" s="40" t="s">
        <v>199</v>
      </c>
      <c r="E15" s="10" t="s">
        <v>180</v>
      </c>
      <c r="F15" s="97">
        <v>12</v>
      </c>
      <c r="G15" s="97"/>
      <c r="H15" s="11"/>
    </row>
    <row r="16" spans="2:8" s="2" customFormat="1" ht="18" customHeight="1">
      <c r="B16" s="10" t="s">
        <v>418</v>
      </c>
      <c r="C16" s="10"/>
      <c r="D16" s="40" t="s">
        <v>389</v>
      </c>
      <c r="E16" s="10" t="s">
        <v>180</v>
      </c>
      <c r="F16" s="97">
        <v>15</v>
      </c>
      <c r="G16" s="97"/>
      <c r="H16" s="11"/>
    </row>
    <row r="17" spans="2:8" s="2" customFormat="1" ht="18" customHeight="1">
      <c r="B17" s="10" t="s">
        <v>435</v>
      </c>
      <c r="C17" s="10"/>
      <c r="D17" s="40" t="s">
        <v>434</v>
      </c>
      <c r="E17" s="10" t="s">
        <v>180</v>
      </c>
      <c r="F17" s="97">
        <v>14</v>
      </c>
      <c r="G17" s="97"/>
      <c r="H17" s="11"/>
    </row>
    <row r="18" spans="2:8" s="2" customFormat="1" ht="18" customHeight="1">
      <c r="B18" s="10" t="s">
        <v>585</v>
      </c>
      <c r="C18" s="10"/>
      <c r="D18" s="40" t="s">
        <v>586</v>
      </c>
      <c r="E18" s="10" t="s">
        <v>180</v>
      </c>
      <c r="F18" s="97">
        <v>0</v>
      </c>
      <c r="G18" s="97"/>
      <c r="H18" s="11" t="s">
        <v>93</v>
      </c>
    </row>
    <row r="19" spans="2:8" s="2" customFormat="1" ht="18" customHeight="1">
      <c r="B19" s="119"/>
      <c r="C19" s="10"/>
      <c r="D19" s="40"/>
      <c r="E19" s="10"/>
      <c r="F19" s="97"/>
      <c r="G19" s="97"/>
      <c r="H19" s="97"/>
    </row>
    <row r="20" spans="2:8" s="2" customFormat="1" ht="18" customHeight="1">
      <c r="B20" s="15">
        <v>3.5</v>
      </c>
      <c r="C20" s="15" t="s">
        <v>338</v>
      </c>
      <c r="D20" s="65" t="s">
        <v>401</v>
      </c>
      <c r="E20" s="10"/>
      <c r="F20" s="97"/>
      <c r="G20" s="97"/>
      <c r="H20" s="97"/>
    </row>
    <row r="21" spans="2:8" s="2" customFormat="1" ht="37.5" customHeight="1">
      <c r="B21" s="10"/>
      <c r="C21" s="10"/>
      <c r="D21" s="67" t="s">
        <v>213</v>
      </c>
      <c r="E21" s="10"/>
      <c r="F21" s="97"/>
      <c r="G21" s="97"/>
      <c r="H21" s="97"/>
    </row>
    <row r="22" spans="2:8" s="2" customFormat="1" ht="15" customHeight="1">
      <c r="B22" s="10" t="s">
        <v>137</v>
      </c>
      <c r="C22" s="10"/>
      <c r="D22" s="40" t="s">
        <v>249</v>
      </c>
      <c r="E22" s="10" t="s">
        <v>180</v>
      </c>
      <c r="F22" s="97">
        <v>0</v>
      </c>
      <c r="G22" s="97"/>
      <c r="H22" s="11" t="s">
        <v>93</v>
      </c>
    </row>
    <row r="23" spans="2:8" s="2" customFormat="1" ht="18" customHeight="1">
      <c r="B23" s="10" t="s">
        <v>138</v>
      </c>
      <c r="C23" s="10"/>
      <c r="D23" s="40" t="s">
        <v>199</v>
      </c>
      <c r="E23" s="10" t="s">
        <v>180</v>
      </c>
      <c r="F23" s="97">
        <v>0</v>
      </c>
      <c r="G23" s="97"/>
      <c r="H23" s="11" t="s">
        <v>93</v>
      </c>
    </row>
    <row r="24" spans="2:8" s="2" customFormat="1" ht="18" customHeight="1">
      <c r="B24" s="10" t="s">
        <v>404</v>
      </c>
      <c r="C24" s="10"/>
      <c r="D24" s="40" t="s">
        <v>389</v>
      </c>
      <c r="E24" s="10" t="s">
        <v>180</v>
      </c>
      <c r="F24" s="97">
        <v>0</v>
      </c>
      <c r="G24" s="97"/>
      <c r="H24" s="11" t="s">
        <v>93</v>
      </c>
    </row>
    <row r="25" spans="2:8" s="2" customFormat="1" ht="18" customHeight="1">
      <c r="B25" s="10" t="s">
        <v>436</v>
      </c>
      <c r="C25" s="10"/>
      <c r="D25" s="40" t="s">
        <v>434</v>
      </c>
      <c r="E25" s="10" t="s">
        <v>180</v>
      </c>
      <c r="F25" s="97">
        <v>7</v>
      </c>
      <c r="G25" s="97"/>
      <c r="H25" s="11"/>
    </row>
    <row r="26" spans="2:8" s="2" customFormat="1" ht="18" customHeight="1">
      <c r="B26" s="10" t="s">
        <v>587</v>
      </c>
      <c r="C26" s="10"/>
      <c r="D26" s="40" t="s">
        <v>586</v>
      </c>
      <c r="E26" s="10" t="s">
        <v>180</v>
      </c>
      <c r="F26" s="97">
        <v>9</v>
      </c>
      <c r="G26" s="97"/>
      <c r="H26" s="11"/>
    </row>
    <row r="27" spans="2:8" s="2" customFormat="1" ht="18" customHeight="1">
      <c r="B27" s="10"/>
      <c r="C27" s="10"/>
      <c r="D27" s="40"/>
      <c r="E27" s="10"/>
      <c r="F27" s="97"/>
      <c r="G27" s="97"/>
      <c r="H27" s="11"/>
    </row>
    <row r="28" spans="2:8" s="2" customFormat="1" ht="18" customHeight="1">
      <c r="B28" s="15">
        <v>3.6</v>
      </c>
      <c r="C28" s="10" t="s">
        <v>346</v>
      </c>
      <c r="D28" s="65" t="s">
        <v>405</v>
      </c>
      <c r="E28" s="10"/>
      <c r="F28" s="97"/>
      <c r="G28" s="97"/>
      <c r="H28" s="97"/>
    </row>
    <row r="29" spans="2:8" s="2" customFormat="1" ht="31.5" customHeight="1">
      <c r="B29" s="15"/>
      <c r="C29" s="10"/>
      <c r="D29" s="67" t="s">
        <v>242</v>
      </c>
      <c r="E29" s="10"/>
      <c r="F29" s="97"/>
      <c r="G29" s="97"/>
      <c r="H29" s="97"/>
    </row>
    <row r="30" spans="2:8" s="2" customFormat="1" ht="12" customHeight="1">
      <c r="B30" s="10" t="s">
        <v>139</v>
      </c>
      <c r="C30" s="10"/>
      <c r="D30" s="40" t="s">
        <v>476</v>
      </c>
      <c r="E30" s="10" t="s">
        <v>180</v>
      </c>
      <c r="F30" s="97">
        <v>18</v>
      </c>
      <c r="G30" s="97"/>
      <c r="H30" s="11"/>
    </row>
    <row r="31" spans="2:8" s="2" customFormat="1" ht="11.25">
      <c r="B31" s="15"/>
      <c r="C31" s="10"/>
      <c r="D31" s="65"/>
      <c r="E31" s="10"/>
      <c r="F31" s="97"/>
      <c r="G31" s="97"/>
      <c r="H31" s="11"/>
    </row>
    <row r="32" spans="2:8" s="2" customFormat="1" ht="18" customHeight="1">
      <c r="B32" s="15">
        <v>3.7</v>
      </c>
      <c r="C32" s="10"/>
      <c r="D32" s="65" t="s">
        <v>214</v>
      </c>
      <c r="E32" s="10"/>
      <c r="F32" s="97"/>
      <c r="G32" s="97"/>
      <c r="H32" s="97"/>
    </row>
    <row r="33" spans="2:8" s="2" customFormat="1" ht="43.5" customHeight="1">
      <c r="B33" s="15"/>
      <c r="C33" s="10"/>
      <c r="D33" s="67" t="s">
        <v>241</v>
      </c>
      <c r="E33" s="10"/>
      <c r="F33" s="97"/>
      <c r="G33" s="97"/>
      <c r="H33" s="97"/>
    </row>
    <row r="34" spans="2:8" s="2" customFormat="1" ht="12" customHeight="1">
      <c r="B34" s="10" t="s">
        <v>140</v>
      </c>
      <c r="C34" s="10"/>
      <c r="D34" s="40" t="s">
        <v>249</v>
      </c>
      <c r="E34" s="10" t="s">
        <v>180</v>
      </c>
      <c r="F34" s="97">
        <v>0</v>
      </c>
      <c r="G34" s="97"/>
      <c r="H34" s="11" t="s">
        <v>93</v>
      </c>
    </row>
    <row r="35" spans="2:8" s="2" customFormat="1" ht="11.25">
      <c r="B35" s="10" t="s">
        <v>379</v>
      </c>
      <c r="C35" s="10"/>
      <c r="D35" s="40" t="s">
        <v>199</v>
      </c>
      <c r="E35" s="10" t="s">
        <v>180</v>
      </c>
      <c r="F35" s="97">
        <v>0</v>
      </c>
      <c r="G35" s="97"/>
      <c r="H35" s="11" t="s">
        <v>93</v>
      </c>
    </row>
    <row r="36" spans="2:8" s="2" customFormat="1" ht="11.25">
      <c r="B36" s="10" t="s">
        <v>390</v>
      </c>
      <c r="C36" s="10"/>
      <c r="D36" s="40" t="s">
        <v>389</v>
      </c>
      <c r="E36" s="10" t="s">
        <v>180</v>
      </c>
      <c r="F36" s="97">
        <v>0</v>
      </c>
      <c r="G36" s="97"/>
      <c r="H36" s="11" t="s">
        <v>93</v>
      </c>
    </row>
    <row r="37" spans="2:8" s="2" customFormat="1" ht="11.25">
      <c r="B37" s="10" t="s">
        <v>437</v>
      </c>
      <c r="C37" s="10"/>
      <c r="D37" s="40" t="s">
        <v>434</v>
      </c>
      <c r="E37" s="10" t="s">
        <v>180</v>
      </c>
      <c r="F37" s="97">
        <v>5</v>
      </c>
      <c r="G37" s="97"/>
      <c r="H37" s="11"/>
    </row>
    <row r="38" spans="2:8" s="2" customFormat="1" ht="11.25">
      <c r="B38" s="10" t="s">
        <v>596</v>
      </c>
      <c r="C38" s="10"/>
      <c r="D38" s="40" t="s">
        <v>586</v>
      </c>
      <c r="E38" s="10" t="s">
        <v>180</v>
      </c>
      <c r="F38" s="97">
        <v>5</v>
      </c>
      <c r="G38" s="97"/>
      <c r="H38" s="11"/>
    </row>
    <row r="39" spans="2:8" s="2" customFormat="1" ht="11.25">
      <c r="B39" s="10"/>
      <c r="C39" s="10"/>
      <c r="D39" s="40"/>
      <c r="E39" s="10"/>
      <c r="F39" s="97"/>
      <c r="G39" s="97"/>
      <c r="H39" s="11"/>
    </row>
    <row r="40" spans="2:8" s="2" customFormat="1" ht="24" customHeight="1">
      <c r="B40" s="15">
        <v>3.8</v>
      </c>
      <c r="C40" s="10"/>
      <c r="D40" s="65" t="s">
        <v>417</v>
      </c>
      <c r="E40" s="10"/>
      <c r="F40" s="97"/>
      <c r="G40" s="97"/>
      <c r="H40" s="11"/>
    </row>
    <row r="41" spans="2:8" s="2" customFormat="1" ht="43.5" customHeight="1">
      <c r="B41" s="10"/>
      <c r="C41" s="10"/>
      <c r="D41" s="67" t="s">
        <v>241</v>
      </c>
      <c r="E41" s="10"/>
      <c r="F41" s="97"/>
      <c r="G41" s="97"/>
      <c r="H41" s="11"/>
    </row>
    <row r="42" spans="2:8" s="2" customFormat="1" ht="12" customHeight="1">
      <c r="B42" s="15" t="s">
        <v>200</v>
      </c>
      <c r="C42" s="10"/>
      <c r="D42" s="40" t="s">
        <v>249</v>
      </c>
      <c r="E42" s="10" t="s">
        <v>180</v>
      </c>
      <c r="F42" s="97">
        <v>0</v>
      </c>
      <c r="G42" s="97"/>
      <c r="H42" s="11" t="s">
        <v>93</v>
      </c>
    </row>
    <row r="43" spans="2:8" s="2" customFormat="1" ht="12" customHeight="1">
      <c r="B43" s="15" t="s">
        <v>267</v>
      </c>
      <c r="C43" s="10"/>
      <c r="D43" s="40" t="s">
        <v>199</v>
      </c>
      <c r="E43" s="10" t="s">
        <v>180</v>
      </c>
      <c r="F43" s="97">
        <v>0</v>
      </c>
      <c r="G43" s="97"/>
      <c r="H43" s="11" t="s">
        <v>93</v>
      </c>
    </row>
    <row r="44" spans="2:8" s="2" customFormat="1" ht="12" customHeight="1">
      <c r="B44" s="15" t="s">
        <v>407</v>
      </c>
      <c r="C44" s="10"/>
      <c r="D44" s="40" t="s">
        <v>389</v>
      </c>
      <c r="E44" s="10" t="s">
        <v>180</v>
      </c>
      <c r="F44" s="97">
        <v>0</v>
      </c>
      <c r="G44" s="97"/>
      <c r="H44" s="11" t="s">
        <v>93</v>
      </c>
    </row>
    <row r="45" spans="2:8" s="2" customFormat="1" ht="12" customHeight="1">
      <c r="B45" s="15" t="s">
        <v>438</v>
      </c>
      <c r="C45" s="10"/>
      <c r="D45" s="40" t="s">
        <v>434</v>
      </c>
      <c r="E45" s="10" t="s">
        <v>180</v>
      </c>
      <c r="F45" s="97">
        <v>8</v>
      </c>
      <c r="G45" s="97"/>
      <c r="H45" s="11"/>
    </row>
    <row r="46" spans="2:8" s="2" customFormat="1" ht="12" customHeight="1">
      <c r="B46" s="15" t="s">
        <v>597</v>
      </c>
      <c r="C46" s="10"/>
      <c r="D46" s="40" t="s">
        <v>586</v>
      </c>
      <c r="E46" s="10" t="s">
        <v>180</v>
      </c>
      <c r="F46" s="97">
        <v>11</v>
      </c>
      <c r="G46" s="97"/>
      <c r="H46" s="11"/>
    </row>
    <row r="47" spans="2:8" s="2" customFormat="1" ht="12" customHeight="1">
      <c r="B47" s="15"/>
      <c r="C47" s="10"/>
      <c r="D47" s="40"/>
      <c r="E47" s="10"/>
      <c r="F47" s="97"/>
      <c r="G47" s="97"/>
      <c r="H47" s="97"/>
    </row>
    <row r="48" spans="2:8" s="2" customFormat="1" ht="18" customHeight="1">
      <c r="B48" s="10"/>
      <c r="C48" s="10"/>
      <c r="D48" s="40"/>
      <c r="E48" s="10"/>
      <c r="F48" s="97"/>
      <c r="G48" s="97"/>
      <c r="H48" s="97"/>
    </row>
    <row r="49" spans="2:8" s="2" customFormat="1" ht="18" customHeight="1">
      <c r="B49" s="10"/>
      <c r="C49" s="10"/>
      <c r="D49" s="40"/>
      <c r="E49" s="10"/>
      <c r="F49" s="97"/>
      <c r="G49" s="97"/>
      <c r="H49" s="97"/>
    </row>
    <row r="50" spans="2:8" ht="9.75" customHeight="1">
      <c r="B50" s="5"/>
      <c r="C50" s="5"/>
      <c r="D50" s="5"/>
      <c r="E50" s="5"/>
      <c r="F50" s="5"/>
      <c r="G50" s="5"/>
      <c r="H50" s="5"/>
    </row>
    <row r="51" spans="2:8" ht="19.5" customHeight="1">
      <c r="B51" s="341" t="s">
        <v>218</v>
      </c>
      <c r="C51" s="341"/>
      <c r="D51" s="341"/>
      <c r="E51" s="341"/>
      <c r="F51" s="341"/>
      <c r="G51" s="341"/>
      <c r="H51" s="158"/>
    </row>
  </sheetData>
  <sheetProtection/>
  <mergeCells count="7">
    <mergeCell ref="B51:G51"/>
    <mergeCell ref="B1:H1"/>
    <mergeCell ref="B2:H2"/>
    <mergeCell ref="B3:H3"/>
    <mergeCell ref="B9:G9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view="pageBreakPreview" zoomScaleSheetLayoutView="100" zoomScalePageLayoutView="0" workbookViewId="0" topLeftCell="A17">
      <selection activeCell="M34" sqref="M34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5.57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 L-Pipe Works 2'!B4:E4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193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3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9.5" customHeight="1">
      <c r="B9" s="341" t="s">
        <v>219</v>
      </c>
      <c r="C9" s="341"/>
      <c r="D9" s="341"/>
      <c r="E9" s="341"/>
      <c r="F9" s="341"/>
      <c r="G9" s="341"/>
      <c r="H9" s="159">
        <f>' L-Pipe Works 2'!H51</f>
        <v>0</v>
      </c>
    </row>
    <row r="10" spans="2:8" ht="18" customHeight="1">
      <c r="B10" s="6" t="s">
        <v>320</v>
      </c>
      <c r="C10" s="4"/>
      <c r="D10" s="19" t="s">
        <v>92</v>
      </c>
      <c r="E10" s="19"/>
      <c r="F10" s="19"/>
      <c r="G10" s="19"/>
      <c r="H10" s="19"/>
    </row>
    <row r="11" spans="2:8" s="7" customFormat="1" ht="24.75" customHeight="1">
      <c r="B11" s="20"/>
      <c r="C11" s="20"/>
      <c r="D11" s="9" t="s">
        <v>91</v>
      </c>
      <c r="E11" s="8"/>
      <c r="F11" s="8"/>
      <c r="G11" s="8"/>
      <c r="H11" s="8"/>
    </row>
    <row r="12" spans="2:8" s="7" customFormat="1" ht="24.75" customHeight="1">
      <c r="B12" s="20"/>
      <c r="C12" s="20"/>
      <c r="D12" s="9"/>
      <c r="E12" s="8"/>
      <c r="F12" s="8"/>
      <c r="G12" s="8"/>
      <c r="H12" s="8"/>
    </row>
    <row r="13" spans="2:8" s="7" customFormat="1" ht="18" customHeight="1">
      <c r="B13" s="148">
        <v>3.9</v>
      </c>
      <c r="C13" s="15" t="s">
        <v>341</v>
      </c>
      <c r="D13" s="65" t="s">
        <v>421</v>
      </c>
      <c r="E13" s="8"/>
      <c r="F13" s="8"/>
      <c r="G13" s="8"/>
      <c r="H13" s="8"/>
    </row>
    <row r="14" spans="2:8" s="7" customFormat="1" ht="18" customHeight="1">
      <c r="B14" s="15" t="s">
        <v>419</v>
      </c>
      <c r="C14" s="10"/>
      <c r="D14" s="65" t="s">
        <v>215</v>
      </c>
      <c r="E14" s="10"/>
      <c r="F14" s="60"/>
      <c r="G14" s="59"/>
      <c r="H14" s="59"/>
    </row>
    <row r="15" spans="2:8" s="7" customFormat="1" ht="36.75" customHeight="1">
      <c r="B15" s="15"/>
      <c r="C15" s="10"/>
      <c r="D15" s="67" t="s">
        <v>216</v>
      </c>
      <c r="E15" s="10"/>
      <c r="F15" s="60"/>
      <c r="G15" s="59"/>
      <c r="H15" s="59"/>
    </row>
    <row r="16" spans="2:10" s="7" customFormat="1" ht="18" customHeight="1">
      <c r="B16" s="109" t="s">
        <v>422</v>
      </c>
      <c r="C16" s="109"/>
      <c r="D16" s="112" t="s">
        <v>592</v>
      </c>
      <c r="E16" s="109" t="s">
        <v>180</v>
      </c>
      <c r="F16" s="113">
        <v>0</v>
      </c>
      <c r="G16" s="114"/>
      <c r="H16" s="114" t="s">
        <v>93</v>
      </c>
      <c r="I16" s="75"/>
      <c r="J16" s="75"/>
    </row>
    <row r="17" spans="2:10" s="7" customFormat="1" ht="18" customHeight="1">
      <c r="B17" s="109" t="s">
        <v>568</v>
      </c>
      <c r="C17" s="109"/>
      <c r="D17" s="112" t="s">
        <v>468</v>
      </c>
      <c r="E17" s="109" t="s">
        <v>180</v>
      </c>
      <c r="F17" s="113">
        <v>4</v>
      </c>
      <c r="G17" s="114"/>
      <c r="H17" s="114"/>
      <c r="I17" s="75"/>
      <c r="J17" s="75"/>
    </row>
    <row r="18" spans="2:10" s="7" customFormat="1" ht="18" customHeight="1">
      <c r="B18" s="109" t="s">
        <v>423</v>
      </c>
      <c r="C18" s="109"/>
      <c r="D18" s="112" t="s">
        <v>567</v>
      </c>
      <c r="E18" s="109" t="s">
        <v>180</v>
      </c>
      <c r="F18" s="113">
        <v>8</v>
      </c>
      <c r="G18" s="114"/>
      <c r="H18" s="114"/>
      <c r="I18" s="75"/>
      <c r="J18" s="75"/>
    </row>
    <row r="19" spans="2:10" s="7" customFormat="1" ht="18" customHeight="1">
      <c r="B19" s="109" t="s">
        <v>569</v>
      </c>
      <c r="C19" s="109"/>
      <c r="D19" s="112" t="s">
        <v>573</v>
      </c>
      <c r="E19" s="109" t="s">
        <v>180</v>
      </c>
      <c r="F19" s="113">
        <v>12</v>
      </c>
      <c r="G19" s="114"/>
      <c r="H19" s="114"/>
      <c r="I19" s="75"/>
      <c r="J19" s="75"/>
    </row>
    <row r="20" spans="2:10" s="7" customFormat="1" ht="18" customHeight="1">
      <c r="B20" s="109" t="s">
        <v>569</v>
      </c>
      <c r="C20" s="109"/>
      <c r="D20" s="112" t="s">
        <v>477</v>
      </c>
      <c r="E20" s="109" t="s">
        <v>180</v>
      </c>
      <c r="F20" s="113">
        <v>22</v>
      </c>
      <c r="G20" s="114"/>
      <c r="H20" s="114"/>
      <c r="I20" s="75"/>
      <c r="J20" s="75"/>
    </row>
    <row r="21" spans="2:10" s="7" customFormat="1" ht="18" customHeight="1">
      <c r="B21" s="109"/>
      <c r="C21" s="109"/>
      <c r="D21" s="112"/>
      <c r="E21" s="109"/>
      <c r="F21" s="113"/>
      <c r="G21" s="114"/>
      <c r="H21" s="114"/>
      <c r="I21" s="75"/>
      <c r="J21" s="75"/>
    </row>
    <row r="22" spans="2:10" s="7" customFormat="1" ht="18" customHeight="1">
      <c r="B22" s="109"/>
      <c r="C22" s="109"/>
      <c r="D22" s="112"/>
      <c r="E22" s="109"/>
      <c r="F22" s="113"/>
      <c r="G22" s="114"/>
      <c r="H22" s="160"/>
      <c r="I22" s="75"/>
      <c r="J22" s="75"/>
    </row>
    <row r="23" spans="2:8" s="7" customFormat="1" ht="18" customHeight="1">
      <c r="B23" s="15" t="s">
        <v>420</v>
      </c>
      <c r="C23" s="10"/>
      <c r="D23" s="147" t="s">
        <v>408</v>
      </c>
      <c r="E23" s="10"/>
      <c r="F23" s="60"/>
      <c r="G23" s="59"/>
      <c r="H23" s="114"/>
    </row>
    <row r="24" spans="2:8" s="7" customFormat="1" ht="36.75" customHeight="1">
      <c r="B24" s="15"/>
      <c r="C24" s="10"/>
      <c r="D24" s="67" t="s">
        <v>216</v>
      </c>
      <c r="E24" s="10"/>
      <c r="F24" s="60"/>
      <c r="G24" s="59"/>
      <c r="H24" s="114"/>
    </row>
    <row r="25" spans="2:8" s="7" customFormat="1" ht="18" customHeight="1">
      <c r="B25" s="10" t="s">
        <v>424</v>
      </c>
      <c r="C25" s="10"/>
      <c r="D25" s="40" t="s">
        <v>570</v>
      </c>
      <c r="E25" s="10" t="s">
        <v>180</v>
      </c>
      <c r="F25" s="60">
        <v>0</v>
      </c>
      <c r="G25" s="59"/>
      <c r="H25" s="114" t="s">
        <v>93</v>
      </c>
    </row>
    <row r="26" spans="2:8" s="7" customFormat="1" ht="18" customHeight="1">
      <c r="B26" s="10" t="s">
        <v>571</v>
      </c>
      <c r="C26" s="10"/>
      <c r="D26" s="40" t="s">
        <v>467</v>
      </c>
      <c r="E26" s="10" t="s">
        <v>180</v>
      </c>
      <c r="F26" s="60">
        <v>2</v>
      </c>
      <c r="G26" s="59"/>
      <c r="H26" s="114"/>
    </row>
    <row r="27" spans="2:8" s="7" customFormat="1" ht="18" customHeight="1">
      <c r="B27" s="10" t="s">
        <v>574</v>
      </c>
      <c r="C27" s="10"/>
      <c r="D27" s="40" t="s">
        <v>572</v>
      </c>
      <c r="E27" s="10" t="s">
        <v>180</v>
      </c>
      <c r="F27" s="60">
        <v>4</v>
      </c>
      <c r="G27" s="59"/>
      <c r="H27" s="114"/>
    </row>
    <row r="28" spans="2:8" s="7" customFormat="1" ht="18" customHeight="1">
      <c r="B28" s="10" t="s">
        <v>576</v>
      </c>
      <c r="C28" s="10"/>
      <c r="D28" s="40" t="s">
        <v>575</v>
      </c>
      <c r="E28" s="10" t="s">
        <v>180</v>
      </c>
      <c r="F28" s="60">
        <v>6</v>
      </c>
      <c r="G28" s="59"/>
      <c r="H28" s="114"/>
    </row>
    <row r="29" spans="2:8" s="7" customFormat="1" ht="18" customHeight="1">
      <c r="B29" s="10" t="s">
        <v>578</v>
      </c>
      <c r="C29" s="10"/>
      <c r="D29" s="40" t="s">
        <v>577</v>
      </c>
      <c r="E29" s="10" t="s">
        <v>180</v>
      </c>
      <c r="F29" s="60">
        <v>12</v>
      </c>
      <c r="G29" s="59"/>
      <c r="H29" s="114"/>
    </row>
    <row r="30" spans="2:8" s="2" customFormat="1" ht="18" customHeight="1">
      <c r="B30" s="10"/>
      <c r="C30" s="10"/>
      <c r="D30" s="40"/>
      <c r="E30" s="10"/>
      <c r="F30" s="60"/>
      <c r="G30" s="59"/>
      <c r="H30" s="160"/>
    </row>
    <row r="31" spans="2:8" s="2" customFormat="1" ht="18" customHeight="1">
      <c r="B31" s="15" t="s">
        <v>469</v>
      </c>
      <c r="C31" s="10"/>
      <c r="D31" s="65" t="s">
        <v>470</v>
      </c>
      <c r="E31" s="10"/>
      <c r="F31" s="60"/>
      <c r="G31" s="59"/>
      <c r="H31" s="59"/>
    </row>
    <row r="32" spans="2:8" s="2" customFormat="1" ht="35.25" customHeight="1">
      <c r="B32" s="15"/>
      <c r="C32" s="10"/>
      <c r="D32" s="67" t="s">
        <v>216</v>
      </c>
      <c r="E32" s="10"/>
      <c r="F32" s="60"/>
      <c r="G32" s="59"/>
      <c r="H32" s="59"/>
    </row>
    <row r="33" spans="2:8" s="2" customFormat="1" ht="18" customHeight="1">
      <c r="B33" s="109" t="s">
        <v>471</v>
      </c>
      <c r="C33" s="10"/>
      <c r="D33" s="112" t="s">
        <v>582</v>
      </c>
      <c r="E33" s="109" t="s">
        <v>180</v>
      </c>
      <c r="F33" s="113">
        <v>0</v>
      </c>
      <c r="G33" s="114"/>
      <c r="H33" s="114" t="s">
        <v>93</v>
      </c>
    </row>
    <row r="34" spans="2:8" s="2" customFormat="1" ht="18" customHeight="1">
      <c r="B34" s="109" t="s">
        <v>579</v>
      </c>
      <c r="C34" s="109"/>
      <c r="D34" s="112" t="s">
        <v>472</v>
      </c>
      <c r="E34" s="109" t="s">
        <v>180</v>
      </c>
      <c r="F34" s="113">
        <v>4</v>
      </c>
      <c r="G34" s="114"/>
      <c r="H34" s="114"/>
    </row>
    <row r="35" spans="2:8" s="2" customFormat="1" ht="18" customHeight="1">
      <c r="B35" s="109" t="s">
        <v>473</v>
      </c>
      <c r="C35" s="109"/>
      <c r="D35" s="112" t="s">
        <v>583</v>
      </c>
      <c r="E35" s="109" t="s">
        <v>180</v>
      </c>
      <c r="F35" s="113">
        <v>8</v>
      </c>
      <c r="G35" s="114"/>
      <c r="H35" s="114"/>
    </row>
    <row r="36" spans="2:8" s="2" customFormat="1" ht="18" customHeight="1">
      <c r="B36" s="109" t="s">
        <v>580</v>
      </c>
      <c r="C36" s="109"/>
      <c r="D36" s="112" t="s">
        <v>584</v>
      </c>
      <c r="E36" s="109" t="s">
        <v>180</v>
      </c>
      <c r="F36" s="113">
        <v>13</v>
      </c>
      <c r="G36" s="114"/>
      <c r="H36" s="114"/>
    </row>
    <row r="37" spans="2:8" s="2" customFormat="1" ht="18" customHeight="1">
      <c r="B37" s="109" t="s">
        <v>581</v>
      </c>
      <c r="C37" s="10"/>
      <c r="D37" s="112" t="s">
        <v>478</v>
      </c>
      <c r="E37" s="109" t="s">
        <v>180</v>
      </c>
      <c r="F37" s="113">
        <v>18</v>
      </c>
      <c r="G37" s="114"/>
      <c r="H37" s="114"/>
    </row>
    <row r="38" spans="2:8" s="2" customFormat="1" ht="24.75" customHeight="1">
      <c r="B38" s="15"/>
      <c r="C38" s="10"/>
      <c r="D38" s="67"/>
      <c r="E38" s="10"/>
      <c r="F38" s="60"/>
      <c r="G38" s="59"/>
      <c r="H38" s="59"/>
    </row>
    <row r="39" spans="2:8" s="2" customFormat="1" ht="34.5" customHeight="1">
      <c r="B39" s="10"/>
      <c r="C39" s="10"/>
      <c r="D39" s="30"/>
      <c r="E39" s="10"/>
      <c r="F39" s="13"/>
      <c r="G39" s="21"/>
      <c r="H39" s="21"/>
    </row>
    <row r="40" spans="2:8" s="2" customFormat="1" ht="18" customHeight="1">
      <c r="B40" s="10"/>
      <c r="C40" s="10"/>
      <c r="D40" s="30"/>
      <c r="E40" s="10"/>
      <c r="F40" s="13"/>
      <c r="G40" s="21"/>
      <c r="H40" s="21"/>
    </row>
    <row r="41" spans="2:8" ht="19.5" customHeight="1">
      <c r="B41" s="341" t="s">
        <v>218</v>
      </c>
      <c r="C41" s="341"/>
      <c r="D41" s="341"/>
      <c r="E41" s="341"/>
      <c r="F41" s="341"/>
      <c r="G41" s="341"/>
      <c r="H41" s="158"/>
    </row>
  </sheetData>
  <sheetProtection/>
  <mergeCells count="7">
    <mergeCell ref="B41:G41"/>
    <mergeCell ref="B1:H1"/>
    <mergeCell ref="B2:H2"/>
    <mergeCell ref="B3:H3"/>
    <mergeCell ref="B9:G9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view="pageBreakPreview" zoomScale="95" zoomScaleNormal="95" zoomScaleSheetLayoutView="95" zoomScalePageLayoutView="0" workbookViewId="0" topLeftCell="A1">
      <selection activeCell="L37" sqref="L37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4.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'L-Pipe Works 3'!B4:E4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193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3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9.5" customHeight="1">
      <c r="B9" s="341" t="s">
        <v>219</v>
      </c>
      <c r="C9" s="341"/>
      <c r="D9" s="341"/>
      <c r="E9" s="341"/>
      <c r="F9" s="341"/>
      <c r="G9" s="341"/>
      <c r="H9" s="159">
        <f>'L-Pipe Works 3'!H41</f>
        <v>0</v>
      </c>
    </row>
    <row r="10" spans="2:8" ht="18" customHeight="1">
      <c r="B10" s="6" t="s">
        <v>320</v>
      </c>
      <c r="C10" s="4"/>
      <c r="D10" s="19" t="s">
        <v>92</v>
      </c>
      <c r="E10" s="19"/>
      <c r="F10" s="19"/>
      <c r="G10" s="19"/>
      <c r="H10" s="19"/>
    </row>
    <row r="11" spans="2:8" s="7" customFormat="1" ht="24.75" customHeight="1">
      <c r="B11" s="20"/>
      <c r="C11" s="20"/>
      <c r="D11" s="9" t="s">
        <v>91</v>
      </c>
      <c r="E11" s="8"/>
      <c r="F11" s="8"/>
      <c r="G11" s="8"/>
      <c r="H11" s="8" t="s">
        <v>432</v>
      </c>
    </row>
    <row r="12" spans="2:8" s="7" customFormat="1" ht="18" customHeight="1">
      <c r="B12" s="20"/>
      <c r="C12" s="20"/>
      <c r="D12" s="9"/>
      <c r="E12" s="8"/>
      <c r="F12" s="8"/>
      <c r="G12" s="8"/>
      <c r="H12" s="8" t="s">
        <v>432</v>
      </c>
    </row>
    <row r="13" spans="2:8" s="7" customFormat="1" ht="18" customHeight="1">
      <c r="B13" s="55">
        <v>4</v>
      </c>
      <c r="C13" s="10" t="s">
        <v>220</v>
      </c>
      <c r="D13" s="17" t="s">
        <v>243</v>
      </c>
      <c r="E13" s="10"/>
      <c r="F13" s="60"/>
      <c r="G13" s="59"/>
      <c r="H13" s="59" t="s">
        <v>432</v>
      </c>
    </row>
    <row r="14" spans="2:8" s="7" customFormat="1" ht="34.5" customHeight="1">
      <c r="B14" s="10"/>
      <c r="C14" s="10"/>
      <c r="D14" s="54"/>
      <c r="E14" s="10"/>
      <c r="F14" s="107"/>
      <c r="G14" s="97"/>
      <c r="H14" s="97"/>
    </row>
    <row r="15" spans="2:8" s="7" customFormat="1" ht="33.75" customHeight="1">
      <c r="B15" s="10">
        <v>4.2</v>
      </c>
      <c r="C15" s="10"/>
      <c r="D15" s="30" t="s">
        <v>593</v>
      </c>
      <c r="E15" s="10" t="s">
        <v>180</v>
      </c>
      <c r="F15" s="107">
        <v>28</v>
      </c>
      <c r="G15" s="97"/>
      <c r="H15" s="97"/>
    </row>
    <row r="16" spans="2:8" s="7" customFormat="1" ht="18" customHeight="1">
      <c r="B16" s="15"/>
      <c r="C16" s="10"/>
      <c r="D16" s="17"/>
      <c r="E16" s="10"/>
      <c r="F16" s="107"/>
      <c r="G16" s="97"/>
      <c r="H16" s="97"/>
    </row>
    <row r="17" spans="2:8" s="7" customFormat="1" ht="24.75" customHeight="1">
      <c r="B17" s="15">
        <v>3.11</v>
      </c>
      <c r="C17" s="10" t="s">
        <v>385</v>
      </c>
      <c r="D17" s="26" t="s">
        <v>217</v>
      </c>
      <c r="E17" s="10"/>
      <c r="F17" s="155"/>
      <c r="G17" s="110"/>
      <c r="H17" s="110"/>
    </row>
    <row r="18" spans="2:8" s="7" customFormat="1" ht="18" customHeight="1">
      <c r="B18" s="10" t="s">
        <v>261</v>
      </c>
      <c r="C18" s="10"/>
      <c r="D18" s="79" t="s">
        <v>252</v>
      </c>
      <c r="E18" s="162" t="s">
        <v>180</v>
      </c>
      <c r="F18" s="156"/>
      <c r="G18" s="161"/>
      <c r="H18" s="161" t="s">
        <v>264</v>
      </c>
    </row>
    <row r="19" spans="2:8" s="7" customFormat="1" ht="18" customHeight="1">
      <c r="B19" s="10"/>
      <c r="C19" s="10"/>
      <c r="D19" s="79"/>
      <c r="E19" s="80"/>
      <c r="F19" s="156"/>
      <c r="G19" s="161"/>
      <c r="H19" s="161"/>
    </row>
    <row r="20" spans="2:8" s="7" customFormat="1" ht="18" customHeight="1">
      <c r="B20" s="10" t="s">
        <v>262</v>
      </c>
      <c r="C20" s="146"/>
      <c r="D20" s="143" t="s">
        <v>253</v>
      </c>
      <c r="E20" s="162" t="s">
        <v>180</v>
      </c>
      <c r="F20" s="107">
        <v>8</v>
      </c>
      <c r="G20" s="97"/>
      <c r="H20" s="97"/>
    </row>
    <row r="21" spans="2:8" s="7" customFormat="1" ht="12.75" customHeight="1">
      <c r="B21" s="145"/>
      <c r="C21" s="145"/>
      <c r="D21" s="144"/>
      <c r="E21" s="80"/>
      <c r="F21" s="156"/>
      <c r="G21" s="163"/>
      <c r="H21" s="163"/>
    </row>
    <row r="22" spans="2:8" s="7" customFormat="1" ht="18.75" customHeight="1">
      <c r="B22" s="10" t="s">
        <v>380</v>
      </c>
      <c r="C22" s="145"/>
      <c r="D22" s="143" t="s">
        <v>254</v>
      </c>
      <c r="E22" s="162" t="s">
        <v>180</v>
      </c>
      <c r="F22" s="156"/>
      <c r="G22" s="164"/>
      <c r="H22" s="164" t="s">
        <v>264</v>
      </c>
    </row>
    <row r="23" spans="2:8" s="7" customFormat="1" ht="18.75" customHeight="1">
      <c r="B23" s="146"/>
      <c r="C23" s="145"/>
      <c r="D23" s="143"/>
      <c r="E23" s="162"/>
      <c r="F23" s="156"/>
      <c r="G23" s="161"/>
      <c r="H23" s="161"/>
    </row>
    <row r="24" spans="2:8" s="7" customFormat="1" ht="18.75" customHeight="1">
      <c r="B24" s="146"/>
      <c r="C24" s="10"/>
      <c r="D24" s="116" t="s">
        <v>248</v>
      </c>
      <c r="E24" s="109" t="s">
        <v>180</v>
      </c>
      <c r="F24" s="157">
        <v>36</v>
      </c>
      <c r="G24" s="97"/>
      <c r="H24" s="97"/>
    </row>
    <row r="25" spans="2:8" s="7" customFormat="1" ht="18.75" customHeight="1">
      <c r="B25" s="146"/>
      <c r="C25" s="10"/>
      <c r="D25" s="116"/>
      <c r="E25" s="109"/>
      <c r="F25" s="117"/>
      <c r="G25" s="97"/>
      <c r="H25" s="97"/>
    </row>
    <row r="26" spans="2:8" s="7" customFormat="1" ht="18.75" customHeight="1">
      <c r="B26" s="15">
        <v>3.12</v>
      </c>
      <c r="C26" s="10" t="s">
        <v>386</v>
      </c>
      <c r="D26" s="17" t="s">
        <v>201</v>
      </c>
      <c r="E26" s="10"/>
      <c r="F26" s="107"/>
      <c r="G26" s="11"/>
      <c r="H26" s="11"/>
    </row>
    <row r="27" spans="2:8" s="7" customFormat="1" ht="42.75" customHeight="1">
      <c r="B27" s="10" t="s">
        <v>221</v>
      </c>
      <c r="C27" s="10"/>
      <c r="D27" s="115" t="s">
        <v>258</v>
      </c>
      <c r="E27" s="10" t="s">
        <v>180</v>
      </c>
      <c r="F27" s="107">
        <v>28</v>
      </c>
      <c r="G27" s="97"/>
      <c r="H27" s="97"/>
    </row>
    <row r="28" spans="2:8" s="7" customFormat="1" ht="25.5" customHeight="1">
      <c r="B28" s="10" t="s">
        <v>263</v>
      </c>
      <c r="C28" s="10"/>
      <c r="D28" s="8" t="s">
        <v>223</v>
      </c>
      <c r="E28" s="10" t="s">
        <v>180</v>
      </c>
      <c r="F28" s="97">
        <v>0</v>
      </c>
      <c r="G28" s="97"/>
      <c r="H28" s="97" t="s">
        <v>93</v>
      </c>
    </row>
    <row r="29" spans="2:8" s="7" customFormat="1" ht="24.75" customHeight="1">
      <c r="B29" s="145"/>
      <c r="C29" s="145"/>
      <c r="D29" s="143"/>
      <c r="E29" s="10"/>
      <c r="F29" s="42"/>
      <c r="G29" s="11"/>
      <c r="H29" s="11"/>
    </row>
    <row r="30" spans="2:8" s="7" customFormat="1" ht="15" customHeight="1">
      <c r="B30" s="145"/>
      <c r="C30" s="145"/>
      <c r="D30" s="76"/>
      <c r="E30" s="74"/>
      <c r="F30" s="106"/>
      <c r="G30" s="104"/>
      <c r="H30" s="104"/>
    </row>
    <row r="31" spans="2:8" s="2" customFormat="1" ht="18" customHeight="1">
      <c r="B31" s="15">
        <v>3.13</v>
      </c>
      <c r="C31" s="10" t="s">
        <v>381</v>
      </c>
      <c r="D31" s="26" t="s">
        <v>382</v>
      </c>
      <c r="E31" s="10"/>
      <c r="F31" s="107"/>
      <c r="G31" s="97"/>
      <c r="H31" s="97"/>
    </row>
    <row r="32" spans="2:8" s="2" customFormat="1" ht="19.5" customHeight="1">
      <c r="B32" s="10"/>
      <c r="C32" s="10"/>
      <c r="D32" s="26"/>
      <c r="E32" s="118"/>
      <c r="F32" s="107"/>
      <c r="G32" s="97"/>
      <c r="H32" s="97"/>
    </row>
    <row r="33" spans="2:8" s="2" customFormat="1" ht="28.5" customHeight="1">
      <c r="B33" s="10" t="s">
        <v>222</v>
      </c>
      <c r="C33" s="10"/>
      <c r="D33" s="56" t="s">
        <v>384</v>
      </c>
      <c r="E33" s="108" t="str">
        <f>E28</f>
        <v>No.</v>
      </c>
      <c r="F33" s="107">
        <v>0</v>
      </c>
      <c r="G33" s="11"/>
      <c r="H33" s="97" t="s">
        <v>93</v>
      </c>
    </row>
    <row r="34" spans="2:8" s="2" customFormat="1" ht="21.75" customHeight="1">
      <c r="B34" s="10"/>
      <c r="C34" s="10"/>
      <c r="D34" s="56" t="s">
        <v>383</v>
      </c>
      <c r="E34" s="108" t="str">
        <f>E33</f>
        <v>No.</v>
      </c>
      <c r="F34" s="107">
        <v>0</v>
      </c>
      <c r="G34" s="11"/>
      <c r="H34" s="97" t="s">
        <v>93</v>
      </c>
    </row>
    <row r="35" spans="2:8" s="2" customFormat="1" ht="21.75" customHeight="1">
      <c r="B35" s="10"/>
      <c r="C35" s="10"/>
      <c r="D35" s="56"/>
      <c r="E35" s="108"/>
      <c r="F35" s="107"/>
      <c r="G35" s="11"/>
      <c r="H35" s="97"/>
    </row>
    <row r="36" spans="2:8" s="2" customFormat="1" ht="18" customHeight="1">
      <c r="B36" s="10"/>
      <c r="C36" s="10"/>
      <c r="D36" s="116"/>
      <c r="E36" s="109"/>
      <c r="F36" s="117"/>
      <c r="G36" s="110"/>
      <c r="H36" s="110"/>
    </row>
    <row r="37" spans="2:8" s="2" customFormat="1" ht="18" customHeight="1">
      <c r="B37" s="10"/>
      <c r="C37" s="10"/>
      <c r="D37" s="31"/>
      <c r="E37" s="10"/>
      <c r="F37" s="13"/>
      <c r="G37" s="21"/>
      <c r="H37" s="21" t="s">
        <v>432</v>
      </c>
    </row>
    <row r="38" spans="2:8" s="2" customFormat="1" ht="18" customHeight="1">
      <c r="B38" s="15"/>
      <c r="C38" s="10"/>
      <c r="D38" s="31"/>
      <c r="E38" s="10"/>
      <c r="F38" s="13"/>
      <c r="G38" s="21"/>
      <c r="H38" s="21"/>
    </row>
    <row r="39" spans="2:8" s="2" customFormat="1" ht="15" customHeight="1">
      <c r="B39" s="10"/>
      <c r="C39" s="10"/>
      <c r="D39" s="17"/>
      <c r="E39" s="10"/>
      <c r="F39" s="107"/>
      <c r="G39" s="97"/>
      <c r="H39" s="97"/>
    </row>
    <row r="40" spans="2:8" s="2" customFormat="1" ht="18" customHeight="1">
      <c r="B40" s="10"/>
      <c r="C40" s="10"/>
      <c r="D40" s="115"/>
      <c r="E40" s="10"/>
      <c r="F40" s="107"/>
      <c r="G40" s="97"/>
      <c r="H40" s="97"/>
    </row>
    <row r="41" spans="2:8" ht="19.5" customHeight="1">
      <c r="B41" s="341" t="s">
        <v>218</v>
      </c>
      <c r="C41" s="341"/>
      <c r="D41" s="341"/>
      <c r="E41" s="341"/>
      <c r="F41" s="341"/>
      <c r="G41" s="341"/>
      <c r="H41" s="158"/>
    </row>
  </sheetData>
  <sheetProtection/>
  <mergeCells count="7">
    <mergeCell ref="B41:G41"/>
    <mergeCell ref="B1:H1"/>
    <mergeCell ref="B2:H2"/>
    <mergeCell ref="B3:H3"/>
    <mergeCell ref="B9:G9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55"/>
  <sheetViews>
    <sheetView view="pageBreakPreview" zoomScale="60" zoomScalePageLayoutView="0" workbookViewId="0" topLeftCell="A1">
      <selection activeCell="N27" sqref="N27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6.14062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6" t="s">
        <v>485</v>
      </c>
      <c r="C2" s="346"/>
      <c r="D2" s="346"/>
      <c r="E2" s="346"/>
      <c r="F2" s="346"/>
      <c r="G2" s="346"/>
      <c r="H2" s="346"/>
    </row>
    <row r="3" spans="2:8" ht="18" customHeight="1">
      <c r="B3" s="346" t="s">
        <v>6</v>
      </c>
      <c r="C3" s="346"/>
      <c r="D3" s="346"/>
      <c r="E3" s="346"/>
      <c r="F3" s="346"/>
      <c r="G3" s="346"/>
      <c r="H3" s="346"/>
    </row>
    <row r="4" spans="2:8" ht="18" customHeight="1">
      <c r="B4" s="345" t="str">
        <f>+Boreholes!B4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193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3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9.5" customHeight="1">
      <c r="B9" s="341"/>
      <c r="C9" s="341"/>
      <c r="D9" s="341"/>
      <c r="E9" s="341"/>
      <c r="F9" s="341"/>
      <c r="G9" s="341"/>
      <c r="H9" s="319"/>
    </row>
    <row r="10" spans="2:8" ht="18" customHeight="1">
      <c r="B10" s="6" t="s">
        <v>614</v>
      </c>
      <c r="C10" s="4"/>
      <c r="D10" s="19" t="s">
        <v>615</v>
      </c>
      <c r="E10" s="19"/>
      <c r="F10" s="19"/>
      <c r="G10" s="19"/>
      <c r="H10" s="19"/>
    </row>
    <row r="11" spans="2:8" s="7" customFormat="1" ht="24.75" customHeight="1">
      <c r="B11" s="20"/>
      <c r="C11" s="20"/>
      <c r="D11" s="9" t="s">
        <v>616</v>
      </c>
      <c r="E11" s="8"/>
      <c r="F11" s="8"/>
      <c r="G11" s="8"/>
      <c r="H11" s="8"/>
    </row>
    <row r="12" spans="2:8" s="7" customFormat="1" ht="18" customHeight="1">
      <c r="B12" s="10"/>
      <c r="C12" s="10"/>
      <c r="D12" s="31"/>
      <c r="E12" s="320"/>
      <c r="F12" s="321"/>
      <c r="G12" s="322"/>
      <c r="H12" s="322"/>
    </row>
    <row r="13" spans="2:8" s="7" customFormat="1" ht="15" customHeight="1">
      <c r="B13" s="73"/>
      <c r="C13" s="73"/>
      <c r="D13" s="323"/>
      <c r="E13" s="324"/>
      <c r="F13" s="104"/>
      <c r="G13" s="104"/>
      <c r="H13" s="104"/>
    </row>
    <row r="14" spans="2:8" s="7" customFormat="1" ht="24" customHeight="1">
      <c r="B14" s="325">
        <v>4.1</v>
      </c>
      <c r="C14" s="10" t="s">
        <v>617</v>
      </c>
      <c r="D14" s="326" t="s">
        <v>618</v>
      </c>
      <c r="E14" s="324"/>
      <c r="F14" s="104"/>
      <c r="G14" s="104"/>
      <c r="H14" s="104"/>
    </row>
    <row r="15" spans="2:8" s="7" customFormat="1" ht="11.25" customHeight="1">
      <c r="B15" s="73"/>
      <c r="C15" s="73"/>
      <c r="D15" s="323"/>
      <c r="E15" s="324"/>
      <c r="F15" s="104"/>
      <c r="G15" s="104"/>
      <c r="H15" s="104"/>
    </row>
    <row r="16" spans="2:8" s="7" customFormat="1" ht="38.25" customHeight="1">
      <c r="B16" s="327"/>
      <c r="C16" s="162" t="s">
        <v>619</v>
      </c>
      <c r="D16" s="328" t="s">
        <v>625</v>
      </c>
      <c r="E16" s="329" t="s">
        <v>180</v>
      </c>
      <c r="F16" s="330">
        <f>2198*0.55</f>
        <v>1208.9</v>
      </c>
      <c r="G16" s="88"/>
      <c r="H16" s="161"/>
    </row>
    <row r="17" spans="2:8" s="7" customFormat="1" ht="15" customHeight="1">
      <c r="B17" s="327"/>
      <c r="C17" s="10"/>
      <c r="D17" s="331"/>
      <c r="E17" s="332"/>
      <c r="F17" s="97"/>
      <c r="G17" s="97"/>
      <c r="H17" s="97"/>
    </row>
    <row r="18" spans="2:8" s="7" customFormat="1" ht="24.75" customHeight="1">
      <c r="B18" s="333"/>
      <c r="C18" s="333"/>
      <c r="D18" s="328" t="s">
        <v>626</v>
      </c>
      <c r="E18" s="329" t="s">
        <v>180</v>
      </c>
      <c r="F18" s="330">
        <f>2198*0.45</f>
        <v>989.1</v>
      </c>
      <c r="G18" s="334"/>
      <c r="H18" s="161"/>
    </row>
    <row r="19" spans="2:8" s="7" customFormat="1" ht="15" customHeight="1">
      <c r="B19" s="333"/>
      <c r="C19" s="333"/>
      <c r="D19" s="328"/>
      <c r="E19" s="108"/>
      <c r="F19" s="107"/>
      <c r="G19" s="11"/>
      <c r="H19" s="11"/>
    </row>
    <row r="20" spans="2:8" s="7" customFormat="1" ht="54.75" customHeight="1">
      <c r="B20" s="109"/>
      <c r="C20" s="109" t="s">
        <v>620</v>
      </c>
      <c r="D20" s="328" t="s">
        <v>621</v>
      </c>
      <c r="E20" s="329" t="s">
        <v>180</v>
      </c>
      <c r="F20" s="330">
        <v>0</v>
      </c>
      <c r="G20" s="164"/>
      <c r="H20" s="88" t="s">
        <v>635</v>
      </c>
    </row>
    <row r="21" spans="2:8" s="7" customFormat="1" ht="18" customHeight="1">
      <c r="B21" s="10"/>
      <c r="C21" s="10"/>
      <c r="D21" s="12"/>
      <c r="E21" s="10"/>
      <c r="F21" s="107"/>
      <c r="G21" s="97"/>
      <c r="H21" s="97"/>
    </row>
    <row r="22" spans="2:8" s="7" customFormat="1" ht="24.75" customHeight="1">
      <c r="B22" s="109"/>
      <c r="C22" s="109"/>
      <c r="D22" s="116" t="s">
        <v>622</v>
      </c>
      <c r="E22" s="109" t="s">
        <v>180</v>
      </c>
      <c r="F22" s="117">
        <v>0</v>
      </c>
      <c r="G22" s="110"/>
      <c r="H22" s="88" t="s">
        <v>93</v>
      </c>
    </row>
    <row r="23" spans="2:8" s="7" customFormat="1" ht="27" customHeight="1">
      <c r="B23" s="10"/>
      <c r="C23" s="10"/>
      <c r="D23" s="30"/>
      <c r="E23" s="10"/>
      <c r="F23" s="11"/>
      <c r="G23" s="11"/>
      <c r="H23" s="11"/>
    </row>
    <row r="24" spans="2:8" s="7" customFormat="1" ht="29.25" customHeight="1">
      <c r="B24" s="10"/>
      <c r="C24" s="10"/>
      <c r="D24" s="335"/>
      <c r="E24" s="10"/>
      <c r="F24" s="163"/>
      <c r="G24" s="163"/>
      <c r="H24" s="161"/>
    </row>
    <row r="25" spans="2:8" s="7" customFormat="1" ht="18" customHeight="1">
      <c r="B25" s="10"/>
      <c r="C25" s="10"/>
      <c r="D25" s="336"/>
      <c r="E25" s="10"/>
      <c r="F25" s="13"/>
      <c r="G25" s="21"/>
      <c r="H25" s="21"/>
    </row>
    <row r="26" spans="2:8" s="7" customFormat="1" ht="18" customHeight="1">
      <c r="B26" s="10"/>
      <c r="C26" s="10"/>
      <c r="D26" s="335"/>
      <c r="E26" s="10"/>
      <c r="F26" s="13"/>
      <c r="G26" s="21"/>
      <c r="H26" s="21"/>
    </row>
    <row r="27" spans="2:8" s="7" customFormat="1" ht="18" customHeight="1">
      <c r="B27" s="10"/>
      <c r="C27" s="10"/>
      <c r="D27" s="335"/>
      <c r="E27" s="10"/>
      <c r="F27" s="13"/>
      <c r="G27" s="21"/>
      <c r="H27" s="21"/>
    </row>
    <row r="28" spans="2:8" s="7" customFormat="1" ht="18" customHeight="1">
      <c r="B28" s="10"/>
      <c r="C28" s="10"/>
      <c r="D28" s="31"/>
      <c r="E28" s="10"/>
      <c r="F28" s="13"/>
      <c r="G28" s="21"/>
      <c r="H28" s="21"/>
    </row>
    <row r="29" spans="2:8" s="7" customFormat="1" ht="18" customHeight="1">
      <c r="B29" s="10"/>
      <c r="C29" s="10"/>
      <c r="D29" s="31"/>
      <c r="E29" s="10"/>
      <c r="F29" s="13"/>
      <c r="G29" s="21"/>
      <c r="H29" s="21"/>
    </row>
    <row r="30" spans="2:8" s="7" customFormat="1" ht="18" customHeight="1">
      <c r="B30" s="10"/>
      <c r="C30" s="10"/>
      <c r="D30" s="31"/>
      <c r="E30" s="10"/>
      <c r="F30" s="13"/>
      <c r="G30" s="21"/>
      <c r="H30" s="21"/>
    </row>
    <row r="31" spans="2:8" s="7" customFormat="1" ht="18" customHeight="1">
      <c r="B31" s="10"/>
      <c r="C31" s="10"/>
      <c r="D31" s="31"/>
      <c r="E31" s="10"/>
      <c r="F31" s="13"/>
      <c r="G31" s="21"/>
      <c r="H31" s="21"/>
    </row>
    <row r="32" spans="2:8" s="7" customFormat="1" ht="18" customHeight="1">
      <c r="B32" s="10"/>
      <c r="C32" s="10"/>
      <c r="D32" s="31"/>
      <c r="E32" s="10"/>
      <c r="F32" s="13"/>
      <c r="G32" s="21"/>
      <c r="H32" s="21"/>
    </row>
    <row r="33" spans="2:8" s="7" customFormat="1" ht="18" customHeight="1">
      <c r="B33" s="10"/>
      <c r="C33" s="10"/>
      <c r="D33" s="31"/>
      <c r="E33" s="10"/>
      <c r="F33" s="13"/>
      <c r="G33" s="21"/>
      <c r="H33" s="21"/>
    </row>
    <row r="34" spans="2:8" s="7" customFormat="1" ht="18" customHeight="1">
      <c r="B34" s="10"/>
      <c r="C34" s="10"/>
      <c r="D34" s="31"/>
      <c r="E34" s="10"/>
      <c r="F34" s="13"/>
      <c r="G34" s="21"/>
      <c r="H34" s="21"/>
    </row>
    <row r="35" spans="2:8" s="2" customFormat="1" ht="19.5" customHeight="1">
      <c r="B35" s="341" t="s">
        <v>623</v>
      </c>
      <c r="C35" s="341"/>
      <c r="D35" s="341"/>
      <c r="E35" s="341"/>
      <c r="F35" s="341"/>
      <c r="G35" s="341"/>
      <c r="H35" s="337"/>
    </row>
    <row r="36" spans="2:8" s="2" customFormat="1" ht="18" customHeight="1">
      <c r="B36"/>
      <c r="C36"/>
      <c r="D36"/>
      <c r="E36"/>
      <c r="F36"/>
      <c r="G36"/>
      <c r="H36"/>
    </row>
    <row r="37" spans="2:8" s="2" customFormat="1" ht="18" customHeight="1">
      <c r="B37"/>
      <c r="C37"/>
      <c r="D37"/>
      <c r="E37"/>
      <c r="F37"/>
      <c r="G37"/>
      <c r="H37"/>
    </row>
    <row r="38" spans="2:8" s="2" customFormat="1" ht="18" customHeight="1">
      <c r="B38"/>
      <c r="C38"/>
      <c r="D38"/>
      <c r="E38"/>
      <c r="F38"/>
      <c r="G38"/>
      <c r="H38"/>
    </row>
    <row r="39" spans="2:8" s="2" customFormat="1" ht="15" customHeight="1">
      <c r="B39"/>
      <c r="C39"/>
      <c r="D39"/>
      <c r="E39"/>
      <c r="F39"/>
      <c r="G39"/>
      <c r="H39"/>
    </row>
    <row r="40" spans="2:8" s="2" customFormat="1" ht="18" customHeight="1">
      <c r="B40"/>
      <c r="C40"/>
      <c r="D40"/>
      <c r="E40"/>
      <c r="F40"/>
      <c r="G40"/>
      <c r="H40"/>
    </row>
    <row r="41" spans="2:8" s="2" customFormat="1" ht="18" customHeight="1">
      <c r="B41"/>
      <c r="C41"/>
      <c r="D41"/>
      <c r="E41"/>
      <c r="F41"/>
      <c r="G41"/>
      <c r="H41"/>
    </row>
    <row r="42" spans="2:8" s="2" customFormat="1" ht="18" customHeight="1">
      <c r="B42"/>
      <c r="C42"/>
      <c r="D42"/>
      <c r="E42"/>
      <c r="F42"/>
      <c r="G42"/>
      <c r="H42"/>
    </row>
    <row r="43" spans="2:8" s="2" customFormat="1" ht="15" customHeight="1">
      <c r="B43"/>
      <c r="C43"/>
      <c r="D43"/>
      <c r="E43"/>
      <c r="F43"/>
      <c r="G43"/>
      <c r="H43"/>
    </row>
    <row r="44" spans="2:8" s="2" customFormat="1" ht="18" customHeight="1">
      <c r="B44"/>
      <c r="C44"/>
      <c r="D44"/>
      <c r="E44"/>
      <c r="F44"/>
      <c r="G44"/>
      <c r="H44"/>
    </row>
    <row r="45" spans="2:8" s="2" customFormat="1" ht="18" customHeight="1">
      <c r="B45"/>
      <c r="C45"/>
      <c r="D45"/>
      <c r="E45"/>
      <c r="F45"/>
      <c r="G45"/>
      <c r="H45"/>
    </row>
    <row r="46" spans="2:8" s="2" customFormat="1" ht="18" customHeight="1">
      <c r="B46"/>
      <c r="C46"/>
      <c r="D46"/>
      <c r="E46"/>
      <c r="F46"/>
      <c r="G46"/>
      <c r="H46"/>
    </row>
    <row r="47" spans="2:8" s="2" customFormat="1" ht="18" customHeight="1">
      <c r="B47"/>
      <c r="C47"/>
      <c r="D47"/>
      <c r="E47"/>
      <c r="F47"/>
      <c r="G47"/>
      <c r="H47"/>
    </row>
    <row r="48" spans="2:8" s="2" customFormat="1" ht="15" customHeight="1">
      <c r="B48"/>
      <c r="C48"/>
      <c r="D48"/>
      <c r="E48"/>
      <c r="F48"/>
      <c r="G48"/>
      <c r="H48"/>
    </row>
    <row r="49" spans="2:8" s="2" customFormat="1" ht="18" customHeight="1">
      <c r="B49"/>
      <c r="C49"/>
      <c r="D49"/>
      <c r="E49"/>
      <c r="F49"/>
      <c r="G49"/>
      <c r="H49"/>
    </row>
    <row r="50" spans="2:8" s="2" customFormat="1" ht="24.75" customHeight="1">
      <c r="B50"/>
      <c r="C50"/>
      <c r="D50"/>
      <c r="E50"/>
      <c r="F50"/>
      <c r="G50"/>
      <c r="H50"/>
    </row>
    <row r="51" spans="2:8" s="2" customFormat="1" ht="18" customHeight="1">
      <c r="B51"/>
      <c r="C51"/>
      <c r="D51"/>
      <c r="E51"/>
      <c r="F51"/>
      <c r="G51"/>
      <c r="H51"/>
    </row>
    <row r="52" spans="2:8" s="2" customFormat="1" ht="18" customHeight="1">
      <c r="B52"/>
      <c r="C52"/>
      <c r="D52"/>
      <c r="E52"/>
      <c r="F52"/>
      <c r="G52"/>
      <c r="H52"/>
    </row>
    <row r="53" spans="2:8" s="2" customFormat="1" ht="18" customHeight="1">
      <c r="B53"/>
      <c r="C53"/>
      <c r="D53"/>
      <c r="E53"/>
      <c r="F53"/>
      <c r="G53"/>
      <c r="H53"/>
    </row>
    <row r="54" spans="2:8" s="2" customFormat="1" ht="18" customHeight="1">
      <c r="B54"/>
      <c r="C54"/>
      <c r="D54"/>
      <c r="E54"/>
      <c r="F54"/>
      <c r="G54"/>
      <c r="H54"/>
    </row>
    <row r="55" spans="2:8" s="2" customFormat="1" ht="18" customHeight="1">
      <c r="B55"/>
      <c r="C55"/>
      <c r="D55"/>
      <c r="E55"/>
      <c r="F55"/>
      <c r="G55"/>
      <c r="H55"/>
    </row>
    <row r="56" ht="18" customHeight="1"/>
    <row r="57" ht="19.5" customHeight="1"/>
  </sheetData>
  <sheetProtection/>
  <mergeCells count="9">
    <mergeCell ref="B35:G35"/>
    <mergeCell ref="B2:E2"/>
    <mergeCell ref="F2:H2"/>
    <mergeCell ref="B3:E3"/>
    <mergeCell ref="F3:H3"/>
    <mergeCell ref="B1:H1"/>
    <mergeCell ref="B4:E4"/>
    <mergeCell ref="F4:H4"/>
    <mergeCell ref="B9:G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SheetLayoutView="100" zoomScalePageLayoutView="0" workbookViewId="0" topLeftCell="A1">
      <selection activeCell="I67" sqref="I67"/>
    </sheetView>
  </sheetViews>
  <sheetFormatPr defaultColWidth="11.421875" defaultRowHeight="12.75"/>
  <cols>
    <col min="1" max="1" width="1.57421875" style="122" customWidth="1"/>
    <col min="2" max="2" width="8.57421875" style="122" customWidth="1"/>
    <col min="3" max="3" width="7.57421875" style="122" customWidth="1"/>
    <col min="4" max="4" width="44.421875" style="122" customWidth="1"/>
    <col min="5" max="5" width="12.57421875" style="122" customWidth="1"/>
    <col min="6" max="6" width="10.421875" style="122" customWidth="1"/>
    <col min="7" max="7" width="10.57421875" style="122" customWidth="1"/>
    <col min="8" max="8" width="13.00390625" style="122" customWidth="1"/>
    <col min="9" max="9" width="11.421875" style="122" customWidth="1"/>
    <col min="10" max="10" width="10.57421875" style="122" bestFit="1" customWidth="1"/>
    <col min="11" max="16384" width="11.421875" style="122" customWidth="1"/>
  </cols>
  <sheetData>
    <row r="1" spans="2:8" ht="4.5" customHeight="1">
      <c r="B1" s="347"/>
      <c r="C1" s="347"/>
      <c r="D1" s="347"/>
      <c r="E1" s="347"/>
      <c r="F1" s="347"/>
      <c r="G1" s="347"/>
      <c r="H1" s="347"/>
    </row>
    <row r="2" spans="2:8" ht="12.75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5" customHeight="1">
      <c r="B3" s="343" t="s">
        <v>6</v>
      </c>
      <c r="C3" s="343"/>
      <c r="D3" s="343"/>
      <c r="E3" s="343"/>
      <c r="F3" s="343"/>
      <c r="G3" s="343"/>
      <c r="H3" s="343"/>
    </row>
    <row r="4" spans="2:8" ht="12.75">
      <c r="B4" s="345" t="str">
        <f>+'L-Pipe Works 4'!B4:E4</f>
        <v>SEGAKWANENG VILLAGE</v>
      </c>
      <c r="C4" s="345"/>
      <c r="D4" s="345"/>
      <c r="E4" s="345"/>
      <c r="F4" s="344"/>
      <c r="G4" s="344"/>
      <c r="H4" s="344"/>
    </row>
    <row r="5" spans="2:8" ht="2.25" customHeight="1">
      <c r="B5" s="171"/>
      <c r="C5" s="171"/>
      <c r="D5" s="171"/>
      <c r="E5" s="171"/>
      <c r="F5" s="171"/>
      <c r="G5" s="171"/>
      <c r="H5" s="171"/>
    </row>
    <row r="6" spans="2:8" ht="13.5">
      <c r="B6" s="123" t="s">
        <v>455</v>
      </c>
      <c r="C6" s="124"/>
      <c r="D6" s="125"/>
      <c r="E6" s="126"/>
      <c r="F6" s="126"/>
      <c r="G6" s="126"/>
      <c r="H6" s="172"/>
    </row>
    <row r="7" spans="2:8" ht="13.5">
      <c r="B7" s="127" t="s">
        <v>456</v>
      </c>
      <c r="C7" s="128"/>
      <c r="D7" s="129"/>
      <c r="E7" s="128"/>
      <c r="F7" s="130"/>
      <c r="G7" s="130"/>
      <c r="H7" s="173"/>
    </row>
    <row r="8" spans="2:8" ht="12.75">
      <c r="B8" s="174"/>
      <c r="C8" s="175"/>
      <c r="D8" s="176"/>
      <c r="E8" s="176"/>
      <c r="F8" s="176"/>
      <c r="G8" s="348"/>
      <c r="H8" s="349"/>
    </row>
    <row r="9" spans="2:8" ht="21">
      <c r="B9" s="177" t="s">
        <v>169</v>
      </c>
      <c r="C9" s="177" t="s">
        <v>168</v>
      </c>
      <c r="D9" s="178" t="s">
        <v>1</v>
      </c>
      <c r="E9" s="178" t="s">
        <v>2</v>
      </c>
      <c r="F9" s="178" t="s">
        <v>3</v>
      </c>
      <c r="G9" s="178" t="s">
        <v>4</v>
      </c>
      <c r="H9" s="179" t="s">
        <v>457</v>
      </c>
    </row>
    <row r="10" spans="2:8" ht="12.75">
      <c r="B10" s="350"/>
      <c r="C10" s="350"/>
      <c r="D10" s="350"/>
      <c r="E10" s="350"/>
      <c r="F10" s="350"/>
      <c r="G10" s="350"/>
      <c r="H10" s="180"/>
    </row>
    <row r="11" spans="2:8" ht="12.75">
      <c r="B11" s="181"/>
      <c r="C11" s="182"/>
      <c r="D11" s="183" t="s">
        <v>453</v>
      </c>
      <c r="E11" s="184"/>
      <c r="F11" s="184"/>
      <c r="G11" s="185"/>
      <c r="H11" s="186"/>
    </row>
    <row r="12" spans="1:8" ht="12.75">
      <c r="A12" s="132"/>
      <c r="B12" s="131"/>
      <c r="C12" s="131"/>
      <c r="D12" s="187"/>
      <c r="E12" s="184"/>
      <c r="F12" s="184"/>
      <c r="G12" s="188"/>
      <c r="H12" s="188"/>
    </row>
    <row r="13" spans="1:8" ht="12.75">
      <c r="A13" s="132"/>
      <c r="B13" s="189" t="s">
        <v>454</v>
      </c>
      <c r="C13" s="131"/>
      <c r="D13" s="190" t="s">
        <v>445</v>
      </c>
      <c r="E13" s="184" t="s">
        <v>255</v>
      </c>
      <c r="F13" s="184">
        <v>1</v>
      </c>
      <c r="G13" s="188">
        <v>255000</v>
      </c>
      <c r="H13" s="188">
        <f>+G13*F13</f>
        <v>255000</v>
      </c>
    </row>
    <row r="14" spans="1:8" ht="12.75">
      <c r="A14" s="135"/>
      <c r="B14" s="189"/>
      <c r="C14" s="134"/>
      <c r="D14" s="187"/>
      <c r="E14" s="184"/>
      <c r="F14" s="184"/>
      <c r="G14" s="188"/>
      <c r="H14" s="188"/>
    </row>
    <row r="15" spans="1:8" ht="12.75">
      <c r="A15" s="135"/>
      <c r="B15" s="189"/>
      <c r="C15" s="134"/>
      <c r="D15" s="187" t="s">
        <v>446</v>
      </c>
      <c r="E15" s="184" t="s">
        <v>125</v>
      </c>
      <c r="F15" s="191">
        <f>H11+H13</f>
        <v>255000</v>
      </c>
      <c r="G15" s="166"/>
      <c r="H15" s="169"/>
    </row>
    <row r="16" spans="1:8" ht="12.75">
      <c r="A16" s="135"/>
      <c r="B16" s="189"/>
      <c r="C16" s="133"/>
      <c r="D16" s="187"/>
      <c r="E16" s="184"/>
      <c r="F16" s="184"/>
      <c r="G16" s="188"/>
      <c r="H16" s="188"/>
    </row>
    <row r="17" spans="1:8" ht="12.75">
      <c r="A17" s="135"/>
      <c r="B17" s="189"/>
      <c r="C17" s="133"/>
      <c r="D17" s="187" t="s">
        <v>447</v>
      </c>
      <c r="E17" s="184" t="s">
        <v>448</v>
      </c>
      <c r="F17" s="184">
        <v>1</v>
      </c>
      <c r="G17" s="188">
        <v>15500</v>
      </c>
      <c r="H17" s="188">
        <f>+G17*F17</f>
        <v>15500</v>
      </c>
    </row>
    <row r="18" spans="1:8" ht="12.75">
      <c r="A18" s="135"/>
      <c r="B18" s="189"/>
      <c r="C18" s="133"/>
      <c r="D18" s="187"/>
      <c r="E18" s="184"/>
      <c r="F18" s="184"/>
      <c r="G18" s="188"/>
      <c r="H18" s="188"/>
    </row>
    <row r="19" spans="1:8" ht="12.75">
      <c r="A19" s="135"/>
      <c r="B19" s="189"/>
      <c r="C19" s="133"/>
      <c r="D19" s="187" t="s">
        <v>566</v>
      </c>
      <c r="E19" s="184" t="s">
        <v>125</v>
      </c>
      <c r="F19" s="191">
        <f>+H17</f>
        <v>15500</v>
      </c>
      <c r="G19" s="166"/>
      <c r="H19" s="169"/>
    </row>
    <row r="20" spans="1:8" ht="12.75">
      <c r="A20" s="135"/>
      <c r="B20" s="189"/>
      <c r="C20" s="133"/>
      <c r="D20" s="187"/>
      <c r="E20" s="192"/>
      <c r="F20" s="184"/>
      <c r="G20" s="184"/>
      <c r="H20" s="169"/>
    </row>
    <row r="21" spans="1:8" ht="12.75">
      <c r="A21" s="135"/>
      <c r="B21" s="189"/>
      <c r="C21" s="133"/>
      <c r="D21" s="187"/>
      <c r="E21" s="184"/>
      <c r="F21" s="184"/>
      <c r="G21" s="184"/>
      <c r="H21" s="169"/>
    </row>
    <row r="22" spans="1:8" ht="12.75">
      <c r="A22" s="135"/>
      <c r="B22" s="189"/>
      <c r="C22" s="193"/>
      <c r="D22" s="187"/>
      <c r="E22" s="194"/>
      <c r="F22" s="194"/>
      <c r="G22" s="194"/>
      <c r="H22" s="195"/>
    </row>
    <row r="23" spans="1:8" ht="12.75">
      <c r="A23" s="135"/>
      <c r="B23" s="189"/>
      <c r="C23" s="134"/>
      <c r="D23" s="187"/>
      <c r="E23" s="194"/>
      <c r="F23" s="194"/>
      <c r="G23" s="194"/>
      <c r="H23" s="195"/>
    </row>
    <row r="24" spans="1:8" ht="12.75">
      <c r="A24" s="135"/>
      <c r="B24" s="189"/>
      <c r="C24" s="134"/>
      <c r="D24" s="196"/>
      <c r="E24" s="184"/>
      <c r="F24" s="165"/>
      <c r="G24" s="197"/>
      <c r="H24" s="169"/>
    </row>
    <row r="25" spans="1:8" ht="12.75">
      <c r="A25" s="135"/>
      <c r="B25" s="189"/>
      <c r="C25" s="134"/>
      <c r="D25" s="198"/>
      <c r="E25" s="194"/>
      <c r="F25" s="194"/>
      <c r="G25" s="194"/>
      <c r="H25" s="195"/>
    </row>
    <row r="26" spans="1:8" ht="12.75">
      <c r="A26" s="135"/>
      <c r="B26" s="189"/>
      <c r="C26" s="134"/>
      <c r="D26" s="196"/>
      <c r="E26" s="184"/>
      <c r="F26" s="184"/>
      <c r="G26" s="184"/>
      <c r="H26" s="170"/>
    </row>
    <row r="27" spans="1:8" ht="12.75">
      <c r="A27" s="135"/>
      <c r="B27" s="134"/>
      <c r="C27" s="134"/>
      <c r="D27" s="187"/>
      <c r="E27" s="184"/>
      <c r="F27" s="184"/>
      <c r="G27" s="184"/>
      <c r="H27" s="170"/>
    </row>
    <row r="28" spans="1:8" ht="12.75">
      <c r="A28" s="135"/>
      <c r="B28" s="134"/>
      <c r="C28" s="134"/>
      <c r="D28" s="187"/>
      <c r="E28" s="184"/>
      <c r="F28" s="184"/>
      <c r="G28" s="184"/>
      <c r="H28" s="169"/>
    </row>
    <row r="29" spans="1:8" ht="12.75">
      <c r="A29" s="135"/>
      <c r="B29" s="133"/>
      <c r="C29" s="133"/>
      <c r="D29" s="187"/>
      <c r="E29" s="184"/>
      <c r="F29" s="165"/>
      <c r="G29" s="166"/>
      <c r="H29" s="169"/>
    </row>
    <row r="30" spans="1:8" ht="12.75">
      <c r="A30" s="135"/>
      <c r="B30" s="134"/>
      <c r="C30" s="134"/>
      <c r="D30" s="187"/>
      <c r="E30" s="184"/>
      <c r="F30" s="184"/>
      <c r="G30" s="188"/>
      <c r="H30" s="188"/>
    </row>
    <row r="31" spans="1:8" ht="12.75">
      <c r="A31" s="135"/>
      <c r="B31" s="134"/>
      <c r="C31" s="134"/>
      <c r="D31" s="187"/>
      <c r="E31" s="184"/>
      <c r="F31" s="184"/>
      <c r="G31" s="188"/>
      <c r="H31" s="188"/>
    </row>
    <row r="32" spans="1:8" ht="12.75">
      <c r="A32" s="135"/>
      <c r="B32" s="134"/>
      <c r="C32" s="134"/>
      <c r="D32" s="187"/>
      <c r="E32" s="184"/>
      <c r="F32" s="184"/>
      <c r="G32" s="188"/>
      <c r="H32" s="188"/>
    </row>
    <row r="33" spans="1:8" ht="12.75">
      <c r="A33" s="135"/>
      <c r="B33" s="134"/>
      <c r="C33" s="134"/>
      <c r="D33" s="187"/>
      <c r="E33" s="184"/>
      <c r="F33" s="184"/>
      <c r="G33" s="188"/>
      <c r="H33" s="188"/>
    </row>
    <row r="34" spans="1:8" ht="12.75">
      <c r="A34" s="135"/>
      <c r="B34" s="134"/>
      <c r="C34" s="134"/>
      <c r="D34" s="187"/>
      <c r="E34" s="184"/>
      <c r="F34" s="184"/>
      <c r="G34" s="188"/>
      <c r="H34" s="188"/>
    </row>
    <row r="35" spans="1:8" ht="12.75">
      <c r="A35" s="135"/>
      <c r="B35" s="134"/>
      <c r="C35" s="134"/>
      <c r="D35" s="187"/>
      <c r="E35" s="184"/>
      <c r="F35" s="184"/>
      <c r="G35" s="188"/>
      <c r="H35" s="188"/>
    </row>
    <row r="36" spans="1:8" ht="12.75">
      <c r="A36" s="135"/>
      <c r="B36" s="134"/>
      <c r="C36" s="134"/>
      <c r="D36" s="187"/>
      <c r="E36" s="184"/>
      <c r="F36" s="184"/>
      <c r="G36" s="188"/>
      <c r="H36" s="188"/>
    </row>
    <row r="37" spans="1:8" ht="12.75">
      <c r="A37" s="135"/>
      <c r="B37" s="134"/>
      <c r="C37" s="134"/>
      <c r="D37" s="187"/>
      <c r="E37" s="184"/>
      <c r="F37" s="184"/>
      <c r="G37" s="188"/>
      <c r="H37" s="188"/>
    </row>
    <row r="38" spans="1:8" ht="12.75">
      <c r="A38" s="135"/>
      <c r="B38" s="134"/>
      <c r="C38" s="134"/>
      <c r="D38" s="187"/>
      <c r="E38" s="184"/>
      <c r="F38" s="184"/>
      <c r="G38" s="188"/>
      <c r="H38" s="188"/>
    </row>
    <row r="39" spans="1:8" ht="12.75">
      <c r="A39" s="135"/>
      <c r="B39" s="134"/>
      <c r="C39" s="134"/>
      <c r="D39" s="187"/>
      <c r="E39" s="184"/>
      <c r="F39" s="184"/>
      <c r="G39" s="188"/>
      <c r="H39" s="188"/>
    </row>
    <row r="40" spans="1:8" ht="12.75">
      <c r="A40" s="135"/>
      <c r="B40" s="134"/>
      <c r="C40" s="134"/>
      <c r="D40" s="187"/>
      <c r="E40" s="184"/>
      <c r="F40" s="184"/>
      <c r="G40" s="188"/>
      <c r="H40" s="188"/>
    </row>
    <row r="41" spans="1:8" ht="12.75">
      <c r="A41" s="135"/>
      <c r="B41" s="134"/>
      <c r="C41" s="134"/>
      <c r="D41" s="187"/>
      <c r="E41" s="184"/>
      <c r="F41" s="184"/>
      <c r="G41" s="188"/>
      <c r="H41" s="188"/>
    </row>
    <row r="42" spans="1:8" ht="12.75">
      <c r="A42" s="135"/>
      <c r="B42" s="134"/>
      <c r="C42" s="134"/>
      <c r="D42" s="187"/>
      <c r="E42" s="184"/>
      <c r="F42" s="184"/>
      <c r="G42" s="188"/>
      <c r="H42" s="188"/>
    </row>
    <row r="43" spans="1:8" ht="12.75">
      <c r="A43" s="135"/>
      <c r="B43" s="134"/>
      <c r="C43" s="134"/>
      <c r="D43" s="187"/>
      <c r="E43" s="184"/>
      <c r="F43" s="184"/>
      <c r="G43" s="188"/>
      <c r="H43" s="188"/>
    </row>
    <row r="44" spans="1:8" ht="12.75">
      <c r="A44" s="135"/>
      <c r="B44" s="134"/>
      <c r="C44" s="134"/>
      <c r="D44" s="187"/>
      <c r="E44" s="184"/>
      <c r="F44" s="184"/>
      <c r="G44" s="188"/>
      <c r="H44" s="188"/>
    </row>
    <row r="45" spans="1:8" ht="12.75">
      <c r="A45" s="135"/>
      <c r="B45" s="134"/>
      <c r="C45" s="134"/>
      <c r="D45" s="187"/>
      <c r="E45" s="184"/>
      <c r="F45" s="184"/>
      <c r="G45" s="188"/>
      <c r="H45" s="188"/>
    </row>
    <row r="46" spans="1:8" ht="12.75">
      <c r="A46" s="135"/>
      <c r="B46" s="134"/>
      <c r="C46" s="134"/>
      <c r="D46" s="187"/>
      <c r="E46" s="184"/>
      <c r="F46" s="184"/>
      <c r="G46" s="188"/>
      <c r="H46" s="188"/>
    </row>
    <row r="47" spans="2:8" ht="12.75">
      <c r="B47" s="134"/>
      <c r="C47" s="134"/>
      <c r="D47" s="190"/>
      <c r="E47" s="199"/>
      <c r="F47" s="199"/>
      <c r="G47" s="200"/>
      <c r="H47" s="200"/>
    </row>
    <row r="48" spans="2:8" ht="12.75">
      <c r="B48" s="134"/>
      <c r="C48" s="134"/>
      <c r="D48" s="190"/>
      <c r="E48" s="199"/>
      <c r="F48" s="199"/>
      <c r="G48" s="200"/>
      <c r="H48" s="200"/>
    </row>
    <row r="49" spans="2:8" ht="12.75">
      <c r="B49" s="134"/>
      <c r="C49" s="134"/>
      <c r="D49" s="190"/>
      <c r="E49" s="199"/>
      <c r="F49" s="199"/>
      <c r="G49" s="200"/>
      <c r="H49" s="200"/>
    </row>
    <row r="50" spans="2:10" ht="12.75">
      <c r="B50" s="134"/>
      <c r="C50" s="134"/>
      <c r="D50" s="190"/>
      <c r="E50" s="199"/>
      <c r="F50" s="199"/>
      <c r="G50" s="200"/>
      <c r="H50" s="200"/>
      <c r="J50" s="201"/>
    </row>
    <row r="51" spans="2:8" ht="12.75">
      <c r="B51" s="134"/>
      <c r="C51" s="134"/>
      <c r="D51" s="190"/>
      <c r="E51" s="199"/>
      <c r="F51" s="199"/>
      <c r="G51" s="200"/>
      <c r="H51" s="200"/>
    </row>
    <row r="52" spans="2:8" ht="12.75">
      <c r="B52" s="134"/>
      <c r="C52" s="134"/>
      <c r="D52" s="190"/>
      <c r="E52" s="199"/>
      <c r="F52" s="199"/>
      <c r="G52" s="200"/>
      <c r="H52" s="200"/>
    </row>
    <row r="53" spans="2:8" ht="12.75">
      <c r="B53" s="134"/>
      <c r="C53" s="134"/>
      <c r="D53" s="190"/>
      <c r="E53" s="199"/>
      <c r="F53" s="199"/>
      <c r="G53" s="200"/>
      <c r="H53" s="200"/>
    </row>
    <row r="54" spans="2:8" ht="12.75">
      <c r="B54" s="134"/>
      <c r="C54" s="134"/>
      <c r="D54" s="190"/>
      <c r="E54" s="199"/>
      <c r="F54" s="199"/>
      <c r="G54" s="200"/>
      <c r="H54" s="200"/>
    </row>
    <row r="55" spans="2:8" ht="12.75">
      <c r="B55" s="134"/>
      <c r="C55" s="134"/>
      <c r="D55" s="202"/>
      <c r="E55" s="199"/>
      <c r="F55" s="203"/>
      <c r="G55" s="200"/>
      <c r="H55" s="200"/>
    </row>
    <row r="56" spans="2:8" ht="12.75">
      <c r="B56" s="134"/>
      <c r="C56" s="134"/>
      <c r="D56" s="202"/>
      <c r="E56" s="199"/>
      <c r="F56" s="204"/>
      <c r="G56" s="200"/>
      <c r="H56" s="200"/>
    </row>
    <row r="57" spans="2:8" ht="12.75">
      <c r="B57" s="134"/>
      <c r="C57" s="134"/>
      <c r="D57" s="205"/>
      <c r="E57" s="206"/>
      <c r="F57" s="207"/>
      <c r="G57" s="206"/>
      <c r="H57" s="200"/>
    </row>
    <row r="58" spans="2:8" ht="12.75">
      <c r="B58" s="134"/>
      <c r="C58" s="134"/>
      <c r="D58" s="208"/>
      <c r="E58" s="199"/>
      <c r="F58" s="199"/>
      <c r="G58" s="209"/>
      <c r="H58" s="200"/>
    </row>
    <row r="59" spans="2:8" ht="12.75">
      <c r="B59" s="134"/>
      <c r="C59" s="134"/>
      <c r="D59" s="208"/>
      <c r="E59" s="199"/>
      <c r="F59" s="199"/>
      <c r="G59" s="209"/>
      <c r="H59" s="200"/>
    </row>
    <row r="60" spans="2:8" ht="12.75">
      <c r="B60" s="134"/>
      <c r="C60" s="134"/>
      <c r="D60" s="208"/>
      <c r="E60" s="199"/>
      <c r="F60" s="199"/>
      <c r="G60" s="209"/>
      <c r="H60" s="200"/>
    </row>
    <row r="61" spans="2:8" ht="12.75">
      <c r="B61" s="133"/>
      <c r="C61" s="133"/>
      <c r="D61" s="208"/>
      <c r="E61" s="199"/>
      <c r="F61" s="199"/>
      <c r="G61" s="209"/>
      <c r="H61" s="200"/>
    </row>
    <row r="62" spans="2:8" ht="12.75">
      <c r="B62" s="133"/>
      <c r="C62" s="133"/>
      <c r="D62" s="208"/>
      <c r="E62" s="210"/>
      <c r="F62" s="199"/>
      <c r="G62" s="209"/>
      <c r="H62" s="200"/>
    </row>
    <row r="63" spans="2:8" ht="12.75">
      <c r="B63" s="133"/>
      <c r="C63" s="133"/>
      <c r="D63" s="207"/>
      <c r="E63" s="206"/>
      <c r="F63" s="207"/>
      <c r="G63" s="206"/>
      <c r="H63" s="200"/>
    </row>
    <row r="64" spans="2:8" ht="12.75">
      <c r="B64" s="133"/>
      <c r="C64" s="133"/>
      <c r="D64" s="190"/>
      <c r="E64" s="199"/>
      <c r="F64" s="199"/>
      <c r="G64" s="209"/>
      <c r="H64" s="200"/>
    </row>
    <row r="65" spans="2:8" ht="12.75">
      <c r="B65" s="211"/>
      <c r="C65" s="211"/>
      <c r="D65" s="190"/>
      <c r="E65" s="199"/>
      <c r="F65" s="199"/>
      <c r="G65" s="209"/>
      <c r="H65" s="200"/>
    </row>
    <row r="66" spans="2:8" ht="12.75">
      <c r="B66" s="211"/>
      <c r="C66" s="211"/>
      <c r="D66" s="190"/>
      <c r="E66" s="199"/>
      <c r="F66" s="199"/>
      <c r="G66" s="209"/>
      <c r="H66" s="200"/>
    </row>
    <row r="67" spans="2:8" ht="12.75">
      <c r="B67" s="133"/>
      <c r="C67" s="133"/>
      <c r="D67" s="190"/>
      <c r="E67" s="199"/>
      <c r="F67" s="199"/>
      <c r="G67" s="209"/>
      <c r="H67" s="200"/>
    </row>
    <row r="68" spans="2:8" ht="12.75">
      <c r="B68" s="133"/>
      <c r="C68" s="133"/>
      <c r="D68" s="190"/>
      <c r="E68" s="199"/>
      <c r="F68" s="199"/>
      <c r="G68" s="209"/>
      <c r="H68" s="200"/>
    </row>
    <row r="69" spans="2:8" ht="12.75">
      <c r="B69" s="134"/>
      <c r="C69" s="134"/>
      <c r="D69" s="205"/>
      <c r="E69" s="212"/>
      <c r="F69" s="205"/>
      <c r="G69" s="212"/>
      <c r="H69" s="212"/>
    </row>
    <row r="70" spans="2:8" ht="12.75">
      <c r="B70" s="350" t="s">
        <v>458</v>
      </c>
      <c r="C70" s="350"/>
      <c r="D70" s="350"/>
      <c r="E70" s="350"/>
      <c r="F70" s="350"/>
      <c r="G70" s="350"/>
      <c r="H70" s="213"/>
    </row>
  </sheetData>
  <sheetProtection/>
  <mergeCells count="8">
    <mergeCell ref="B1:H1"/>
    <mergeCell ref="B2:H2"/>
    <mergeCell ref="G8:H8"/>
    <mergeCell ref="B10:G10"/>
    <mergeCell ref="B70:G70"/>
    <mergeCell ref="B3:H3"/>
    <mergeCell ref="B4:E4"/>
    <mergeCell ref="F4:H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76"/>
  <sheetViews>
    <sheetView view="pageBreakPreview" zoomScale="60" zoomScalePageLayoutView="0" workbookViewId="0" topLeftCell="A46">
      <selection activeCell="M73" sqref="M73"/>
    </sheetView>
  </sheetViews>
  <sheetFormatPr defaultColWidth="11.421875" defaultRowHeight="12.75"/>
  <cols>
    <col min="1" max="1" width="1.57421875" style="122" customWidth="1"/>
    <col min="2" max="2" width="8.57421875" style="122" customWidth="1"/>
    <col min="3" max="3" width="7.57421875" style="122" customWidth="1"/>
    <col min="4" max="4" width="44.421875" style="122" customWidth="1"/>
    <col min="5" max="5" width="12.57421875" style="122" customWidth="1"/>
    <col min="6" max="6" width="10.421875" style="122" customWidth="1"/>
    <col min="7" max="7" width="11.8515625" style="122" customWidth="1"/>
    <col min="8" max="8" width="15.140625" style="122" customWidth="1"/>
    <col min="9" max="9" width="11.421875" style="122" customWidth="1"/>
    <col min="10" max="10" width="10.57421875" style="122" bestFit="1" customWidth="1"/>
    <col min="11" max="11" width="11.421875" style="122" customWidth="1"/>
    <col min="12" max="12" width="11.421875" style="122" hidden="1" customWidth="1"/>
    <col min="13" max="16384" width="11.421875" style="122" customWidth="1"/>
  </cols>
  <sheetData>
    <row r="1" spans="2:8" ht="4.5" customHeight="1">
      <c r="B1" s="347"/>
      <c r="C1" s="347"/>
      <c r="D1" s="347"/>
      <c r="E1" s="347"/>
      <c r="F1" s="347"/>
      <c r="G1" s="347"/>
      <c r="H1" s="347"/>
    </row>
    <row r="2" spans="2:8" ht="12.75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5" customHeight="1">
      <c r="B3" s="343" t="s">
        <v>6</v>
      </c>
      <c r="C3" s="343"/>
      <c r="D3" s="343"/>
      <c r="E3" s="343"/>
      <c r="F3" s="343"/>
      <c r="G3" s="343"/>
      <c r="H3" s="343"/>
    </row>
    <row r="4" spans="2:8" s="176" customFormat="1" ht="12.75">
      <c r="B4" s="346" t="str">
        <f>+'SCHEDULE D.'!B4:E4</f>
        <v>SEGAKWANENG VILLAGE</v>
      </c>
      <c r="C4" s="346"/>
      <c r="D4" s="346"/>
      <c r="E4" s="346"/>
      <c r="F4" s="352"/>
      <c r="G4" s="352"/>
      <c r="H4" s="352"/>
    </row>
    <row r="5" spans="2:8" ht="12.75">
      <c r="B5" s="279"/>
      <c r="C5" s="279"/>
      <c r="D5" s="279"/>
      <c r="E5" s="279"/>
      <c r="F5" s="280"/>
      <c r="G5" s="280"/>
      <c r="H5" s="280"/>
    </row>
    <row r="6" spans="2:8" ht="13.5">
      <c r="B6" s="123" t="s">
        <v>455</v>
      </c>
      <c r="C6" s="124"/>
      <c r="D6" s="125"/>
      <c r="E6" s="126"/>
      <c r="F6" s="126"/>
      <c r="G6" s="126"/>
      <c r="H6" s="172"/>
    </row>
    <row r="7" spans="2:8" ht="13.5">
      <c r="B7" s="127" t="s">
        <v>456</v>
      </c>
      <c r="C7" s="128"/>
      <c r="D7" s="129"/>
      <c r="E7" s="128"/>
      <c r="F7" s="130"/>
      <c r="G7" s="130"/>
      <c r="H7" s="173"/>
    </row>
    <row r="8" spans="2:8" ht="12.75">
      <c r="B8" s="174"/>
      <c r="C8" s="175"/>
      <c r="D8" s="176"/>
      <c r="E8" s="176"/>
      <c r="F8" s="176"/>
      <c r="G8" s="348"/>
      <c r="H8" s="349"/>
    </row>
    <row r="9" spans="2:8" ht="21">
      <c r="B9" s="177" t="s">
        <v>169</v>
      </c>
      <c r="C9" s="177" t="s">
        <v>168</v>
      </c>
      <c r="D9" s="178" t="s">
        <v>1</v>
      </c>
      <c r="E9" s="178" t="s">
        <v>2</v>
      </c>
      <c r="F9" s="178" t="s">
        <v>3</v>
      </c>
      <c r="G9" s="178" t="s">
        <v>4</v>
      </c>
      <c r="H9" s="178" t="s">
        <v>5</v>
      </c>
    </row>
    <row r="10" spans="2:8" ht="12.75">
      <c r="B10" s="250"/>
      <c r="C10" s="250"/>
      <c r="D10" s="266"/>
      <c r="E10" s="251"/>
      <c r="F10" s="252"/>
      <c r="G10" s="281"/>
      <c r="H10" s="281"/>
    </row>
    <row r="11" spans="2:8" ht="12.75">
      <c r="B11" s="253">
        <v>6.1</v>
      </c>
      <c r="C11" s="254"/>
      <c r="D11" s="244" t="s">
        <v>491</v>
      </c>
      <c r="E11" s="255"/>
      <c r="F11" s="255"/>
      <c r="G11" s="256"/>
      <c r="H11" s="257"/>
    </row>
    <row r="12" spans="2:8" ht="12.75">
      <c r="B12" s="258"/>
      <c r="C12" s="259"/>
      <c r="D12" s="245"/>
      <c r="E12" s="260"/>
      <c r="F12" s="260"/>
      <c r="G12" s="261"/>
      <c r="H12" s="262"/>
    </row>
    <row r="13" spans="2:8" ht="12.75">
      <c r="B13" s="258"/>
      <c r="C13" s="259"/>
      <c r="D13" s="246" t="s">
        <v>492</v>
      </c>
      <c r="E13" s="263"/>
      <c r="F13" s="263"/>
      <c r="G13" s="262"/>
      <c r="H13" s="262"/>
    </row>
    <row r="14" spans="2:8" ht="12.75">
      <c r="B14" s="258"/>
      <c r="C14" s="259"/>
      <c r="D14" s="246"/>
      <c r="E14" s="263"/>
      <c r="F14" s="263"/>
      <c r="G14" s="262"/>
      <c r="H14" s="262"/>
    </row>
    <row r="15" spans="2:8" ht="12.75">
      <c r="B15" s="258" t="s">
        <v>516</v>
      </c>
      <c r="C15" s="259"/>
      <c r="D15" s="245" t="s">
        <v>599</v>
      </c>
      <c r="E15" s="263" t="s">
        <v>517</v>
      </c>
      <c r="F15" s="263">
        <v>2</v>
      </c>
      <c r="G15" s="264"/>
      <c r="H15" s="262"/>
    </row>
    <row r="16" spans="2:8" ht="12.75">
      <c r="B16" s="258"/>
      <c r="C16" s="259"/>
      <c r="D16" s="245"/>
      <c r="E16" s="263"/>
      <c r="F16" s="263"/>
      <c r="G16" s="262"/>
      <c r="H16" s="262"/>
    </row>
    <row r="17" spans="2:8" ht="49.5">
      <c r="B17" s="258" t="s">
        <v>516</v>
      </c>
      <c r="C17" s="259"/>
      <c r="D17" s="245" t="s">
        <v>493</v>
      </c>
      <c r="E17" s="263" t="s">
        <v>517</v>
      </c>
      <c r="F17" s="263">
        <v>2</v>
      </c>
      <c r="G17" s="264"/>
      <c r="H17" s="262"/>
    </row>
    <row r="18" spans="2:8" ht="12.75">
      <c r="B18" s="258"/>
      <c r="C18" s="259"/>
      <c r="D18" s="245"/>
      <c r="E18" s="263"/>
      <c r="F18" s="263"/>
      <c r="G18" s="264"/>
      <c r="H18" s="262"/>
    </row>
    <row r="19" spans="2:8" ht="37.5">
      <c r="B19" s="258" t="s">
        <v>518</v>
      </c>
      <c r="C19" s="259"/>
      <c r="D19" s="245" t="s">
        <v>494</v>
      </c>
      <c r="E19" s="263" t="s">
        <v>517</v>
      </c>
      <c r="F19" s="263">
        <v>2</v>
      </c>
      <c r="G19" s="264"/>
      <c r="H19" s="262"/>
    </row>
    <row r="20" spans="2:8" ht="12.75">
      <c r="B20" s="258"/>
      <c r="C20" s="259"/>
      <c r="D20" s="247"/>
      <c r="E20" s="263"/>
      <c r="F20" s="263"/>
      <c r="G20" s="264"/>
      <c r="H20" s="262"/>
    </row>
    <row r="21" spans="2:8" ht="12.75">
      <c r="B21" s="258" t="s">
        <v>519</v>
      </c>
      <c r="C21" s="259"/>
      <c r="D21" s="248" t="s">
        <v>604</v>
      </c>
      <c r="E21" s="263"/>
      <c r="F21" s="263"/>
      <c r="G21" s="264"/>
      <c r="H21" s="262"/>
    </row>
    <row r="22" spans="2:8" ht="12.75">
      <c r="B22" s="258"/>
      <c r="C22" s="259"/>
      <c r="D22" s="245" t="s">
        <v>605</v>
      </c>
      <c r="E22" s="263" t="s">
        <v>75</v>
      </c>
      <c r="F22" s="263">
        <f>50*4</f>
        <v>200</v>
      </c>
      <c r="G22" s="264"/>
      <c r="H22" s="262"/>
    </row>
    <row r="23" spans="2:8" ht="12.75">
      <c r="B23" s="258"/>
      <c r="C23" s="259"/>
      <c r="D23" s="245"/>
      <c r="E23" s="263"/>
      <c r="F23" s="263"/>
      <c r="G23" s="264"/>
      <c r="H23" s="262"/>
    </row>
    <row r="24" spans="2:8" ht="12.75">
      <c r="B24" s="258" t="s">
        <v>520</v>
      </c>
      <c r="C24" s="259"/>
      <c r="D24" s="248" t="s">
        <v>495</v>
      </c>
      <c r="E24" s="263"/>
      <c r="F24" s="263"/>
      <c r="G24" s="264"/>
      <c r="H24" s="262"/>
    </row>
    <row r="25" spans="2:8" ht="12.75">
      <c r="B25" s="258"/>
      <c r="C25" s="259"/>
      <c r="D25" s="248" t="s">
        <v>496</v>
      </c>
      <c r="E25" s="263" t="s">
        <v>517</v>
      </c>
      <c r="F25" s="263">
        <v>3</v>
      </c>
      <c r="G25" s="264"/>
      <c r="H25" s="262"/>
    </row>
    <row r="26" spans="2:8" ht="12.75">
      <c r="B26" s="258"/>
      <c r="C26" s="259"/>
      <c r="D26" s="248"/>
      <c r="E26" s="263"/>
      <c r="F26" s="263"/>
      <c r="G26" s="264"/>
      <c r="H26" s="262"/>
    </row>
    <row r="27" spans="2:8" ht="12.75">
      <c r="B27" s="258" t="s">
        <v>521</v>
      </c>
      <c r="C27" s="259"/>
      <c r="D27" s="246" t="s">
        <v>608</v>
      </c>
      <c r="E27" s="263"/>
      <c r="F27" s="263"/>
      <c r="G27" s="264"/>
      <c r="H27" s="262"/>
    </row>
    <row r="28" spans="2:8" ht="12.75">
      <c r="B28" s="258"/>
      <c r="C28" s="259"/>
      <c r="D28" s="245"/>
      <c r="E28" s="263"/>
      <c r="F28" s="263"/>
      <c r="G28" s="264"/>
      <c r="H28" s="262"/>
    </row>
    <row r="29" spans="2:8" ht="37.5">
      <c r="B29" s="258"/>
      <c r="C29" s="259"/>
      <c r="D29" s="245" t="s">
        <v>609</v>
      </c>
      <c r="E29" s="263" t="s">
        <v>517</v>
      </c>
      <c r="F29" s="263">
        <v>2</v>
      </c>
      <c r="G29" s="264"/>
      <c r="H29" s="262"/>
    </row>
    <row r="30" spans="2:8" ht="12.75">
      <c r="B30" s="258"/>
      <c r="C30" s="259"/>
      <c r="D30" s="245"/>
      <c r="E30" s="263"/>
      <c r="F30" s="263"/>
      <c r="G30" s="264"/>
      <c r="H30" s="262"/>
    </row>
    <row r="31" spans="2:8" ht="12.75">
      <c r="B31" s="258" t="s">
        <v>558</v>
      </c>
      <c r="C31" s="259"/>
      <c r="D31" s="246" t="s">
        <v>497</v>
      </c>
      <c r="E31" s="263"/>
      <c r="F31" s="263"/>
      <c r="G31" s="264"/>
      <c r="H31" s="262"/>
    </row>
    <row r="32" spans="2:8" ht="12.75">
      <c r="B32" s="258"/>
      <c r="C32" s="259"/>
      <c r="D32" s="245"/>
      <c r="E32" s="263"/>
      <c r="F32" s="263"/>
      <c r="G32" s="264"/>
      <c r="H32" s="262"/>
    </row>
    <row r="33" spans="2:8" ht="12.75">
      <c r="B33" s="258" t="s">
        <v>559</v>
      </c>
      <c r="C33" s="259"/>
      <c r="D33" s="245" t="s">
        <v>628</v>
      </c>
      <c r="E33" s="245" t="s">
        <v>524</v>
      </c>
      <c r="F33" s="263">
        <v>1</v>
      </c>
      <c r="G33" s="264">
        <v>525000</v>
      </c>
      <c r="H33" s="262">
        <f>+G33*F33</f>
        <v>525000</v>
      </c>
    </row>
    <row r="34" spans="2:8" ht="12.75">
      <c r="B34" s="258"/>
      <c r="C34" s="259"/>
      <c r="D34" s="245"/>
      <c r="E34" s="263"/>
      <c r="F34" s="263"/>
      <c r="G34" s="264"/>
      <c r="H34" s="262"/>
    </row>
    <row r="35" spans="2:8" ht="12.75">
      <c r="B35" s="258" t="s">
        <v>522</v>
      </c>
      <c r="C35" s="259"/>
      <c r="D35" s="246" t="s">
        <v>498</v>
      </c>
      <c r="E35" s="263"/>
      <c r="F35" s="263"/>
      <c r="G35" s="264"/>
      <c r="H35" s="262"/>
    </row>
    <row r="36" spans="2:8" ht="12.75">
      <c r="B36" s="258"/>
      <c r="C36" s="259"/>
      <c r="D36" s="245"/>
      <c r="E36" s="263"/>
      <c r="F36" s="263"/>
      <c r="G36" s="264"/>
      <c r="H36" s="262"/>
    </row>
    <row r="37" spans="2:8" ht="24.75">
      <c r="B37" s="258" t="s">
        <v>523</v>
      </c>
      <c r="C37" s="259"/>
      <c r="D37" s="245" t="s">
        <v>499</v>
      </c>
      <c r="E37" s="263" t="s">
        <v>517</v>
      </c>
      <c r="F37" s="263">
        <v>0</v>
      </c>
      <c r="G37" s="264"/>
      <c r="H37" s="262" t="s">
        <v>93</v>
      </c>
    </row>
    <row r="38" spans="2:8" ht="12.75">
      <c r="B38" s="258"/>
      <c r="C38" s="259"/>
      <c r="D38" s="245"/>
      <c r="E38" s="263"/>
      <c r="F38" s="263"/>
      <c r="G38" s="264"/>
      <c r="H38" s="262"/>
    </row>
    <row r="39" spans="2:8" ht="12.75">
      <c r="B39" s="258" t="s">
        <v>560</v>
      </c>
      <c r="C39" s="259"/>
      <c r="D39" s="245" t="s">
        <v>500</v>
      </c>
      <c r="E39" s="263" t="s">
        <v>517</v>
      </c>
      <c r="F39" s="263">
        <v>0</v>
      </c>
      <c r="G39" s="264"/>
      <c r="H39" s="262" t="s">
        <v>93</v>
      </c>
    </row>
    <row r="40" spans="2:8" ht="12.75">
      <c r="B40" s="258"/>
      <c r="C40" s="259"/>
      <c r="D40" s="245"/>
      <c r="E40" s="263"/>
      <c r="F40" s="263"/>
      <c r="G40" s="264"/>
      <c r="H40" s="262"/>
    </row>
    <row r="41" spans="2:8" ht="12.75">
      <c r="B41" s="258" t="s">
        <v>561</v>
      </c>
      <c r="C41" s="259"/>
      <c r="D41" s="245" t="s">
        <v>501</v>
      </c>
      <c r="E41" s="263" t="s">
        <v>75</v>
      </c>
      <c r="F41" s="263">
        <v>0</v>
      </c>
      <c r="G41" s="264"/>
      <c r="H41" s="262" t="s">
        <v>93</v>
      </c>
    </row>
    <row r="42" spans="2:8" ht="12.75">
      <c r="B42" s="258"/>
      <c r="C42" s="259"/>
      <c r="D42" s="245"/>
      <c r="E42" s="263"/>
      <c r="F42" s="263"/>
      <c r="G42" s="264"/>
      <c r="H42" s="262"/>
    </row>
    <row r="43" spans="2:8" ht="12.75">
      <c r="B43" s="258" t="s">
        <v>562</v>
      </c>
      <c r="C43" s="259"/>
      <c r="D43" s="245" t="s">
        <v>502</v>
      </c>
      <c r="E43" s="263" t="s">
        <v>75</v>
      </c>
      <c r="F43" s="263">
        <v>0</v>
      </c>
      <c r="G43" s="264"/>
      <c r="H43" s="262" t="s">
        <v>93</v>
      </c>
    </row>
    <row r="44" spans="2:8" ht="12.75">
      <c r="B44" s="258"/>
      <c r="C44" s="259"/>
      <c r="D44" s="245"/>
      <c r="E44" s="263"/>
      <c r="F44" s="263"/>
      <c r="G44" s="264"/>
      <c r="H44" s="262"/>
    </row>
    <row r="45" spans="2:8" ht="12.75">
      <c r="B45" s="258" t="s">
        <v>563</v>
      </c>
      <c r="C45" s="259"/>
      <c r="D45" s="245" t="s">
        <v>503</v>
      </c>
      <c r="E45" s="263" t="s">
        <v>75</v>
      </c>
      <c r="F45" s="263">
        <v>0</v>
      </c>
      <c r="G45" s="264"/>
      <c r="H45" s="262" t="s">
        <v>93</v>
      </c>
    </row>
    <row r="46" spans="2:8" ht="12.75">
      <c r="B46" s="258"/>
      <c r="C46" s="259"/>
      <c r="D46" s="245"/>
      <c r="E46" s="263"/>
      <c r="F46" s="263"/>
      <c r="G46" s="264"/>
      <c r="H46" s="262"/>
    </row>
    <row r="47" spans="2:8" ht="24.75">
      <c r="B47" s="258" t="s">
        <v>564</v>
      </c>
      <c r="C47" s="259"/>
      <c r="D47" s="245" t="s">
        <v>504</v>
      </c>
      <c r="E47" s="263" t="s">
        <v>75</v>
      </c>
      <c r="F47" s="263">
        <v>0</v>
      </c>
      <c r="G47" s="264"/>
      <c r="H47" s="262" t="s">
        <v>93</v>
      </c>
    </row>
    <row r="48" spans="2:8" ht="12.75">
      <c r="B48" s="258"/>
      <c r="C48" s="259"/>
      <c r="D48" s="245"/>
      <c r="E48" s="263"/>
      <c r="F48" s="263"/>
      <c r="G48" s="264"/>
      <c r="H48" s="262"/>
    </row>
    <row r="49" spans="2:8" ht="12.75">
      <c r="B49" s="258" t="s">
        <v>565</v>
      </c>
      <c r="C49" s="259"/>
      <c r="D49" s="245" t="s">
        <v>505</v>
      </c>
      <c r="E49" s="263" t="s">
        <v>517</v>
      </c>
      <c r="F49" s="263">
        <v>0</v>
      </c>
      <c r="G49" s="264"/>
      <c r="H49" s="262" t="s">
        <v>93</v>
      </c>
    </row>
    <row r="50" spans="2:8" ht="12.75">
      <c r="B50" s="258"/>
      <c r="C50" s="259"/>
      <c r="D50" s="245"/>
      <c r="E50" s="263"/>
      <c r="F50" s="263"/>
      <c r="G50" s="264"/>
      <c r="H50" s="262"/>
    </row>
    <row r="51" spans="2:8" ht="12.75">
      <c r="B51" s="258" t="s">
        <v>525</v>
      </c>
      <c r="C51" s="259"/>
      <c r="D51" s="246" t="s">
        <v>506</v>
      </c>
      <c r="E51" s="263"/>
      <c r="F51" s="263"/>
      <c r="G51" s="264"/>
      <c r="H51" s="262"/>
    </row>
    <row r="52" spans="2:8" ht="12.75">
      <c r="B52" s="258"/>
      <c r="C52" s="259"/>
      <c r="D52" s="245"/>
      <c r="E52" s="263"/>
      <c r="F52" s="263"/>
      <c r="G52" s="264"/>
      <c r="H52" s="262"/>
    </row>
    <row r="53" spans="2:8" ht="12.75">
      <c r="B53" s="258" t="s">
        <v>526</v>
      </c>
      <c r="C53" s="259"/>
      <c r="D53" s="245" t="s">
        <v>507</v>
      </c>
      <c r="E53" s="263" t="s">
        <v>517</v>
      </c>
      <c r="F53" s="263">
        <v>0</v>
      </c>
      <c r="G53" s="264"/>
      <c r="H53" s="262" t="s">
        <v>93</v>
      </c>
    </row>
    <row r="54" spans="2:8" ht="12.75">
      <c r="B54" s="258"/>
      <c r="C54" s="259"/>
      <c r="D54" s="245"/>
      <c r="E54" s="263"/>
      <c r="F54" s="263"/>
      <c r="G54" s="264"/>
      <c r="H54" s="262"/>
    </row>
    <row r="55" spans="2:8" ht="12.75">
      <c r="B55" s="258" t="s">
        <v>526</v>
      </c>
      <c r="C55" s="259"/>
      <c r="D55" s="245" t="s">
        <v>508</v>
      </c>
      <c r="E55" s="263" t="s">
        <v>517</v>
      </c>
      <c r="F55" s="263">
        <v>0</v>
      </c>
      <c r="G55" s="264"/>
      <c r="H55" s="262" t="s">
        <v>93</v>
      </c>
    </row>
    <row r="56" spans="2:8" ht="12.75">
      <c r="B56" s="258"/>
      <c r="C56" s="259"/>
      <c r="D56" s="245"/>
      <c r="E56" s="263"/>
      <c r="F56" s="263"/>
      <c r="G56" s="264"/>
      <c r="H56" s="262"/>
    </row>
    <row r="57" spans="2:8" ht="12.75">
      <c r="B57" s="258" t="s">
        <v>527</v>
      </c>
      <c r="C57" s="259"/>
      <c r="D57" s="245" t="s">
        <v>509</v>
      </c>
      <c r="E57" s="263" t="s">
        <v>531</v>
      </c>
      <c r="F57" s="263">
        <v>0</v>
      </c>
      <c r="G57" s="264"/>
      <c r="H57" s="262" t="s">
        <v>93</v>
      </c>
    </row>
    <row r="58" spans="2:8" ht="12.75">
      <c r="B58" s="258"/>
      <c r="C58" s="259"/>
      <c r="D58" s="245"/>
      <c r="E58" s="263"/>
      <c r="F58" s="263"/>
      <c r="G58" s="264"/>
      <c r="H58" s="262"/>
    </row>
    <row r="59" spans="2:8" ht="12.75">
      <c r="B59" s="258" t="s">
        <v>528</v>
      </c>
      <c r="C59" s="259"/>
      <c r="D59" s="245" t="s">
        <v>510</v>
      </c>
      <c r="E59" s="263" t="s">
        <v>531</v>
      </c>
      <c r="F59" s="263">
        <v>0</v>
      </c>
      <c r="G59" s="264"/>
      <c r="H59" s="262" t="s">
        <v>93</v>
      </c>
    </row>
    <row r="60" spans="2:8" ht="12.75">
      <c r="B60" s="258"/>
      <c r="C60" s="259"/>
      <c r="D60" s="245"/>
      <c r="E60" s="263"/>
      <c r="F60" s="263"/>
      <c r="G60" s="264"/>
      <c r="H60" s="262"/>
    </row>
    <row r="61" spans="2:8" ht="12.75">
      <c r="B61" s="258" t="s">
        <v>529</v>
      </c>
      <c r="C61" s="259"/>
      <c r="D61" s="245" t="s">
        <v>511</v>
      </c>
      <c r="E61" s="263" t="s">
        <v>517</v>
      </c>
      <c r="F61" s="263">
        <v>0</v>
      </c>
      <c r="G61" s="264"/>
      <c r="H61" s="262" t="s">
        <v>93</v>
      </c>
    </row>
    <row r="62" spans="2:8" ht="12.75">
      <c r="B62" s="258"/>
      <c r="C62" s="259"/>
      <c r="D62" s="245"/>
      <c r="E62" s="263"/>
      <c r="F62" s="263"/>
      <c r="G62" s="264"/>
      <c r="H62" s="262"/>
    </row>
    <row r="63" spans="2:8" ht="12.75">
      <c r="B63" s="258" t="s">
        <v>530</v>
      </c>
      <c r="C63" s="259"/>
      <c r="D63" s="245" t="s">
        <v>512</v>
      </c>
      <c r="E63" s="263" t="s">
        <v>517</v>
      </c>
      <c r="F63" s="263">
        <v>0</v>
      </c>
      <c r="G63" s="264"/>
      <c r="H63" s="262" t="s">
        <v>93</v>
      </c>
    </row>
    <row r="64" spans="2:8" ht="12.75">
      <c r="B64" s="258"/>
      <c r="C64" s="259"/>
      <c r="D64" s="245"/>
      <c r="E64" s="263"/>
      <c r="F64" s="263"/>
      <c r="G64" s="264"/>
      <c r="H64" s="262"/>
    </row>
    <row r="65" spans="2:8" ht="12.75">
      <c r="B65" s="258" t="s">
        <v>532</v>
      </c>
      <c r="C65" s="259"/>
      <c r="D65" s="245" t="s">
        <v>513</v>
      </c>
      <c r="E65" s="263" t="s">
        <v>531</v>
      </c>
      <c r="F65" s="263">
        <v>0</v>
      </c>
      <c r="G65" s="264"/>
      <c r="H65" s="262" t="s">
        <v>93</v>
      </c>
    </row>
    <row r="66" spans="2:8" ht="12.75">
      <c r="B66" s="258"/>
      <c r="C66" s="259"/>
      <c r="D66" s="245"/>
      <c r="E66" s="263"/>
      <c r="F66" s="263"/>
      <c r="G66" s="264"/>
      <c r="H66" s="262"/>
    </row>
    <row r="67" spans="2:8" ht="24.75">
      <c r="B67" s="258" t="s">
        <v>533</v>
      </c>
      <c r="C67" s="259"/>
      <c r="D67" s="245" t="s">
        <v>514</v>
      </c>
      <c r="E67" s="263" t="s">
        <v>517</v>
      </c>
      <c r="F67" s="263">
        <v>0</v>
      </c>
      <c r="G67" s="264"/>
      <c r="H67" s="262" t="s">
        <v>93</v>
      </c>
    </row>
    <row r="68" spans="2:8" ht="12.75">
      <c r="B68" s="258"/>
      <c r="C68" s="259"/>
      <c r="D68" s="245"/>
      <c r="E68" s="263"/>
      <c r="F68" s="263"/>
      <c r="G68" s="264"/>
      <c r="H68" s="262"/>
    </row>
    <row r="69" spans="2:8" ht="12.75">
      <c r="B69" s="265" t="s">
        <v>522</v>
      </c>
      <c r="C69" s="266"/>
      <c r="D69" s="246" t="s">
        <v>497</v>
      </c>
      <c r="E69" s="251"/>
      <c r="F69" s="251"/>
      <c r="G69" s="267"/>
      <c r="H69" s="268"/>
    </row>
    <row r="70" spans="2:8" ht="12.75">
      <c r="B70" s="258"/>
      <c r="C70" s="259"/>
      <c r="D70" s="245"/>
      <c r="E70" s="263"/>
      <c r="F70" s="263"/>
      <c r="G70" s="264"/>
      <c r="H70" s="262"/>
    </row>
    <row r="71" spans="2:8" ht="12.75">
      <c r="B71" s="258" t="s">
        <v>523</v>
      </c>
      <c r="C71" s="259"/>
      <c r="D71" s="245" t="s">
        <v>515</v>
      </c>
      <c r="E71" s="245" t="s">
        <v>524</v>
      </c>
      <c r="F71" s="263">
        <v>1</v>
      </c>
      <c r="G71" s="264">
        <v>507328.6</v>
      </c>
      <c r="H71" s="262">
        <f>+G71*F71</f>
        <v>507328.6</v>
      </c>
    </row>
    <row r="72" spans="2:8" ht="12.75">
      <c r="B72" s="258"/>
      <c r="C72" s="259"/>
      <c r="D72" s="245"/>
      <c r="E72" s="263"/>
      <c r="F72" s="263"/>
      <c r="G72" s="264"/>
      <c r="H72" s="262"/>
    </row>
    <row r="73" spans="2:8" ht="12.75">
      <c r="B73" s="258"/>
      <c r="C73" s="259"/>
      <c r="D73" s="245"/>
      <c r="E73" s="263"/>
      <c r="F73" s="263"/>
      <c r="G73" s="262"/>
      <c r="H73" s="262"/>
    </row>
    <row r="74" spans="2:8" ht="12.75">
      <c r="B74" s="253"/>
      <c r="C74" s="269"/>
      <c r="D74" s="270"/>
      <c r="E74" s="271"/>
      <c r="F74" s="271"/>
      <c r="G74" s="272"/>
      <c r="H74" s="257"/>
    </row>
    <row r="75" spans="2:8" ht="12.75">
      <c r="B75" s="258"/>
      <c r="C75" s="239" t="s">
        <v>534</v>
      </c>
      <c r="D75" s="247"/>
      <c r="E75" s="273"/>
      <c r="F75" s="273"/>
      <c r="G75" s="274"/>
      <c r="H75" s="262"/>
    </row>
    <row r="76" spans="2:8" ht="12.75">
      <c r="B76" s="275"/>
      <c r="C76" s="276"/>
      <c r="D76" s="351"/>
      <c r="E76" s="351"/>
      <c r="F76" s="351"/>
      <c r="G76" s="277"/>
      <c r="H76" s="278"/>
    </row>
  </sheetData>
  <sheetProtection/>
  <mergeCells count="7">
    <mergeCell ref="D76:F76"/>
    <mergeCell ref="G8:H8"/>
    <mergeCell ref="B1:H1"/>
    <mergeCell ref="B2:H2"/>
    <mergeCell ref="B3:H3"/>
    <mergeCell ref="B4:E4"/>
    <mergeCell ref="F4:H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101"/>
  <sheetViews>
    <sheetView view="pageBreakPreview" zoomScale="60" zoomScalePageLayoutView="0" workbookViewId="0" topLeftCell="A1">
      <selection activeCell="K55" sqref="K55"/>
    </sheetView>
  </sheetViews>
  <sheetFormatPr defaultColWidth="9.140625" defaultRowHeight="12.75"/>
  <cols>
    <col min="1" max="1" width="10.140625" style="1" customWidth="1"/>
    <col min="2" max="2" width="6.57421875" style="1" customWidth="1"/>
    <col min="3" max="3" width="45.00390625" style="1" customWidth="1"/>
    <col min="4" max="4" width="8.421875" style="1" customWidth="1"/>
    <col min="5" max="5" width="6.57421875" style="1" customWidth="1"/>
    <col min="6" max="6" width="13.57421875" style="1" customWidth="1"/>
    <col min="7" max="7" width="18.140625" style="1" customWidth="1"/>
    <col min="8" max="16384" width="9.140625" style="1" customWidth="1"/>
  </cols>
  <sheetData>
    <row r="2" spans="1:7" s="122" customFormat="1" ht="12.75" customHeight="1">
      <c r="A2" s="242" t="s">
        <v>485</v>
      </c>
      <c r="B2" s="242"/>
      <c r="C2" s="242"/>
      <c r="D2" s="242"/>
      <c r="E2" s="242"/>
      <c r="F2" s="242"/>
      <c r="G2" s="242"/>
    </row>
    <row r="3" spans="1:7" s="122" customFormat="1" ht="15" customHeight="1">
      <c r="A3" s="242" t="s">
        <v>6</v>
      </c>
      <c r="B3" s="242"/>
      <c r="C3" s="242"/>
      <c r="D3" s="242"/>
      <c r="E3" s="242"/>
      <c r="F3" s="242"/>
      <c r="G3" s="242"/>
    </row>
    <row r="4" spans="1:7" s="176" customFormat="1" ht="12.75">
      <c r="A4" s="279" t="str">
        <f>+Boreholes!B4</f>
        <v>SEGAKWANENG VILLAGE</v>
      </c>
      <c r="B4" s="279"/>
      <c r="C4" s="279"/>
      <c r="D4" s="279"/>
      <c r="E4" s="280"/>
      <c r="F4" s="280"/>
      <c r="G4" s="280"/>
    </row>
    <row r="6" ht="12.75">
      <c r="A6" s="282" t="s">
        <v>536</v>
      </c>
    </row>
    <row r="7" spans="2:7" s="122" customFormat="1" ht="13.5">
      <c r="B7" s="123" t="s">
        <v>455</v>
      </c>
      <c r="C7" s="124"/>
      <c r="D7" s="125"/>
      <c r="E7" s="126"/>
      <c r="F7" s="126"/>
      <c r="G7" s="172"/>
    </row>
    <row r="8" spans="2:7" s="122" customFormat="1" ht="13.5">
      <c r="B8" s="127" t="s">
        <v>554</v>
      </c>
      <c r="C8" s="128"/>
      <c r="D8" s="129"/>
      <c r="E8" s="128"/>
      <c r="F8" s="130"/>
      <c r="G8" s="173"/>
    </row>
    <row r="9" spans="2:7" s="122" customFormat="1" ht="12.75">
      <c r="B9" s="174"/>
      <c r="C9" s="175"/>
      <c r="D9" s="176"/>
      <c r="E9" s="176"/>
      <c r="F9" s="176"/>
      <c r="G9" s="243"/>
    </row>
    <row r="10" spans="1:7" ht="12.75" customHeight="1">
      <c r="A10" s="283" t="s">
        <v>537</v>
      </c>
      <c r="B10" s="283"/>
      <c r="C10" s="353" t="s">
        <v>1</v>
      </c>
      <c r="D10" s="284"/>
      <c r="E10" s="284"/>
      <c r="F10" s="285"/>
      <c r="G10" s="284"/>
    </row>
    <row r="11" spans="1:7" ht="12.75">
      <c r="A11" s="250" t="s">
        <v>538</v>
      </c>
      <c r="B11" s="250" t="s">
        <v>539</v>
      </c>
      <c r="C11" s="354"/>
      <c r="D11" s="251" t="s">
        <v>2</v>
      </c>
      <c r="E11" s="252" t="s">
        <v>540</v>
      </c>
      <c r="F11" s="286" t="s">
        <v>4</v>
      </c>
      <c r="G11" s="287" t="s">
        <v>5</v>
      </c>
    </row>
    <row r="12" spans="1:7" ht="12.75">
      <c r="A12" s="288" t="s">
        <v>541</v>
      </c>
      <c r="B12" s="288" t="s">
        <v>542</v>
      </c>
      <c r="C12" s="355"/>
      <c r="D12" s="289"/>
      <c r="E12" s="290" t="s">
        <v>543</v>
      </c>
      <c r="F12" s="291"/>
      <c r="G12" s="292"/>
    </row>
    <row r="13" spans="1:7" ht="12.75">
      <c r="A13" s="253" t="s">
        <v>521</v>
      </c>
      <c r="B13" s="254"/>
      <c r="C13" s="244" t="s">
        <v>544</v>
      </c>
      <c r="D13" s="255"/>
      <c r="E13" s="255"/>
      <c r="F13" s="256"/>
      <c r="G13" s="257"/>
    </row>
    <row r="14" spans="1:7" ht="12">
      <c r="A14" s="258"/>
      <c r="B14" s="259"/>
      <c r="C14" s="245"/>
      <c r="D14" s="260"/>
      <c r="E14" s="260"/>
      <c r="F14" s="261"/>
      <c r="G14" s="262"/>
    </row>
    <row r="15" spans="1:7" ht="12">
      <c r="A15" s="258" t="s">
        <v>545</v>
      </c>
      <c r="B15" s="259"/>
      <c r="C15" s="248" t="s">
        <v>606</v>
      </c>
      <c r="D15" s="263"/>
      <c r="E15" s="263"/>
      <c r="F15" s="264"/>
      <c r="G15" s="262"/>
    </row>
    <row r="16" spans="1:7" ht="12">
      <c r="A16" s="258"/>
      <c r="B16" s="259"/>
      <c r="C16" s="248" t="s">
        <v>546</v>
      </c>
      <c r="D16" s="263"/>
      <c r="E16" s="263"/>
      <c r="F16" s="264"/>
      <c r="G16" s="262"/>
    </row>
    <row r="17" spans="1:7" ht="12">
      <c r="A17" s="258"/>
      <c r="B17" s="259"/>
      <c r="C17" s="248" t="s">
        <v>547</v>
      </c>
      <c r="D17" s="263"/>
      <c r="E17" s="263"/>
      <c r="F17" s="264"/>
      <c r="G17" s="262"/>
    </row>
    <row r="18" spans="1:7" ht="12">
      <c r="A18" s="258"/>
      <c r="B18" s="259"/>
      <c r="C18" s="293" t="s">
        <v>548</v>
      </c>
      <c r="D18" s="263"/>
      <c r="E18" s="263"/>
      <c r="F18" s="264"/>
      <c r="G18" s="262"/>
    </row>
    <row r="19" spans="1:7" ht="12">
      <c r="A19" s="258"/>
      <c r="B19" s="259"/>
      <c r="C19" s="245" t="s">
        <v>611</v>
      </c>
      <c r="D19" s="263" t="s">
        <v>517</v>
      </c>
      <c r="E19" s="263">
        <v>1</v>
      </c>
      <c r="F19" s="264"/>
      <c r="G19" s="262"/>
    </row>
    <row r="20" spans="1:7" ht="12">
      <c r="A20" s="258"/>
      <c r="B20" s="259"/>
      <c r="C20" s="247"/>
      <c r="D20" s="263"/>
      <c r="E20" s="263"/>
      <c r="F20" s="264"/>
      <c r="G20" s="262"/>
    </row>
    <row r="21" spans="1:7" ht="14.25" customHeight="1">
      <c r="A21" s="258" t="s">
        <v>550</v>
      </c>
      <c r="B21" s="259"/>
      <c r="C21" s="247" t="s">
        <v>553</v>
      </c>
      <c r="D21" s="263" t="s">
        <v>0</v>
      </c>
      <c r="E21" s="263">
        <v>1</v>
      </c>
      <c r="F21" s="264"/>
      <c r="G21" s="262"/>
    </row>
    <row r="22" spans="1:7" ht="12">
      <c r="A22" s="258"/>
      <c r="B22" s="259"/>
      <c r="C22" s="247"/>
      <c r="D22" s="263"/>
      <c r="E22" s="263"/>
      <c r="F22" s="264"/>
      <c r="G22" s="262"/>
    </row>
    <row r="23" spans="1:7" ht="12">
      <c r="A23" s="258" t="s">
        <v>551</v>
      </c>
      <c r="B23" s="259"/>
      <c r="C23" s="248" t="s">
        <v>598</v>
      </c>
      <c r="D23" s="263" t="s">
        <v>75</v>
      </c>
      <c r="E23" s="263">
        <v>60</v>
      </c>
      <c r="F23" s="264"/>
      <c r="G23" s="262"/>
    </row>
    <row r="24" spans="1:7" ht="12">
      <c r="A24" s="258"/>
      <c r="B24" s="259"/>
      <c r="C24" s="245" t="s">
        <v>612</v>
      </c>
      <c r="D24" s="263"/>
      <c r="E24" s="263"/>
      <c r="F24" s="264"/>
      <c r="G24" s="262"/>
    </row>
    <row r="25" spans="1:7" ht="12">
      <c r="A25" s="258"/>
      <c r="B25" s="259"/>
      <c r="C25" s="245"/>
      <c r="D25" s="263"/>
      <c r="E25" s="263"/>
      <c r="F25" s="264"/>
      <c r="G25" s="262"/>
    </row>
    <row r="26" spans="1:7" ht="12">
      <c r="A26" s="258" t="s">
        <v>552</v>
      </c>
      <c r="B26" s="259"/>
      <c r="C26" s="248" t="s">
        <v>549</v>
      </c>
      <c r="D26" s="263"/>
      <c r="E26" s="263"/>
      <c r="F26" s="264"/>
      <c r="G26" s="262"/>
    </row>
    <row r="27" spans="1:7" ht="12">
      <c r="A27" s="258"/>
      <c r="B27" s="259"/>
      <c r="C27" s="249" t="s">
        <v>610</v>
      </c>
      <c r="D27" s="263" t="s">
        <v>517</v>
      </c>
      <c r="E27" s="263">
        <v>1</v>
      </c>
      <c r="F27" s="264"/>
      <c r="G27" s="262"/>
    </row>
    <row r="28" spans="1:7" ht="12">
      <c r="A28" s="258"/>
      <c r="B28" s="259"/>
      <c r="C28" s="249"/>
      <c r="D28" s="263"/>
      <c r="E28" s="263"/>
      <c r="F28" s="264"/>
      <c r="G28" s="262"/>
    </row>
    <row r="29" spans="1:7" ht="47.25" customHeight="1">
      <c r="A29" s="258" t="s">
        <v>555</v>
      </c>
      <c r="B29" s="259"/>
      <c r="C29" s="245" t="s">
        <v>556</v>
      </c>
      <c r="D29" s="294" t="s">
        <v>517</v>
      </c>
      <c r="E29" s="294">
        <v>0</v>
      </c>
      <c r="F29" s="295"/>
      <c r="G29" s="296" t="s">
        <v>93</v>
      </c>
    </row>
    <row r="30" spans="1:7" ht="12">
      <c r="A30" s="258"/>
      <c r="B30" s="259"/>
      <c r="C30" s="248"/>
      <c r="D30" s="263"/>
      <c r="E30" s="263"/>
      <c r="F30" s="264"/>
      <c r="G30" s="262"/>
    </row>
    <row r="31" spans="1:7" ht="12">
      <c r="A31" s="258"/>
      <c r="B31" s="259"/>
      <c r="C31" s="248"/>
      <c r="D31" s="263"/>
      <c r="E31" s="263"/>
      <c r="F31" s="264"/>
      <c r="G31" s="262"/>
    </row>
    <row r="32" spans="1:7" ht="12">
      <c r="A32" s="258"/>
      <c r="B32" s="259"/>
      <c r="C32" s="248"/>
      <c r="D32" s="263"/>
      <c r="E32" s="263"/>
      <c r="F32" s="264"/>
      <c r="G32" s="262"/>
    </row>
    <row r="33" spans="1:7" ht="12">
      <c r="A33" s="258"/>
      <c r="B33" s="259"/>
      <c r="C33" s="248"/>
      <c r="D33" s="263"/>
      <c r="E33" s="263"/>
      <c r="F33" s="264"/>
      <c r="G33" s="262"/>
    </row>
    <row r="34" spans="1:7" ht="12">
      <c r="A34" s="258"/>
      <c r="B34" s="259"/>
      <c r="C34" s="293"/>
      <c r="D34" s="263"/>
      <c r="E34" s="263"/>
      <c r="F34" s="264"/>
      <c r="G34" s="262"/>
    </row>
    <row r="35" spans="1:7" ht="12">
      <c r="A35" s="258"/>
      <c r="B35" s="259"/>
      <c r="C35" s="248"/>
      <c r="D35" s="263"/>
      <c r="E35" s="263"/>
      <c r="F35" s="264"/>
      <c r="G35" s="262"/>
    </row>
    <row r="36" spans="1:7" ht="12">
      <c r="A36" s="258"/>
      <c r="B36" s="259"/>
      <c r="C36" s="293"/>
      <c r="D36" s="263"/>
      <c r="E36" s="263"/>
      <c r="F36" s="264"/>
      <c r="G36" s="262"/>
    </row>
    <row r="37" spans="1:7" ht="12">
      <c r="A37" s="258"/>
      <c r="B37" s="259"/>
      <c r="C37" s="245"/>
      <c r="D37" s="263"/>
      <c r="E37" s="263"/>
      <c r="F37" s="264"/>
      <c r="G37" s="262"/>
    </row>
    <row r="38" spans="1:7" ht="12">
      <c r="A38" s="258"/>
      <c r="B38" s="259"/>
      <c r="C38" s="245"/>
      <c r="D38" s="263"/>
      <c r="E38" s="263"/>
      <c r="F38" s="264"/>
      <c r="G38" s="262"/>
    </row>
    <row r="39" spans="1:7" ht="12">
      <c r="A39" s="258"/>
      <c r="B39" s="259"/>
      <c r="C39" s="245"/>
      <c r="D39" s="263"/>
      <c r="E39" s="263"/>
      <c r="F39" s="264"/>
      <c r="G39" s="262"/>
    </row>
    <row r="40" spans="1:7" ht="12">
      <c r="A40" s="258"/>
      <c r="B40" s="259"/>
      <c r="C40" s="248"/>
      <c r="D40" s="263"/>
      <c r="E40" s="263"/>
      <c r="F40" s="264"/>
      <c r="G40" s="262"/>
    </row>
    <row r="41" spans="1:7" ht="12">
      <c r="A41" s="258"/>
      <c r="B41" s="259"/>
      <c r="C41" s="245"/>
      <c r="D41" s="263"/>
      <c r="E41" s="263"/>
      <c r="F41" s="264"/>
      <c r="G41" s="262"/>
    </row>
    <row r="42" spans="1:7" ht="12">
      <c r="A42" s="258"/>
      <c r="B42" s="259"/>
      <c r="C42" s="245"/>
      <c r="D42" s="263"/>
      <c r="E42" s="263"/>
      <c r="F42" s="264"/>
      <c r="G42" s="262"/>
    </row>
    <row r="43" spans="1:7" ht="12">
      <c r="A43" s="258"/>
      <c r="B43" s="259"/>
      <c r="C43" s="248"/>
      <c r="D43" s="263"/>
      <c r="E43" s="263"/>
      <c r="F43" s="264"/>
      <c r="G43" s="262"/>
    </row>
    <row r="44" spans="1:7" ht="12">
      <c r="A44" s="258"/>
      <c r="B44" s="259"/>
      <c r="C44" s="249"/>
      <c r="D44" s="263"/>
      <c r="E44" s="263"/>
      <c r="F44" s="264"/>
      <c r="G44" s="262"/>
    </row>
    <row r="45" spans="1:7" ht="12">
      <c r="A45" s="258"/>
      <c r="B45" s="259"/>
      <c r="C45" s="248"/>
      <c r="D45" s="263"/>
      <c r="E45" s="263"/>
      <c r="F45" s="264"/>
      <c r="G45" s="262"/>
    </row>
    <row r="46" spans="1:7" ht="12">
      <c r="A46" s="258"/>
      <c r="B46" s="259"/>
      <c r="C46" s="293"/>
      <c r="E46" s="261"/>
      <c r="F46" s="262"/>
      <c r="G46" s="261"/>
    </row>
    <row r="47" spans="1:7" ht="12">
      <c r="A47" s="258"/>
      <c r="B47" s="259"/>
      <c r="C47" s="245"/>
      <c r="D47" s="263"/>
      <c r="E47" s="263"/>
      <c r="F47" s="264"/>
      <c r="G47" s="262"/>
    </row>
    <row r="48" spans="1:7" ht="12">
      <c r="A48" s="258"/>
      <c r="B48" s="259"/>
      <c r="C48" s="245"/>
      <c r="D48" s="263"/>
      <c r="E48" s="263"/>
      <c r="F48" s="264"/>
      <c r="G48" s="262"/>
    </row>
    <row r="49" spans="1:7" ht="12">
      <c r="A49" s="258"/>
      <c r="B49" s="259"/>
      <c r="C49" s="245"/>
      <c r="D49" s="263"/>
      <c r="E49" s="263"/>
      <c r="F49" s="264"/>
      <c r="G49" s="262"/>
    </row>
    <row r="50" spans="1:7" ht="12">
      <c r="A50" s="258"/>
      <c r="B50" s="259"/>
      <c r="C50" s="245"/>
      <c r="D50" s="263"/>
      <c r="E50" s="263"/>
      <c r="F50" s="264"/>
      <c r="G50" s="262"/>
    </row>
    <row r="51" spans="1:7" ht="12">
      <c r="A51" s="258"/>
      <c r="B51" s="259"/>
      <c r="C51" s="245"/>
      <c r="D51" s="263"/>
      <c r="E51" s="263"/>
      <c r="F51" s="264"/>
      <c r="G51" s="262"/>
    </row>
    <row r="52" spans="1:7" ht="12">
      <c r="A52" s="258"/>
      <c r="B52" s="259"/>
      <c r="C52" s="245"/>
      <c r="D52" s="263"/>
      <c r="E52" s="263"/>
      <c r="F52" s="264"/>
      <c r="G52" s="262"/>
    </row>
    <row r="53" spans="1:7" ht="12">
      <c r="A53" s="258"/>
      <c r="B53" s="259"/>
      <c r="C53" s="245"/>
      <c r="D53" s="263"/>
      <c r="E53" s="263"/>
      <c r="F53" s="264"/>
      <c r="G53" s="262"/>
    </row>
    <row r="54" spans="1:7" ht="12">
      <c r="A54" s="258"/>
      <c r="B54" s="259"/>
      <c r="C54" s="245"/>
      <c r="D54" s="263"/>
      <c r="E54" s="263"/>
      <c r="F54" s="264"/>
      <c r="G54" s="262"/>
    </row>
    <row r="55" spans="1:7" ht="12">
      <c r="A55" s="258"/>
      <c r="B55" s="259"/>
      <c r="C55" s="245"/>
      <c r="D55" s="263"/>
      <c r="E55" s="263"/>
      <c r="F55" s="264"/>
      <c r="G55" s="262"/>
    </row>
    <row r="56" spans="1:7" ht="12">
      <c r="A56" s="258"/>
      <c r="B56" s="259"/>
      <c r="C56" s="245"/>
      <c r="D56" s="263"/>
      <c r="E56" s="263"/>
      <c r="F56" s="264"/>
      <c r="G56" s="262"/>
    </row>
    <row r="57" spans="1:7" ht="12">
      <c r="A57" s="258"/>
      <c r="B57" s="259"/>
      <c r="C57" s="245"/>
      <c r="D57" s="263"/>
      <c r="E57" s="263"/>
      <c r="F57" s="264"/>
      <c r="G57" s="262"/>
    </row>
    <row r="58" spans="1:7" ht="12">
      <c r="A58" s="258"/>
      <c r="B58" s="259"/>
      <c r="C58" s="245"/>
      <c r="D58" s="263"/>
      <c r="E58" s="263"/>
      <c r="F58" s="264"/>
      <c r="G58" s="262"/>
    </row>
    <row r="59" spans="1:7" ht="12">
      <c r="A59" s="258"/>
      <c r="B59" s="259"/>
      <c r="C59" s="245"/>
      <c r="D59" s="263"/>
      <c r="E59" s="263"/>
      <c r="F59" s="262"/>
      <c r="G59" s="262"/>
    </row>
    <row r="60" spans="1:7" ht="12">
      <c r="A60" s="253"/>
      <c r="B60" s="269"/>
      <c r="C60" s="270"/>
      <c r="D60" s="271"/>
      <c r="E60" s="271"/>
      <c r="F60" s="272"/>
      <c r="G60" s="257"/>
    </row>
    <row r="61" spans="1:7" ht="12.75">
      <c r="A61" s="258"/>
      <c r="B61" s="239" t="s">
        <v>534</v>
      </c>
      <c r="C61" s="247"/>
      <c r="D61" s="273"/>
      <c r="E61" s="273"/>
      <c r="F61" s="274"/>
      <c r="G61" s="262"/>
    </row>
    <row r="62" spans="1:7" ht="12">
      <c r="A62" s="275"/>
      <c r="B62" s="276"/>
      <c r="C62" s="351"/>
      <c r="D62" s="351"/>
      <c r="E62" s="351"/>
      <c r="F62" s="277"/>
      <c r="G62" s="278"/>
    </row>
    <row r="63" spans="1:3" ht="12">
      <c r="A63" s="297"/>
      <c r="B63" s="297"/>
      <c r="C63" s="247"/>
    </row>
    <row r="64" spans="1:3" ht="12">
      <c r="A64" s="297"/>
      <c r="B64" s="297"/>
      <c r="C64" s="247"/>
    </row>
    <row r="65" spans="1:3" ht="12">
      <c r="A65" s="297"/>
      <c r="B65" s="297"/>
      <c r="C65" s="247"/>
    </row>
    <row r="66" spans="1:3" ht="12">
      <c r="A66" s="297"/>
      <c r="B66" s="297"/>
      <c r="C66" s="247"/>
    </row>
    <row r="67" spans="1:3" ht="12">
      <c r="A67" s="297"/>
      <c r="B67" s="297"/>
      <c r="C67" s="247"/>
    </row>
    <row r="68" spans="1:3" ht="12">
      <c r="A68" s="297"/>
      <c r="B68" s="297"/>
      <c r="C68" s="247"/>
    </row>
    <row r="69" spans="1:3" ht="12">
      <c r="A69" s="297"/>
      <c r="B69" s="297"/>
      <c r="C69" s="247"/>
    </row>
    <row r="70" spans="1:3" ht="12">
      <c r="A70" s="297"/>
      <c r="B70" s="297"/>
      <c r="C70" s="247"/>
    </row>
    <row r="71" spans="1:3" ht="12">
      <c r="A71" s="297"/>
      <c r="B71" s="297"/>
      <c r="C71" s="247"/>
    </row>
    <row r="72" spans="1:3" ht="12">
      <c r="A72" s="297"/>
      <c r="B72" s="297"/>
      <c r="C72" s="247"/>
    </row>
    <row r="73" spans="1:3" ht="12">
      <c r="A73" s="297"/>
      <c r="B73" s="297"/>
      <c r="C73" s="247"/>
    </row>
    <row r="74" spans="1:3" ht="12">
      <c r="A74" s="297"/>
      <c r="B74" s="297"/>
      <c r="C74" s="247"/>
    </row>
    <row r="75" spans="1:3" ht="12">
      <c r="A75" s="297"/>
      <c r="B75" s="297"/>
      <c r="C75" s="247"/>
    </row>
    <row r="76" spans="1:3" ht="12">
      <c r="A76" s="297"/>
      <c r="B76" s="297"/>
      <c r="C76" s="247"/>
    </row>
    <row r="77" spans="1:3" ht="12">
      <c r="A77" s="297"/>
      <c r="B77" s="297"/>
      <c r="C77" s="247"/>
    </row>
    <row r="78" spans="1:3" ht="12">
      <c r="A78" s="297"/>
      <c r="B78" s="297"/>
      <c r="C78" s="247"/>
    </row>
    <row r="79" spans="1:3" ht="12">
      <c r="A79" s="297"/>
      <c r="B79" s="297"/>
      <c r="C79" s="247"/>
    </row>
    <row r="80" spans="1:3" ht="12">
      <c r="A80" s="297"/>
      <c r="B80" s="297"/>
      <c r="C80" s="247"/>
    </row>
    <row r="81" spans="1:3" ht="12">
      <c r="A81" s="297"/>
      <c r="B81" s="297"/>
      <c r="C81" s="247"/>
    </row>
    <row r="82" spans="1:3" ht="12">
      <c r="A82" s="297"/>
      <c r="B82" s="297"/>
      <c r="C82" s="247"/>
    </row>
    <row r="83" spans="1:3" ht="12">
      <c r="A83" s="297"/>
      <c r="B83" s="297"/>
      <c r="C83" s="247"/>
    </row>
    <row r="84" spans="1:3" ht="12">
      <c r="A84" s="297"/>
      <c r="B84" s="297"/>
      <c r="C84" s="247"/>
    </row>
    <row r="85" spans="1:3" ht="12">
      <c r="A85" s="297"/>
      <c r="B85" s="297"/>
      <c r="C85" s="247"/>
    </row>
    <row r="86" spans="1:3" ht="12">
      <c r="A86" s="297"/>
      <c r="B86" s="297"/>
      <c r="C86" s="247"/>
    </row>
    <row r="87" spans="1:3" ht="12">
      <c r="A87" s="297"/>
      <c r="B87" s="297"/>
      <c r="C87" s="247"/>
    </row>
    <row r="88" spans="1:3" ht="12">
      <c r="A88" s="297"/>
      <c r="B88" s="297"/>
      <c r="C88" s="247"/>
    </row>
    <row r="89" spans="1:3" ht="12">
      <c r="A89" s="297"/>
      <c r="B89" s="297"/>
      <c r="C89" s="247"/>
    </row>
    <row r="90" spans="1:3" ht="12">
      <c r="A90" s="297"/>
      <c r="B90" s="297"/>
      <c r="C90" s="247"/>
    </row>
    <row r="91" spans="1:3" ht="12">
      <c r="A91" s="297"/>
      <c r="B91" s="297"/>
      <c r="C91" s="247"/>
    </row>
    <row r="92" spans="1:3" ht="12">
      <c r="A92" s="297"/>
      <c r="B92" s="297"/>
      <c r="C92" s="247"/>
    </row>
    <row r="93" spans="1:3" ht="12">
      <c r="A93" s="297"/>
      <c r="B93" s="297"/>
      <c r="C93" s="247"/>
    </row>
    <row r="94" spans="1:3" ht="12">
      <c r="A94" s="297"/>
      <c r="B94" s="297"/>
      <c r="C94" s="247"/>
    </row>
    <row r="95" spans="1:3" ht="12">
      <c r="A95" s="297"/>
      <c r="B95" s="297"/>
      <c r="C95" s="247"/>
    </row>
    <row r="96" spans="1:3" ht="12">
      <c r="A96" s="297"/>
      <c r="B96" s="297"/>
      <c r="C96" s="247"/>
    </row>
    <row r="97" spans="1:3" ht="12">
      <c r="A97" s="297"/>
      <c r="B97" s="297"/>
      <c r="C97" s="247"/>
    </row>
    <row r="98" spans="1:3" ht="12">
      <c r="A98" s="297"/>
      <c r="B98" s="297"/>
      <c r="C98" s="247"/>
    </row>
    <row r="99" spans="1:3" ht="12">
      <c r="A99" s="297"/>
      <c r="B99" s="297"/>
      <c r="C99" s="247"/>
    </row>
    <row r="100" spans="1:3" ht="12">
      <c r="A100" s="297"/>
      <c r="B100" s="297"/>
      <c r="C100" s="247"/>
    </row>
    <row r="101" spans="1:3" ht="12">
      <c r="A101" s="297"/>
      <c r="B101" s="297"/>
      <c r="C101" s="247"/>
    </row>
    <row r="102" spans="1:3" ht="12">
      <c r="A102" s="297"/>
      <c r="B102" s="297"/>
      <c r="C102" s="247"/>
    </row>
    <row r="103" spans="1:3" ht="12">
      <c r="A103" s="297"/>
      <c r="B103" s="297"/>
      <c r="C103" s="247"/>
    </row>
    <row r="104" spans="1:3" ht="12">
      <c r="A104" s="297"/>
      <c r="B104" s="297"/>
      <c r="C104" s="247"/>
    </row>
    <row r="105" spans="1:3" ht="12">
      <c r="A105" s="297"/>
      <c r="B105" s="297"/>
      <c r="C105" s="247"/>
    </row>
    <row r="106" spans="1:3" ht="12">
      <c r="A106" s="297"/>
      <c r="B106" s="297"/>
      <c r="C106" s="247"/>
    </row>
    <row r="107" spans="1:3" ht="12">
      <c r="A107" s="297"/>
      <c r="B107" s="297"/>
      <c r="C107" s="247"/>
    </row>
    <row r="108" spans="1:3" ht="12">
      <c r="A108" s="297"/>
      <c r="B108" s="297"/>
      <c r="C108" s="247"/>
    </row>
    <row r="109" spans="1:3" ht="12">
      <c r="A109" s="297"/>
      <c r="B109" s="297"/>
      <c r="C109" s="247"/>
    </row>
    <row r="110" spans="1:3" ht="12">
      <c r="A110" s="297"/>
      <c r="B110" s="297"/>
      <c r="C110" s="247"/>
    </row>
    <row r="111" spans="1:3" ht="12">
      <c r="A111" s="297"/>
      <c r="B111" s="297"/>
      <c r="C111" s="247"/>
    </row>
    <row r="112" spans="1:3" ht="12">
      <c r="A112" s="297"/>
      <c r="B112" s="297"/>
      <c r="C112" s="247"/>
    </row>
    <row r="113" spans="1:3" ht="12">
      <c r="A113" s="297"/>
      <c r="B113" s="297"/>
      <c r="C113" s="247"/>
    </row>
    <row r="114" spans="1:3" ht="12">
      <c r="A114" s="297"/>
      <c r="B114" s="297"/>
      <c r="C114" s="247"/>
    </row>
    <row r="115" spans="1:3" ht="12">
      <c r="A115" s="297"/>
      <c r="B115" s="297"/>
      <c r="C115" s="247"/>
    </row>
    <row r="116" spans="1:3" ht="12">
      <c r="A116" s="297"/>
      <c r="B116" s="297"/>
      <c r="C116" s="247"/>
    </row>
    <row r="117" spans="1:3" ht="12">
      <c r="A117" s="297"/>
      <c r="B117" s="297"/>
      <c r="C117" s="247"/>
    </row>
    <row r="118" spans="1:3" ht="12">
      <c r="A118" s="297"/>
      <c r="B118" s="297"/>
      <c r="C118" s="247"/>
    </row>
    <row r="119" spans="1:3" ht="12">
      <c r="A119" s="297"/>
      <c r="B119" s="297"/>
      <c r="C119" s="247"/>
    </row>
    <row r="120" spans="1:3" ht="12">
      <c r="A120" s="297"/>
      <c r="B120" s="297"/>
      <c r="C120" s="247"/>
    </row>
    <row r="121" spans="1:3" ht="12">
      <c r="A121" s="297"/>
      <c r="B121" s="297"/>
      <c r="C121" s="247"/>
    </row>
    <row r="122" spans="1:3" ht="12">
      <c r="A122" s="297"/>
      <c r="B122" s="297"/>
      <c r="C122" s="247"/>
    </row>
    <row r="123" spans="1:3" ht="12">
      <c r="A123" s="297"/>
      <c r="B123" s="297"/>
      <c r="C123" s="247"/>
    </row>
    <row r="124" spans="1:3" ht="12">
      <c r="A124" s="297"/>
      <c r="B124" s="297"/>
      <c r="C124" s="247"/>
    </row>
    <row r="125" spans="1:3" ht="12">
      <c r="A125" s="297"/>
      <c r="B125" s="297"/>
      <c r="C125" s="247"/>
    </row>
    <row r="126" spans="1:3" ht="12">
      <c r="A126" s="297"/>
      <c r="B126" s="297"/>
      <c r="C126" s="247"/>
    </row>
    <row r="127" spans="1:3" ht="12">
      <c r="A127" s="297"/>
      <c r="B127" s="297"/>
      <c r="C127" s="247"/>
    </row>
    <row r="128" spans="1:3" ht="12">
      <c r="A128" s="297"/>
      <c r="B128" s="297"/>
      <c r="C128" s="247"/>
    </row>
    <row r="129" spans="1:3" ht="12">
      <c r="A129" s="297"/>
      <c r="B129" s="297"/>
      <c r="C129" s="247"/>
    </row>
    <row r="130" spans="1:3" ht="12">
      <c r="A130" s="297"/>
      <c r="B130" s="297"/>
      <c r="C130" s="247"/>
    </row>
    <row r="131" spans="1:3" ht="12">
      <c r="A131" s="297"/>
      <c r="B131" s="297"/>
      <c r="C131" s="247"/>
    </row>
    <row r="132" spans="1:3" ht="12">
      <c r="A132" s="297"/>
      <c r="B132" s="297"/>
      <c r="C132" s="247"/>
    </row>
    <row r="133" spans="1:3" ht="12">
      <c r="A133" s="297"/>
      <c r="B133" s="297"/>
      <c r="C133" s="247"/>
    </row>
    <row r="134" spans="1:3" ht="12">
      <c r="A134" s="297"/>
      <c r="B134" s="297"/>
      <c r="C134" s="247"/>
    </row>
    <row r="135" spans="1:3" ht="12">
      <c r="A135" s="297"/>
      <c r="B135" s="297"/>
      <c r="C135" s="247"/>
    </row>
    <row r="136" spans="1:3" ht="12">
      <c r="A136" s="297"/>
      <c r="B136" s="297"/>
      <c r="C136" s="247"/>
    </row>
    <row r="137" spans="1:3" ht="12">
      <c r="A137" s="297"/>
      <c r="B137" s="297"/>
      <c r="C137" s="247"/>
    </row>
    <row r="138" spans="1:3" ht="12">
      <c r="A138" s="297"/>
      <c r="B138" s="297"/>
      <c r="C138" s="247"/>
    </row>
    <row r="139" spans="1:3" ht="12">
      <c r="A139" s="297"/>
      <c r="B139" s="297"/>
      <c r="C139" s="247"/>
    </row>
    <row r="140" spans="1:3" ht="12">
      <c r="A140" s="297"/>
      <c r="B140" s="297"/>
      <c r="C140" s="247"/>
    </row>
    <row r="141" spans="1:3" ht="12">
      <c r="A141" s="297"/>
      <c r="B141" s="297"/>
      <c r="C141" s="247"/>
    </row>
    <row r="142" spans="1:3" ht="12">
      <c r="A142" s="297"/>
      <c r="B142" s="297"/>
      <c r="C142" s="247"/>
    </row>
    <row r="143" spans="1:3" ht="12">
      <c r="A143" s="297"/>
      <c r="B143" s="297"/>
      <c r="C143" s="247"/>
    </row>
    <row r="144" spans="1:3" ht="12">
      <c r="A144" s="297"/>
      <c r="B144" s="297"/>
      <c r="C144" s="247"/>
    </row>
    <row r="145" spans="1:3" ht="12">
      <c r="A145" s="297"/>
      <c r="B145" s="297"/>
      <c r="C145" s="247"/>
    </row>
    <row r="146" spans="1:3" ht="12">
      <c r="A146" s="297"/>
      <c r="B146" s="297"/>
      <c r="C146" s="247"/>
    </row>
    <row r="147" spans="1:3" ht="12">
      <c r="A147" s="297"/>
      <c r="B147" s="297"/>
      <c r="C147" s="247"/>
    </row>
    <row r="148" spans="1:3" ht="12">
      <c r="A148" s="297"/>
      <c r="B148" s="297"/>
      <c r="C148" s="247"/>
    </row>
    <row r="149" spans="1:3" ht="12">
      <c r="A149" s="297"/>
      <c r="B149" s="297"/>
      <c r="C149" s="247"/>
    </row>
    <row r="150" spans="1:3" ht="12">
      <c r="A150" s="297"/>
      <c r="B150" s="297"/>
      <c r="C150" s="247"/>
    </row>
    <row r="151" spans="1:3" ht="12">
      <c r="A151" s="297"/>
      <c r="B151" s="297"/>
      <c r="C151" s="247"/>
    </row>
    <row r="152" spans="1:3" ht="12">
      <c r="A152" s="297"/>
      <c r="B152" s="297"/>
      <c r="C152" s="247"/>
    </row>
    <row r="153" spans="1:3" ht="12">
      <c r="A153" s="297"/>
      <c r="B153" s="297"/>
      <c r="C153" s="247"/>
    </row>
    <row r="154" spans="1:3" ht="12">
      <c r="A154" s="297"/>
      <c r="B154" s="297"/>
      <c r="C154" s="247"/>
    </row>
    <row r="155" spans="1:3" ht="12">
      <c r="A155" s="297"/>
      <c r="B155" s="297"/>
      <c r="C155" s="247"/>
    </row>
    <row r="156" spans="1:3" ht="12">
      <c r="A156" s="297"/>
      <c r="B156" s="297"/>
      <c r="C156" s="247"/>
    </row>
    <row r="157" spans="1:3" ht="12">
      <c r="A157" s="297"/>
      <c r="B157" s="297"/>
      <c r="C157" s="247"/>
    </row>
    <row r="158" spans="1:3" ht="12">
      <c r="A158" s="297"/>
      <c r="B158" s="297"/>
      <c r="C158" s="247"/>
    </row>
    <row r="159" spans="1:3" ht="12">
      <c r="A159" s="297"/>
      <c r="B159" s="297"/>
      <c r="C159" s="247"/>
    </row>
    <row r="160" spans="1:3" ht="12">
      <c r="A160" s="297"/>
      <c r="B160" s="297"/>
      <c r="C160" s="247"/>
    </row>
    <row r="161" spans="1:3" ht="12">
      <c r="A161" s="297"/>
      <c r="B161" s="297"/>
      <c r="C161" s="247"/>
    </row>
    <row r="162" spans="1:3" ht="12">
      <c r="A162" s="297"/>
      <c r="B162" s="297"/>
      <c r="C162" s="247"/>
    </row>
    <row r="163" spans="1:3" ht="12">
      <c r="A163" s="297"/>
      <c r="B163" s="297"/>
      <c r="C163" s="247"/>
    </row>
    <row r="164" spans="1:3" ht="12">
      <c r="A164" s="297"/>
      <c r="B164" s="297"/>
      <c r="C164" s="247"/>
    </row>
    <row r="165" spans="1:3" ht="12">
      <c r="A165" s="297"/>
      <c r="B165" s="297"/>
      <c r="C165" s="247"/>
    </row>
    <row r="166" spans="1:3" ht="12">
      <c r="A166" s="297"/>
      <c r="B166" s="297"/>
      <c r="C166" s="247"/>
    </row>
    <row r="167" spans="1:3" ht="12">
      <c r="A167" s="297"/>
      <c r="B167" s="297"/>
      <c r="C167" s="247"/>
    </row>
    <row r="168" spans="1:3" ht="12">
      <c r="A168" s="297"/>
      <c r="B168" s="297"/>
      <c r="C168" s="247"/>
    </row>
    <row r="169" spans="1:3" ht="12">
      <c r="A169" s="297"/>
      <c r="B169" s="297"/>
      <c r="C169" s="247"/>
    </row>
    <row r="170" spans="1:3" ht="12">
      <c r="A170" s="297"/>
      <c r="B170" s="297"/>
      <c r="C170" s="247"/>
    </row>
    <row r="171" spans="1:3" ht="12">
      <c r="A171" s="297"/>
      <c r="B171" s="297"/>
      <c r="C171" s="247"/>
    </row>
    <row r="172" spans="1:3" ht="12">
      <c r="A172" s="297"/>
      <c r="B172" s="297"/>
      <c r="C172" s="247"/>
    </row>
    <row r="173" spans="1:3" ht="12">
      <c r="A173" s="297"/>
      <c r="B173" s="297"/>
      <c r="C173" s="247"/>
    </row>
    <row r="174" spans="1:3" ht="12">
      <c r="A174" s="297"/>
      <c r="B174" s="297"/>
      <c r="C174" s="247"/>
    </row>
    <row r="175" spans="1:3" ht="12">
      <c r="A175" s="297"/>
      <c r="B175" s="297"/>
      <c r="C175" s="247"/>
    </row>
    <row r="176" spans="1:3" ht="12">
      <c r="A176" s="297"/>
      <c r="B176" s="297"/>
      <c r="C176" s="247"/>
    </row>
    <row r="177" spans="1:3" ht="12">
      <c r="A177" s="297"/>
      <c r="B177" s="297"/>
      <c r="C177" s="247"/>
    </row>
    <row r="178" spans="1:3" ht="12">
      <c r="A178" s="297"/>
      <c r="B178" s="297"/>
      <c r="C178" s="247"/>
    </row>
    <row r="179" spans="1:3" ht="12">
      <c r="A179" s="297"/>
      <c r="B179" s="297"/>
      <c r="C179" s="247"/>
    </row>
    <row r="180" spans="1:3" ht="12">
      <c r="A180" s="297"/>
      <c r="B180" s="297"/>
      <c r="C180" s="247"/>
    </row>
    <row r="181" spans="1:3" ht="12">
      <c r="A181" s="297"/>
      <c r="B181" s="297"/>
      <c r="C181" s="247"/>
    </row>
    <row r="182" spans="1:3" ht="12">
      <c r="A182" s="297"/>
      <c r="B182" s="297"/>
      <c r="C182" s="247"/>
    </row>
    <row r="183" spans="1:3" ht="12">
      <c r="A183" s="297"/>
      <c r="B183" s="297"/>
      <c r="C183" s="247"/>
    </row>
    <row r="184" spans="1:3" ht="12">
      <c r="A184" s="297"/>
      <c r="B184" s="297"/>
      <c r="C184" s="247"/>
    </row>
    <row r="185" spans="1:3" ht="12">
      <c r="A185" s="297"/>
      <c r="B185" s="297"/>
      <c r="C185" s="247"/>
    </row>
    <row r="186" spans="1:3" ht="12">
      <c r="A186" s="297"/>
      <c r="B186" s="297"/>
      <c r="C186" s="247"/>
    </row>
    <row r="187" spans="1:3" ht="12">
      <c r="A187" s="297"/>
      <c r="B187" s="297"/>
      <c r="C187" s="247"/>
    </row>
    <row r="188" spans="1:3" ht="12">
      <c r="A188" s="297"/>
      <c r="B188" s="297"/>
      <c r="C188" s="247"/>
    </row>
    <row r="189" spans="1:3" ht="12">
      <c r="A189" s="297"/>
      <c r="B189" s="297"/>
      <c r="C189" s="247"/>
    </row>
    <row r="190" spans="1:3" ht="12">
      <c r="A190" s="297"/>
      <c r="B190" s="297"/>
      <c r="C190" s="247"/>
    </row>
    <row r="191" spans="1:3" ht="12">
      <c r="A191" s="297"/>
      <c r="B191" s="297"/>
      <c r="C191" s="247"/>
    </row>
    <row r="192" spans="1:3" ht="12">
      <c r="A192" s="297"/>
      <c r="B192" s="297"/>
      <c r="C192" s="247"/>
    </row>
    <row r="193" spans="1:3" ht="12">
      <c r="A193" s="297"/>
      <c r="B193" s="297"/>
      <c r="C193" s="247"/>
    </row>
    <row r="194" spans="1:3" ht="12">
      <c r="A194" s="297"/>
      <c r="B194" s="297"/>
      <c r="C194" s="247"/>
    </row>
    <row r="195" spans="1:3" ht="12">
      <c r="A195" s="297"/>
      <c r="B195" s="297"/>
      <c r="C195" s="247"/>
    </row>
    <row r="196" spans="1:3" ht="12">
      <c r="A196" s="297"/>
      <c r="B196" s="297"/>
      <c r="C196" s="247"/>
    </row>
    <row r="197" spans="1:3" ht="12">
      <c r="A197" s="297"/>
      <c r="B197" s="297"/>
      <c r="C197" s="247"/>
    </row>
    <row r="198" spans="1:3" ht="12">
      <c r="A198" s="297"/>
      <c r="B198" s="297"/>
      <c r="C198" s="247"/>
    </row>
    <row r="199" spans="1:3" ht="12">
      <c r="A199" s="297"/>
      <c r="B199" s="297"/>
      <c r="C199" s="247"/>
    </row>
    <row r="200" ht="12">
      <c r="C200" s="247"/>
    </row>
    <row r="201" ht="12">
      <c r="C201" s="247"/>
    </row>
    <row r="202" ht="12">
      <c r="C202" s="247"/>
    </row>
    <row r="203" ht="12">
      <c r="C203" s="247"/>
    </row>
    <row r="204" ht="12">
      <c r="C204" s="247"/>
    </row>
    <row r="205" ht="12">
      <c r="C205" s="247"/>
    </row>
    <row r="206" ht="12">
      <c r="C206" s="247"/>
    </row>
    <row r="207" ht="12">
      <c r="C207" s="247"/>
    </row>
    <row r="208" ht="12">
      <c r="C208" s="247"/>
    </row>
    <row r="209" ht="12">
      <c r="C209" s="247"/>
    </row>
    <row r="210" ht="12">
      <c r="C210" s="247"/>
    </row>
    <row r="211" ht="12">
      <c r="C211" s="247"/>
    </row>
    <row r="212" ht="12">
      <c r="C212" s="247"/>
    </row>
    <row r="213" ht="12">
      <c r="C213" s="247"/>
    </row>
    <row r="214" ht="12">
      <c r="C214" s="247"/>
    </row>
    <row r="215" ht="12">
      <c r="C215" s="247"/>
    </row>
    <row r="216" ht="12">
      <c r="C216" s="247"/>
    </row>
    <row r="217" ht="12">
      <c r="C217" s="247"/>
    </row>
    <row r="218" ht="12">
      <c r="C218" s="247"/>
    </row>
    <row r="219" ht="12">
      <c r="C219" s="247"/>
    </row>
    <row r="220" ht="12">
      <c r="C220" s="247"/>
    </row>
    <row r="221" ht="12">
      <c r="C221" s="247"/>
    </row>
    <row r="222" ht="12">
      <c r="C222" s="247"/>
    </row>
    <row r="223" ht="12">
      <c r="C223" s="247"/>
    </row>
    <row r="224" ht="12">
      <c r="C224" s="247"/>
    </row>
    <row r="225" ht="12">
      <c r="C225" s="247"/>
    </row>
    <row r="226" ht="12">
      <c r="C226" s="247"/>
    </row>
    <row r="227" ht="12">
      <c r="C227" s="247"/>
    </row>
    <row r="228" ht="12">
      <c r="C228" s="247"/>
    </row>
    <row r="229" ht="12">
      <c r="C229" s="247"/>
    </row>
    <row r="230" ht="12">
      <c r="C230" s="247"/>
    </row>
    <row r="231" ht="12">
      <c r="C231" s="247"/>
    </row>
    <row r="232" ht="12">
      <c r="C232" s="247"/>
    </row>
    <row r="233" ht="12">
      <c r="C233" s="247"/>
    </row>
    <row r="234" ht="12">
      <c r="C234" s="247"/>
    </row>
    <row r="235" ht="12">
      <c r="C235" s="247"/>
    </row>
    <row r="236" ht="12">
      <c r="C236" s="247"/>
    </row>
    <row r="237" ht="12">
      <c r="C237" s="247"/>
    </row>
    <row r="238" ht="12">
      <c r="C238" s="247"/>
    </row>
    <row r="239" ht="12">
      <c r="C239" s="247"/>
    </row>
    <row r="240" ht="12">
      <c r="C240" s="247"/>
    </row>
    <row r="241" ht="12">
      <c r="C241" s="247"/>
    </row>
    <row r="242" ht="12">
      <c r="C242" s="247"/>
    </row>
    <row r="243" ht="12">
      <c r="C243" s="247"/>
    </row>
    <row r="244" ht="12">
      <c r="C244" s="247"/>
    </row>
    <row r="245" ht="12">
      <c r="C245" s="247"/>
    </row>
    <row r="246" ht="12">
      <c r="C246" s="247"/>
    </row>
    <row r="247" ht="12">
      <c r="C247" s="247"/>
    </row>
    <row r="248" ht="12">
      <c r="C248" s="247"/>
    </row>
    <row r="249" ht="12">
      <c r="C249" s="247"/>
    </row>
    <row r="250" ht="12">
      <c r="C250" s="247"/>
    </row>
    <row r="251" ht="12">
      <c r="C251" s="247"/>
    </row>
    <row r="252" ht="12">
      <c r="C252" s="247"/>
    </row>
    <row r="253" ht="12">
      <c r="C253" s="247"/>
    </row>
    <row r="254" ht="12">
      <c r="C254" s="247"/>
    </row>
    <row r="255" ht="12">
      <c r="C255" s="247"/>
    </row>
    <row r="256" ht="12">
      <c r="C256" s="247"/>
    </row>
    <row r="257" ht="12">
      <c r="C257" s="247"/>
    </row>
    <row r="258" ht="12">
      <c r="C258" s="247"/>
    </row>
    <row r="259" ht="12">
      <c r="C259" s="247"/>
    </row>
    <row r="260" ht="12">
      <c r="C260" s="247"/>
    </row>
    <row r="261" ht="12">
      <c r="C261" s="247"/>
    </row>
    <row r="262" ht="12">
      <c r="C262" s="247"/>
    </row>
    <row r="263" ht="12">
      <c r="C263" s="247"/>
    </row>
    <row r="264" ht="12">
      <c r="C264" s="247"/>
    </row>
    <row r="265" ht="12">
      <c r="C265" s="247"/>
    </row>
    <row r="266" ht="12">
      <c r="C266" s="247"/>
    </row>
    <row r="267" ht="12">
      <c r="C267" s="247"/>
    </row>
    <row r="268" ht="12">
      <c r="C268" s="247"/>
    </row>
    <row r="269" ht="12">
      <c r="C269" s="247"/>
    </row>
    <row r="270" ht="12">
      <c r="C270" s="247"/>
    </row>
    <row r="271" ht="12">
      <c r="C271" s="247"/>
    </row>
    <row r="272" ht="12">
      <c r="C272" s="247"/>
    </row>
    <row r="273" ht="12">
      <c r="C273" s="247"/>
    </row>
    <row r="274" ht="12">
      <c r="C274" s="247"/>
    </row>
    <row r="275" ht="12">
      <c r="C275" s="247"/>
    </row>
    <row r="276" ht="12">
      <c r="C276" s="247"/>
    </row>
    <row r="277" ht="12">
      <c r="C277" s="247"/>
    </row>
    <row r="278" ht="12">
      <c r="C278" s="247"/>
    </row>
    <row r="279" ht="12">
      <c r="C279" s="247"/>
    </row>
    <row r="280" ht="12">
      <c r="C280" s="247"/>
    </row>
    <row r="281" ht="12">
      <c r="C281" s="247"/>
    </row>
    <row r="282" ht="12">
      <c r="C282" s="247"/>
    </row>
    <row r="283" ht="12">
      <c r="C283" s="247"/>
    </row>
    <row r="284" ht="12">
      <c r="C284" s="247"/>
    </row>
    <row r="285" ht="12">
      <c r="C285" s="247"/>
    </row>
    <row r="286" ht="12">
      <c r="C286" s="247"/>
    </row>
    <row r="287" ht="12">
      <c r="C287" s="247"/>
    </row>
    <row r="288" ht="12">
      <c r="C288" s="247"/>
    </row>
    <row r="289" ht="12">
      <c r="C289" s="247"/>
    </row>
    <row r="290" ht="12">
      <c r="C290" s="247"/>
    </row>
    <row r="291" ht="12">
      <c r="C291" s="247"/>
    </row>
    <row r="292" ht="12">
      <c r="C292" s="247"/>
    </row>
    <row r="293" ht="12">
      <c r="C293" s="247"/>
    </row>
    <row r="294" ht="12">
      <c r="C294" s="247"/>
    </row>
    <row r="295" ht="12">
      <c r="C295" s="247"/>
    </row>
    <row r="296" ht="12">
      <c r="C296" s="247"/>
    </row>
    <row r="297" ht="12">
      <c r="C297" s="247"/>
    </row>
    <row r="298" ht="12">
      <c r="C298" s="247"/>
    </row>
    <row r="299" ht="12">
      <c r="C299" s="247"/>
    </row>
    <row r="300" ht="12">
      <c r="C300" s="247"/>
    </row>
    <row r="301" ht="12">
      <c r="C301" s="247"/>
    </row>
    <row r="302" ht="12">
      <c r="C302" s="247"/>
    </row>
    <row r="303" ht="12">
      <c r="C303" s="247"/>
    </row>
    <row r="304" ht="12">
      <c r="C304" s="247"/>
    </row>
    <row r="305" ht="12">
      <c r="C305" s="247"/>
    </row>
    <row r="306" ht="12">
      <c r="C306" s="247"/>
    </row>
    <row r="307" ht="12">
      <c r="C307" s="247"/>
    </row>
    <row r="308" ht="12">
      <c r="C308" s="247"/>
    </row>
    <row r="309" ht="12">
      <c r="C309" s="247"/>
    </row>
    <row r="310" ht="12">
      <c r="C310" s="247"/>
    </row>
    <row r="311" ht="12">
      <c r="C311" s="247"/>
    </row>
    <row r="312" ht="12">
      <c r="C312" s="247"/>
    </row>
    <row r="313" ht="12">
      <c r="C313" s="247"/>
    </row>
    <row r="314" ht="12">
      <c r="C314" s="247"/>
    </row>
    <row r="315" ht="12">
      <c r="C315" s="247"/>
    </row>
    <row r="316" ht="12">
      <c r="C316" s="247"/>
    </row>
    <row r="317" ht="12">
      <c r="C317" s="247"/>
    </row>
    <row r="318" ht="12">
      <c r="C318" s="247"/>
    </row>
    <row r="319" ht="12">
      <c r="C319" s="247"/>
    </row>
    <row r="320" ht="12">
      <c r="C320" s="247"/>
    </row>
    <row r="321" ht="12">
      <c r="C321" s="247"/>
    </row>
    <row r="322" ht="12">
      <c r="C322" s="247"/>
    </row>
    <row r="323" ht="12">
      <c r="C323" s="247"/>
    </row>
    <row r="324" ht="12">
      <c r="C324" s="247"/>
    </row>
    <row r="325" ht="12">
      <c r="C325" s="247"/>
    </row>
    <row r="326" ht="12">
      <c r="C326" s="247"/>
    </row>
    <row r="327" ht="12">
      <c r="C327" s="247"/>
    </row>
    <row r="328" ht="12">
      <c r="C328" s="247"/>
    </row>
    <row r="329" ht="12">
      <c r="C329" s="247"/>
    </row>
    <row r="330" ht="12">
      <c r="C330" s="247"/>
    </row>
    <row r="331" ht="12">
      <c r="C331" s="247"/>
    </row>
    <row r="332" ht="12">
      <c r="C332" s="247"/>
    </row>
    <row r="333" ht="12">
      <c r="C333" s="247"/>
    </row>
    <row r="334" ht="12">
      <c r="C334" s="247"/>
    </row>
    <row r="335" ht="12">
      <c r="C335" s="247"/>
    </row>
    <row r="336" ht="12">
      <c r="C336" s="247"/>
    </row>
    <row r="337" ht="12">
      <c r="C337" s="247"/>
    </row>
    <row r="338" ht="12">
      <c r="C338" s="247"/>
    </row>
    <row r="339" ht="12">
      <c r="C339" s="247"/>
    </row>
    <row r="340" ht="12">
      <c r="C340" s="247"/>
    </row>
    <row r="341" ht="12">
      <c r="C341" s="247"/>
    </row>
    <row r="342" ht="12">
      <c r="C342" s="247"/>
    </row>
    <row r="343" ht="12">
      <c r="C343" s="247"/>
    </row>
    <row r="344" ht="12">
      <c r="C344" s="247"/>
    </row>
    <row r="345" ht="12">
      <c r="C345" s="247"/>
    </row>
    <row r="346" ht="12">
      <c r="C346" s="247"/>
    </row>
    <row r="347" ht="12">
      <c r="C347" s="247"/>
    </row>
    <row r="348" ht="12">
      <c r="C348" s="247"/>
    </row>
    <row r="349" ht="12">
      <c r="C349" s="247"/>
    </row>
    <row r="350" ht="12">
      <c r="C350" s="247"/>
    </row>
    <row r="351" ht="12">
      <c r="C351" s="247"/>
    </row>
    <row r="352" ht="12">
      <c r="C352" s="247"/>
    </row>
    <row r="353" ht="12">
      <c r="C353" s="247"/>
    </row>
    <row r="354" ht="12">
      <c r="C354" s="247"/>
    </row>
    <row r="355" ht="12">
      <c r="C355" s="247"/>
    </row>
    <row r="356" ht="12">
      <c r="C356" s="247"/>
    </row>
    <row r="357" ht="12">
      <c r="C357" s="247"/>
    </row>
    <row r="358" ht="12">
      <c r="C358" s="247"/>
    </row>
    <row r="359" ht="12">
      <c r="C359" s="247"/>
    </row>
    <row r="360" ht="12">
      <c r="C360" s="247"/>
    </row>
    <row r="361" ht="12">
      <c r="C361" s="247"/>
    </row>
    <row r="362" ht="12">
      <c r="C362" s="247"/>
    </row>
    <row r="363" ht="12">
      <c r="C363" s="247"/>
    </row>
    <row r="364" ht="12">
      <c r="C364" s="247"/>
    </row>
    <row r="365" ht="12">
      <c r="C365" s="247"/>
    </row>
    <row r="366" ht="12">
      <c r="C366" s="247"/>
    </row>
    <row r="367" ht="12">
      <c r="C367" s="247"/>
    </row>
    <row r="368" ht="12">
      <c r="C368" s="247"/>
    </row>
    <row r="369" ht="12">
      <c r="C369" s="247"/>
    </row>
    <row r="370" ht="12">
      <c r="C370" s="247"/>
    </row>
    <row r="371" ht="12">
      <c r="C371" s="247"/>
    </row>
    <row r="372" ht="12">
      <c r="C372" s="247"/>
    </row>
    <row r="373" ht="12">
      <c r="C373" s="247"/>
    </row>
    <row r="374" ht="12">
      <c r="C374" s="247"/>
    </row>
    <row r="375" ht="12">
      <c r="C375" s="247"/>
    </row>
    <row r="376" ht="12">
      <c r="C376" s="247"/>
    </row>
    <row r="377" ht="12">
      <c r="C377" s="247"/>
    </row>
    <row r="378" ht="12">
      <c r="C378" s="247"/>
    </row>
    <row r="379" ht="12">
      <c r="C379" s="247"/>
    </row>
    <row r="380" ht="12">
      <c r="C380" s="247"/>
    </row>
    <row r="381" ht="12">
      <c r="C381" s="247"/>
    </row>
    <row r="382" ht="12">
      <c r="C382" s="247"/>
    </row>
    <row r="383" ht="12">
      <c r="C383" s="247"/>
    </row>
    <row r="384" ht="12">
      <c r="C384" s="247"/>
    </row>
    <row r="385" ht="12">
      <c r="C385" s="247"/>
    </row>
    <row r="386" ht="12">
      <c r="C386" s="247"/>
    </row>
    <row r="387" ht="12">
      <c r="C387" s="247"/>
    </row>
    <row r="388" ht="12">
      <c r="C388" s="247"/>
    </row>
    <row r="389" ht="12">
      <c r="C389" s="247"/>
    </row>
    <row r="390" ht="12">
      <c r="C390" s="247"/>
    </row>
    <row r="391" ht="12">
      <c r="C391" s="247"/>
    </row>
    <row r="392" ht="12">
      <c r="C392" s="247"/>
    </row>
    <row r="393" ht="12">
      <c r="C393" s="247"/>
    </row>
    <row r="394" ht="12">
      <c r="C394" s="247"/>
    </row>
    <row r="395" ht="12">
      <c r="C395" s="247"/>
    </row>
    <row r="396" ht="12">
      <c r="C396" s="247"/>
    </row>
    <row r="397" ht="12">
      <c r="C397" s="247"/>
    </row>
    <row r="398" ht="12">
      <c r="C398" s="247"/>
    </row>
    <row r="399" ht="12">
      <c r="C399" s="247"/>
    </row>
    <row r="400" ht="12">
      <c r="C400" s="247"/>
    </row>
    <row r="401" ht="12">
      <c r="C401" s="247"/>
    </row>
    <row r="402" ht="12">
      <c r="C402" s="247"/>
    </row>
    <row r="403" ht="12">
      <c r="C403" s="247"/>
    </row>
    <row r="404" ht="12">
      <c r="C404" s="247"/>
    </row>
    <row r="405" ht="12">
      <c r="C405" s="247"/>
    </row>
    <row r="406" ht="12">
      <c r="C406" s="247"/>
    </row>
    <row r="407" ht="12">
      <c r="C407" s="247"/>
    </row>
    <row r="408" ht="12">
      <c r="C408" s="247"/>
    </row>
    <row r="409" ht="12">
      <c r="C409" s="247"/>
    </row>
    <row r="410" ht="12">
      <c r="C410" s="247"/>
    </row>
    <row r="411" ht="12">
      <c r="C411" s="247"/>
    </row>
    <row r="412" ht="12">
      <c r="C412" s="247"/>
    </row>
    <row r="413" ht="12">
      <c r="C413" s="247"/>
    </row>
    <row r="414" ht="12">
      <c r="C414" s="247"/>
    </row>
    <row r="415" ht="12">
      <c r="C415" s="247"/>
    </row>
    <row r="416" ht="12">
      <c r="C416" s="247"/>
    </row>
    <row r="417" ht="12">
      <c r="C417" s="247"/>
    </row>
    <row r="418" ht="12">
      <c r="C418" s="247"/>
    </row>
    <row r="419" ht="12">
      <c r="C419" s="247"/>
    </row>
    <row r="420" ht="12">
      <c r="C420" s="247"/>
    </row>
    <row r="421" ht="12">
      <c r="C421" s="247"/>
    </row>
    <row r="422" ht="12">
      <c r="C422" s="247"/>
    </row>
    <row r="423" ht="12">
      <c r="C423" s="247"/>
    </row>
    <row r="424" ht="12">
      <c r="C424" s="247"/>
    </row>
    <row r="425" ht="12">
      <c r="C425" s="247"/>
    </row>
    <row r="426" ht="12">
      <c r="C426" s="247"/>
    </row>
    <row r="427" ht="12">
      <c r="C427" s="247"/>
    </row>
    <row r="428" ht="12">
      <c r="C428" s="247"/>
    </row>
    <row r="429" ht="12">
      <c r="C429" s="247"/>
    </row>
    <row r="430" ht="12">
      <c r="C430" s="247"/>
    </row>
    <row r="431" ht="12">
      <c r="C431" s="247"/>
    </row>
    <row r="432" ht="12">
      <c r="C432" s="247"/>
    </row>
    <row r="433" ht="12">
      <c r="C433" s="247"/>
    </row>
    <row r="434" ht="12">
      <c r="C434" s="247"/>
    </row>
    <row r="435" ht="12">
      <c r="C435" s="247"/>
    </row>
    <row r="436" ht="12">
      <c r="C436" s="247"/>
    </row>
    <row r="437" ht="12">
      <c r="C437" s="247"/>
    </row>
    <row r="438" ht="12">
      <c r="C438" s="247"/>
    </row>
    <row r="439" ht="12">
      <c r="C439" s="247"/>
    </row>
    <row r="440" ht="12">
      <c r="C440" s="247"/>
    </row>
    <row r="441" ht="12">
      <c r="C441" s="247"/>
    </row>
    <row r="442" ht="12">
      <c r="C442" s="247"/>
    </row>
    <row r="443" ht="12">
      <c r="C443" s="247"/>
    </row>
    <row r="444" ht="12">
      <c r="C444" s="247"/>
    </row>
    <row r="445" ht="12">
      <c r="C445" s="247"/>
    </row>
    <row r="446" ht="12">
      <c r="C446" s="247"/>
    </row>
    <row r="447" ht="12">
      <c r="C447" s="247"/>
    </row>
    <row r="448" ht="12">
      <c r="C448" s="247"/>
    </row>
    <row r="449" ht="12">
      <c r="C449" s="247"/>
    </row>
    <row r="450" ht="12">
      <c r="C450" s="247"/>
    </row>
    <row r="451" ht="12">
      <c r="C451" s="247"/>
    </row>
    <row r="452" ht="12">
      <c r="C452" s="247"/>
    </row>
    <row r="453" ht="12">
      <c r="C453" s="247"/>
    </row>
    <row r="454" ht="12">
      <c r="C454" s="247"/>
    </row>
    <row r="455" ht="12">
      <c r="C455" s="247"/>
    </row>
    <row r="456" ht="12">
      <c r="C456" s="247"/>
    </row>
    <row r="457" ht="12">
      <c r="C457" s="247"/>
    </row>
    <row r="458" ht="12">
      <c r="C458" s="247"/>
    </row>
    <row r="459" ht="12">
      <c r="C459" s="247"/>
    </row>
    <row r="460" ht="12">
      <c r="C460" s="247"/>
    </row>
    <row r="461" ht="12">
      <c r="C461" s="247"/>
    </row>
    <row r="462" ht="12">
      <c r="C462" s="247"/>
    </row>
    <row r="463" ht="12">
      <c r="C463" s="247"/>
    </row>
    <row r="464" ht="12">
      <c r="C464" s="247"/>
    </row>
    <row r="465" ht="12">
      <c r="C465" s="247"/>
    </row>
    <row r="466" ht="12">
      <c r="C466" s="247"/>
    </row>
    <row r="467" ht="12">
      <c r="C467" s="247"/>
    </row>
    <row r="468" ht="12">
      <c r="C468" s="247"/>
    </row>
    <row r="469" ht="12">
      <c r="C469" s="247"/>
    </row>
    <row r="470" ht="12">
      <c r="C470" s="247"/>
    </row>
    <row r="471" ht="12">
      <c r="C471" s="247"/>
    </row>
    <row r="472" ht="12">
      <c r="C472" s="247"/>
    </row>
    <row r="473" ht="12">
      <c r="C473" s="247"/>
    </row>
    <row r="474" ht="12">
      <c r="C474" s="247"/>
    </row>
    <row r="475" ht="12">
      <c r="C475" s="247"/>
    </row>
    <row r="476" ht="12">
      <c r="C476" s="247"/>
    </row>
    <row r="477" ht="12">
      <c r="C477" s="247"/>
    </row>
    <row r="478" ht="12">
      <c r="C478" s="247"/>
    </row>
    <row r="479" ht="12">
      <c r="C479" s="247"/>
    </row>
    <row r="480" ht="12">
      <c r="C480" s="247"/>
    </row>
    <row r="481" ht="12">
      <c r="C481" s="247"/>
    </row>
    <row r="482" ht="12">
      <c r="C482" s="247"/>
    </row>
    <row r="483" ht="12">
      <c r="C483" s="247"/>
    </row>
    <row r="484" ht="12">
      <c r="C484" s="247"/>
    </row>
    <row r="485" ht="12">
      <c r="C485" s="247"/>
    </row>
    <row r="486" ht="12">
      <c r="C486" s="247"/>
    </row>
    <row r="487" ht="12">
      <c r="C487" s="247"/>
    </row>
    <row r="488" ht="12">
      <c r="C488" s="247"/>
    </row>
    <row r="489" ht="12">
      <c r="C489" s="247"/>
    </row>
    <row r="490" ht="12">
      <c r="C490" s="247"/>
    </row>
    <row r="491" ht="12">
      <c r="C491" s="247"/>
    </row>
    <row r="492" ht="12">
      <c r="C492" s="247"/>
    </row>
    <row r="493" ht="12">
      <c r="C493" s="247"/>
    </row>
    <row r="494" ht="12">
      <c r="C494" s="247"/>
    </row>
    <row r="495" ht="12">
      <c r="C495" s="247"/>
    </row>
    <row r="496" ht="12">
      <c r="C496" s="247"/>
    </row>
    <row r="497" ht="12">
      <c r="C497" s="247"/>
    </row>
    <row r="498" ht="12">
      <c r="C498" s="247"/>
    </row>
    <row r="499" ht="12">
      <c r="C499" s="247"/>
    </row>
    <row r="500" ht="12">
      <c r="C500" s="247"/>
    </row>
    <row r="501" ht="12">
      <c r="C501" s="247"/>
    </row>
    <row r="502" ht="12">
      <c r="C502" s="247"/>
    </row>
    <row r="503" ht="12">
      <c r="C503" s="247"/>
    </row>
    <row r="504" ht="12">
      <c r="C504" s="247"/>
    </row>
    <row r="505" ht="12">
      <c r="C505" s="247"/>
    </row>
    <row r="506" ht="12">
      <c r="C506" s="247"/>
    </row>
    <row r="507" ht="12">
      <c r="C507" s="247"/>
    </row>
    <row r="508" ht="12">
      <c r="C508" s="247"/>
    </row>
    <row r="509" ht="12">
      <c r="C509" s="247"/>
    </row>
    <row r="510" ht="12">
      <c r="C510" s="247"/>
    </row>
    <row r="511" ht="12">
      <c r="C511" s="247"/>
    </row>
    <row r="512" ht="12">
      <c r="C512" s="247"/>
    </row>
    <row r="513" ht="12">
      <c r="C513" s="247"/>
    </row>
    <row r="514" ht="12">
      <c r="C514" s="247"/>
    </row>
    <row r="515" ht="12">
      <c r="C515" s="247"/>
    </row>
    <row r="516" ht="12">
      <c r="C516" s="247"/>
    </row>
    <row r="517" ht="12">
      <c r="C517" s="247"/>
    </row>
    <row r="518" ht="12">
      <c r="C518" s="247"/>
    </row>
    <row r="519" ht="12">
      <c r="C519" s="247"/>
    </row>
    <row r="520" ht="12">
      <c r="C520" s="247"/>
    </row>
    <row r="521" ht="12">
      <c r="C521" s="247"/>
    </row>
    <row r="522" ht="12">
      <c r="C522" s="247"/>
    </row>
    <row r="523" ht="12">
      <c r="C523" s="247"/>
    </row>
    <row r="524" ht="12">
      <c r="C524" s="247"/>
    </row>
    <row r="525" ht="12">
      <c r="C525" s="247"/>
    </row>
    <row r="526" ht="12">
      <c r="C526" s="247"/>
    </row>
    <row r="527" ht="12">
      <c r="C527" s="247"/>
    </row>
    <row r="528" ht="12">
      <c r="C528" s="247"/>
    </row>
    <row r="529" ht="12">
      <c r="C529" s="247"/>
    </row>
    <row r="530" ht="12">
      <c r="C530" s="247"/>
    </row>
    <row r="531" ht="12">
      <c r="C531" s="247"/>
    </row>
    <row r="532" ht="12">
      <c r="C532" s="247"/>
    </row>
    <row r="533" ht="12">
      <c r="C533" s="247"/>
    </row>
    <row r="534" ht="12">
      <c r="C534" s="247"/>
    </row>
    <row r="535" ht="12">
      <c r="C535" s="247"/>
    </row>
    <row r="536" ht="12">
      <c r="C536" s="247"/>
    </row>
    <row r="537" ht="12">
      <c r="C537" s="247"/>
    </row>
    <row r="538" ht="12">
      <c r="C538" s="247"/>
    </row>
    <row r="539" ht="12">
      <c r="C539" s="247"/>
    </row>
    <row r="540" ht="12">
      <c r="C540" s="247"/>
    </row>
    <row r="541" ht="12">
      <c r="C541" s="247"/>
    </row>
    <row r="542" ht="12">
      <c r="C542" s="247"/>
    </row>
    <row r="543" ht="12">
      <c r="C543" s="247"/>
    </row>
    <row r="544" ht="12">
      <c r="C544" s="247"/>
    </row>
    <row r="545" ht="12">
      <c r="C545" s="247"/>
    </row>
    <row r="546" ht="12">
      <c r="C546" s="247"/>
    </row>
    <row r="547" ht="12">
      <c r="C547" s="247"/>
    </row>
    <row r="548" ht="12">
      <c r="C548" s="247"/>
    </row>
    <row r="549" ht="12">
      <c r="C549" s="247"/>
    </row>
    <row r="550" ht="12">
      <c r="C550" s="247"/>
    </row>
    <row r="551" ht="12">
      <c r="C551" s="247"/>
    </row>
    <row r="552" ht="12">
      <c r="C552" s="247"/>
    </row>
    <row r="553" ht="12">
      <c r="C553" s="247"/>
    </row>
    <row r="554" ht="12">
      <c r="C554" s="247"/>
    </row>
    <row r="555" ht="12">
      <c r="C555" s="247"/>
    </row>
    <row r="556" ht="12">
      <c r="C556" s="247"/>
    </row>
    <row r="557" ht="12">
      <c r="C557" s="247"/>
    </row>
    <row r="558" ht="12">
      <c r="C558" s="247"/>
    </row>
    <row r="559" ht="12">
      <c r="C559" s="247"/>
    </row>
    <row r="560" ht="12">
      <c r="C560" s="247"/>
    </row>
    <row r="561" ht="12">
      <c r="C561" s="247"/>
    </row>
    <row r="562" ht="12">
      <c r="C562" s="247"/>
    </row>
    <row r="563" ht="12">
      <c r="C563" s="247"/>
    </row>
    <row r="564" ht="12">
      <c r="C564" s="247"/>
    </row>
    <row r="565" ht="12">
      <c r="C565" s="247"/>
    </row>
    <row r="566" ht="12">
      <c r="C566" s="247"/>
    </row>
    <row r="567" ht="12">
      <c r="C567" s="247"/>
    </row>
    <row r="568" ht="12">
      <c r="C568" s="247"/>
    </row>
    <row r="569" ht="12">
      <c r="C569" s="247"/>
    </row>
    <row r="570" ht="12">
      <c r="C570" s="247"/>
    </row>
    <row r="571" ht="12">
      <c r="C571" s="247"/>
    </row>
    <row r="572" ht="12">
      <c r="C572" s="247"/>
    </row>
    <row r="573" ht="12">
      <c r="C573" s="247"/>
    </row>
    <row r="574" ht="12">
      <c r="C574" s="247"/>
    </row>
    <row r="575" ht="12">
      <c r="C575" s="247"/>
    </row>
    <row r="576" ht="12">
      <c r="C576" s="247"/>
    </row>
    <row r="577" ht="12">
      <c r="C577" s="247"/>
    </row>
    <row r="578" ht="12">
      <c r="C578" s="247"/>
    </row>
    <row r="579" ht="12">
      <c r="C579" s="247"/>
    </row>
    <row r="580" ht="12">
      <c r="C580" s="247"/>
    </row>
    <row r="581" ht="12">
      <c r="C581" s="247"/>
    </row>
    <row r="582" ht="12">
      <c r="C582" s="247"/>
    </row>
    <row r="583" ht="12">
      <c r="C583" s="247"/>
    </row>
    <row r="584" ht="12">
      <c r="C584" s="247"/>
    </row>
    <row r="585" ht="12">
      <c r="C585" s="247"/>
    </row>
    <row r="586" ht="12">
      <c r="C586" s="247"/>
    </row>
    <row r="587" ht="12">
      <c r="C587" s="247"/>
    </row>
    <row r="588" ht="12">
      <c r="C588" s="247"/>
    </row>
    <row r="589" ht="12">
      <c r="C589" s="247"/>
    </row>
    <row r="590" ht="12">
      <c r="C590" s="247"/>
    </row>
    <row r="591" ht="12">
      <c r="C591" s="247"/>
    </row>
    <row r="592" ht="12">
      <c r="C592" s="247"/>
    </row>
    <row r="593" ht="12">
      <c r="C593" s="247"/>
    </row>
    <row r="594" ht="12">
      <c r="C594" s="247"/>
    </row>
    <row r="595" ht="12">
      <c r="C595" s="247"/>
    </row>
    <row r="596" ht="12">
      <c r="C596" s="247"/>
    </row>
    <row r="597" ht="12">
      <c r="C597" s="247"/>
    </row>
    <row r="598" ht="12">
      <c r="C598" s="247"/>
    </row>
    <row r="599" ht="12">
      <c r="C599" s="247"/>
    </row>
    <row r="600" ht="12">
      <c r="C600" s="247"/>
    </row>
    <row r="601" ht="12">
      <c r="C601" s="247"/>
    </row>
    <row r="602" ht="12">
      <c r="C602" s="247"/>
    </row>
    <row r="603" ht="12">
      <c r="C603" s="247"/>
    </row>
    <row r="604" ht="12">
      <c r="C604" s="247"/>
    </row>
    <row r="605" ht="12">
      <c r="C605" s="247"/>
    </row>
    <row r="606" ht="12">
      <c r="C606" s="247"/>
    </row>
    <row r="607" ht="12">
      <c r="C607" s="247"/>
    </row>
    <row r="608" ht="12">
      <c r="C608" s="247"/>
    </row>
    <row r="609" ht="12">
      <c r="C609" s="247"/>
    </row>
    <row r="610" ht="12">
      <c r="C610" s="247"/>
    </row>
    <row r="611" ht="12">
      <c r="C611" s="247"/>
    </row>
    <row r="612" ht="12">
      <c r="C612" s="247"/>
    </row>
    <row r="613" ht="12">
      <c r="C613" s="247"/>
    </row>
    <row r="614" ht="12">
      <c r="C614" s="247"/>
    </row>
    <row r="615" ht="12">
      <c r="C615" s="247"/>
    </row>
    <row r="616" ht="12">
      <c r="C616" s="247"/>
    </row>
    <row r="617" ht="12">
      <c r="C617" s="247"/>
    </row>
    <row r="618" ht="12">
      <c r="C618" s="247"/>
    </row>
    <row r="619" ht="12">
      <c r="C619" s="247"/>
    </row>
    <row r="620" ht="12">
      <c r="C620" s="247"/>
    </row>
    <row r="621" ht="12">
      <c r="C621" s="247"/>
    </row>
    <row r="622" ht="12">
      <c r="C622" s="247"/>
    </row>
    <row r="623" ht="12">
      <c r="C623" s="247"/>
    </row>
    <row r="624" ht="12">
      <c r="C624" s="247"/>
    </row>
    <row r="625" ht="12">
      <c r="C625" s="247"/>
    </row>
    <row r="626" ht="12">
      <c r="C626" s="247"/>
    </row>
    <row r="627" ht="12">
      <c r="C627" s="247"/>
    </row>
    <row r="628" ht="12">
      <c r="C628" s="247"/>
    </row>
    <row r="629" ht="12">
      <c r="C629" s="247"/>
    </row>
    <row r="630" ht="12">
      <c r="C630" s="247"/>
    </row>
    <row r="631" ht="12">
      <c r="C631" s="247"/>
    </row>
    <row r="632" ht="12">
      <c r="C632" s="247"/>
    </row>
    <row r="633" ht="12">
      <c r="C633" s="247"/>
    </row>
    <row r="634" ht="12">
      <c r="C634" s="247"/>
    </row>
    <row r="635" ht="12">
      <c r="C635" s="247"/>
    </row>
    <row r="636" ht="12">
      <c r="C636" s="247"/>
    </row>
    <row r="637" ht="12">
      <c r="C637" s="247"/>
    </row>
    <row r="638" ht="12">
      <c r="C638" s="247"/>
    </row>
    <row r="639" ht="12">
      <c r="C639" s="247"/>
    </row>
    <row r="640" ht="12">
      <c r="C640" s="247"/>
    </row>
    <row r="641" ht="12">
      <c r="C641" s="247"/>
    </row>
    <row r="642" ht="12">
      <c r="C642" s="247"/>
    </row>
    <row r="643" ht="12">
      <c r="C643" s="247"/>
    </row>
    <row r="644" ht="12">
      <c r="C644" s="247"/>
    </row>
    <row r="645" ht="12">
      <c r="C645" s="247"/>
    </row>
    <row r="646" ht="12">
      <c r="C646" s="247"/>
    </row>
    <row r="647" ht="12">
      <c r="C647" s="247"/>
    </row>
    <row r="648" ht="12">
      <c r="C648" s="247"/>
    </row>
    <row r="649" ht="12">
      <c r="C649" s="247"/>
    </row>
    <row r="650" ht="12">
      <c r="C650" s="247"/>
    </row>
    <row r="651" ht="12">
      <c r="C651" s="247"/>
    </row>
    <row r="652" ht="12">
      <c r="C652" s="247"/>
    </row>
    <row r="653" ht="12">
      <c r="C653" s="247"/>
    </row>
    <row r="654" ht="12">
      <c r="C654" s="247"/>
    </row>
    <row r="655" ht="12">
      <c r="C655" s="247"/>
    </row>
    <row r="656" ht="12">
      <c r="C656" s="247"/>
    </row>
    <row r="657" ht="12">
      <c r="C657" s="247"/>
    </row>
    <row r="658" ht="12">
      <c r="C658" s="247"/>
    </row>
    <row r="659" ht="12">
      <c r="C659" s="247"/>
    </row>
    <row r="660" ht="12">
      <c r="C660" s="247"/>
    </row>
    <row r="661" ht="12">
      <c r="C661" s="247"/>
    </row>
    <row r="662" ht="12">
      <c r="C662" s="247"/>
    </row>
    <row r="663" ht="12">
      <c r="C663" s="247"/>
    </row>
    <row r="664" ht="12">
      <c r="C664" s="247"/>
    </row>
    <row r="665" ht="12">
      <c r="C665" s="247"/>
    </row>
    <row r="666" ht="12">
      <c r="C666" s="247"/>
    </row>
    <row r="667" ht="12">
      <c r="C667" s="247"/>
    </row>
    <row r="668" ht="12">
      <c r="C668" s="247"/>
    </row>
    <row r="669" ht="12">
      <c r="C669" s="247"/>
    </row>
    <row r="670" ht="12">
      <c r="C670" s="247"/>
    </row>
    <row r="671" ht="12">
      <c r="C671" s="247"/>
    </row>
    <row r="672" ht="12">
      <c r="C672" s="247"/>
    </row>
    <row r="673" ht="12">
      <c r="C673" s="247"/>
    </row>
    <row r="674" ht="12">
      <c r="C674" s="247"/>
    </row>
    <row r="675" ht="12">
      <c r="C675" s="247"/>
    </row>
    <row r="676" ht="12">
      <c r="C676" s="247"/>
    </row>
    <row r="677" ht="12">
      <c r="C677" s="247"/>
    </row>
    <row r="678" ht="12">
      <c r="C678" s="247"/>
    </row>
    <row r="679" ht="12">
      <c r="C679" s="247"/>
    </row>
    <row r="680" ht="12">
      <c r="C680" s="247"/>
    </row>
    <row r="681" ht="12">
      <c r="C681" s="247"/>
    </row>
    <row r="682" ht="12">
      <c r="C682" s="247"/>
    </row>
    <row r="683" ht="12">
      <c r="C683" s="247"/>
    </row>
    <row r="684" ht="12">
      <c r="C684" s="247"/>
    </row>
    <row r="685" ht="12">
      <c r="C685" s="247"/>
    </row>
    <row r="686" ht="12">
      <c r="C686" s="247"/>
    </row>
    <row r="687" ht="12">
      <c r="C687" s="247"/>
    </row>
    <row r="688" ht="12">
      <c r="C688" s="247"/>
    </row>
    <row r="689" ht="12">
      <c r="C689" s="247"/>
    </row>
    <row r="690" ht="12">
      <c r="C690" s="247"/>
    </row>
    <row r="691" ht="12">
      <c r="C691" s="247"/>
    </row>
    <row r="692" ht="12">
      <c r="C692" s="247"/>
    </row>
    <row r="693" ht="12">
      <c r="C693" s="247"/>
    </row>
    <row r="694" ht="12">
      <c r="C694" s="247"/>
    </row>
    <row r="695" ht="12">
      <c r="C695" s="247"/>
    </row>
    <row r="696" ht="12">
      <c r="C696" s="247"/>
    </row>
    <row r="697" ht="12">
      <c r="C697" s="247"/>
    </row>
    <row r="698" ht="12">
      <c r="C698" s="247"/>
    </row>
    <row r="699" ht="12">
      <c r="C699" s="247"/>
    </row>
    <row r="700" ht="12">
      <c r="C700" s="247"/>
    </row>
    <row r="701" ht="12">
      <c r="C701" s="247"/>
    </row>
    <row r="702" ht="12">
      <c r="C702" s="247"/>
    </row>
    <row r="703" ht="12">
      <c r="C703" s="247"/>
    </row>
    <row r="704" ht="12">
      <c r="C704" s="247"/>
    </row>
    <row r="705" ht="12">
      <c r="C705" s="247"/>
    </row>
    <row r="706" ht="12">
      <c r="C706" s="247"/>
    </row>
    <row r="707" ht="12">
      <c r="C707" s="247"/>
    </row>
    <row r="708" ht="12">
      <c r="C708" s="247"/>
    </row>
    <row r="709" ht="12">
      <c r="C709" s="247"/>
    </row>
    <row r="710" ht="12">
      <c r="C710" s="247"/>
    </row>
    <row r="711" ht="12">
      <c r="C711" s="247"/>
    </row>
    <row r="712" ht="12">
      <c r="C712" s="247"/>
    </row>
    <row r="713" ht="12">
      <c r="C713" s="247"/>
    </row>
    <row r="714" ht="12">
      <c r="C714" s="247"/>
    </row>
    <row r="715" ht="12">
      <c r="C715" s="247"/>
    </row>
    <row r="716" ht="12">
      <c r="C716" s="247"/>
    </row>
    <row r="717" ht="12">
      <c r="C717" s="247"/>
    </row>
    <row r="718" ht="12">
      <c r="C718" s="247"/>
    </row>
    <row r="719" ht="12">
      <c r="C719" s="247"/>
    </row>
    <row r="720" ht="12">
      <c r="C720" s="247"/>
    </row>
    <row r="721" ht="12">
      <c r="C721" s="247"/>
    </row>
    <row r="722" ht="12">
      <c r="C722" s="247"/>
    </row>
    <row r="723" ht="12">
      <c r="C723" s="247"/>
    </row>
    <row r="724" ht="12">
      <c r="C724" s="247"/>
    </row>
    <row r="725" ht="12">
      <c r="C725" s="247"/>
    </row>
    <row r="726" ht="12">
      <c r="C726" s="247"/>
    </row>
    <row r="727" ht="12">
      <c r="C727" s="247"/>
    </row>
    <row r="728" ht="12">
      <c r="C728" s="247"/>
    </row>
    <row r="729" ht="12">
      <c r="C729" s="247"/>
    </row>
    <row r="730" ht="12">
      <c r="C730" s="247"/>
    </row>
    <row r="731" ht="12">
      <c r="C731" s="247"/>
    </row>
    <row r="732" ht="12">
      <c r="C732" s="247"/>
    </row>
    <row r="733" ht="12">
      <c r="C733" s="247"/>
    </row>
    <row r="734" ht="12">
      <c r="C734" s="247"/>
    </row>
    <row r="735" ht="12">
      <c r="C735" s="247"/>
    </row>
    <row r="736" ht="12">
      <c r="C736" s="247"/>
    </row>
    <row r="737" ht="12">
      <c r="C737" s="247"/>
    </row>
    <row r="738" ht="12">
      <c r="C738" s="247"/>
    </row>
    <row r="739" ht="12">
      <c r="C739" s="247"/>
    </row>
    <row r="740" ht="12">
      <c r="C740" s="247"/>
    </row>
    <row r="741" ht="12">
      <c r="C741" s="247"/>
    </row>
    <row r="742" ht="12">
      <c r="C742" s="247"/>
    </row>
    <row r="743" ht="12">
      <c r="C743" s="247"/>
    </row>
    <row r="744" ht="12">
      <c r="C744" s="247"/>
    </row>
    <row r="745" ht="12">
      <c r="C745" s="247"/>
    </row>
    <row r="746" ht="12">
      <c r="C746" s="247"/>
    </row>
    <row r="747" ht="12">
      <c r="C747" s="247"/>
    </row>
    <row r="748" ht="12">
      <c r="C748" s="247"/>
    </row>
    <row r="749" ht="12">
      <c r="C749" s="247"/>
    </row>
    <row r="750" ht="12">
      <c r="C750" s="247"/>
    </row>
    <row r="751" ht="12">
      <c r="C751" s="247"/>
    </row>
    <row r="752" ht="12">
      <c r="C752" s="247"/>
    </row>
    <row r="753" ht="12">
      <c r="C753" s="247"/>
    </row>
    <row r="754" ht="12">
      <c r="C754" s="247"/>
    </row>
    <row r="755" ht="12">
      <c r="C755" s="247"/>
    </row>
    <row r="756" ht="12">
      <c r="C756" s="247"/>
    </row>
    <row r="757" ht="12">
      <c r="C757" s="247"/>
    </row>
    <row r="758" ht="12">
      <c r="C758" s="247"/>
    </row>
    <row r="759" ht="12">
      <c r="C759" s="247"/>
    </row>
    <row r="760" ht="12">
      <c r="C760" s="247"/>
    </row>
    <row r="761" ht="12">
      <c r="C761" s="247"/>
    </row>
    <row r="762" ht="12">
      <c r="C762" s="247"/>
    </row>
    <row r="763" ht="12">
      <c r="C763" s="247"/>
    </row>
    <row r="764" ht="12">
      <c r="C764" s="247"/>
    </row>
    <row r="765" ht="12">
      <c r="C765" s="247"/>
    </row>
    <row r="766" ht="12">
      <c r="C766" s="247"/>
    </row>
    <row r="767" ht="12">
      <c r="C767" s="247"/>
    </row>
    <row r="768" ht="12">
      <c r="C768" s="247"/>
    </row>
    <row r="769" ht="12">
      <c r="C769" s="247"/>
    </row>
    <row r="770" ht="12">
      <c r="C770" s="247"/>
    </row>
    <row r="771" ht="12">
      <c r="C771" s="247"/>
    </row>
    <row r="772" ht="12">
      <c r="C772" s="247"/>
    </row>
    <row r="773" ht="12">
      <c r="C773" s="247"/>
    </row>
    <row r="774" ht="12">
      <c r="C774" s="247"/>
    </row>
    <row r="775" ht="12">
      <c r="C775" s="247"/>
    </row>
    <row r="776" ht="12">
      <c r="C776" s="247"/>
    </row>
    <row r="777" ht="12">
      <c r="C777" s="247"/>
    </row>
    <row r="778" ht="12">
      <c r="C778" s="247"/>
    </row>
    <row r="779" ht="12">
      <c r="C779" s="247"/>
    </row>
    <row r="780" ht="12">
      <c r="C780" s="247"/>
    </row>
    <row r="781" ht="12">
      <c r="C781" s="247"/>
    </row>
    <row r="782" ht="12">
      <c r="C782" s="247"/>
    </row>
    <row r="783" ht="12">
      <c r="C783" s="247"/>
    </row>
    <row r="784" ht="12">
      <c r="C784" s="247"/>
    </row>
    <row r="785" ht="12">
      <c r="C785" s="247"/>
    </row>
    <row r="786" ht="12">
      <c r="C786" s="247"/>
    </row>
    <row r="787" ht="12">
      <c r="C787" s="247"/>
    </row>
    <row r="788" ht="12">
      <c r="C788" s="247"/>
    </row>
    <row r="789" ht="12">
      <c r="C789" s="247"/>
    </row>
    <row r="790" ht="12">
      <c r="C790" s="247"/>
    </row>
    <row r="791" ht="12">
      <c r="C791" s="247"/>
    </row>
    <row r="792" ht="12">
      <c r="C792" s="247"/>
    </row>
    <row r="793" ht="12">
      <c r="C793" s="247"/>
    </row>
    <row r="794" ht="12">
      <c r="C794" s="247"/>
    </row>
    <row r="795" ht="12">
      <c r="C795" s="247"/>
    </row>
    <row r="796" ht="12">
      <c r="C796" s="247"/>
    </row>
    <row r="797" ht="12">
      <c r="C797" s="247"/>
    </row>
    <row r="798" ht="12">
      <c r="C798" s="247"/>
    </row>
    <row r="799" ht="12">
      <c r="C799" s="247"/>
    </row>
    <row r="800" ht="12">
      <c r="C800" s="247"/>
    </row>
    <row r="801" ht="12">
      <c r="C801" s="247"/>
    </row>
    <row r="802" ht="12">
      <c r="C802" s="247"/>
    </row>
    <row r="803" ht="12">
      <c r="C803" s="247"/>
    </row>
    <row r="804" ht="12">
      <c r="C804" s="247"/>
    </row>
    <row r="805" ht="12">
      <c r="C805" s="247"/>
    </row>
    <row r="806" ht="12">
      <c r="C806" s="247"/>
    </row>
    <row r="807" ht="12">
      <c r="C807" s="247"/>
    </row>
    <row r="808" ht="12">
      <c r="C808" s="247"/>
    </row>
    <row r="809" ht="12">
      <c r="C809" s="247"/>
    </row>
    <row r="810" ht="12">
      <c r="C810" s="247"/>
    </row>
    <row r="811" ht="12">
      <c r="C811" s="247"/>
    </row>
    <row r="812" ht="12">
      <c r="C812" s="247"/>
    </row>
    <row r="813" ht="12">
      <c r="C813" s="247"/>
    </row>
    <row r="814" ht="12">
      <c r="C814" s="247"/>
    </row>
    <row r="815" ht="12">
      <c r="C815" s="247"/>
    </row>
    <row r="816" ht="12">
      <c r="C816" s="247"/>
    </row>
    <row r="817" ht="12">
      <c r="C817" s="247"/>
    </row>
    <row r="818" ht="12">
      <c r="C818" s="247"/>
    </row>
    <row r="819" ht="12">
      <c r="C819" s="247"/>
    </row>
    <row r="820" ht="12">
      <c r="C820" s="247"/>
    </row>
    <row r="821" ht="12">
      <c r="C821" s="247"/>
    </row>
    <row r="822" ht="12">
      <c r="C822" s="247"/>
    </row>
    <row r="823" ht="12">
      <c r="C823" s="247"/>
    </row>
    <row r="824" ht="12">
      <c r="C824" s="247"/>
    </row>
    <row r="825" ht="12">
      <c r="C825" s="247"/>
    </row>
    <row r="826" ht="12">
      <c r="C826" s="247"/>
    </row>
    <row r="827" ht="12">
      <c r="C827" s="247"/>
    </row>
    <row r="828" ht="12">
      <c r="C828" s="247"/>
    </row>
    <row r="829" ht="12">
      <c r="C829" s="247"/>
    </row>
    <row r="830" ht="12">
      <c r="C830" s="247"/>
    </row>
    <row r="831" ht="12">
      <c r="C831" s="247"/>
    </row>
    <row r="832" ht="12">
      <c r="C832" s="247"/>
    </row>
    <row r="833" ht="12">
      <c r="C833" s="247"/>
    </row>
    <row r="834" ht="12">
      <c r="C834" s="247"/>
    </row>
    <row r="835" ht="12">
      <c r="C835" s="247"/>
    </row>
    <row r="836" ht="12">
      <c r="C836" s="247"/>
    </row>
    <row r="837" ht="12">
      <c r="C837" s="247"/>
    </row>
    <row r="838" ht="12">
      <c r="C838" s="247"/>
    </row>
    <row r="839" ht="12">
      <c r="C839" s="247"/>
    </row>
    <row r="840" ht="12">
      <c r="C840" s="247"/>
    </row>
    <row r="841" ht="12">
      <c r="C841" s="247"/>
    </row>
    <row r="842" ht="12">
      <c r="C842" s="247"/>
    </row>
    <row r="843" ht="12">
      <c r="C843" s="247"/>
    </row>
    <row r="844" ht="12">
      <c r="C844" s="247"/>
    </row>
    <row r="845" ht="12">
      <c r="C845" s="247"/>
    </row>
    <row r="846" ht="12">
      <c r="C846" s="247"/>
    </row>
    <row r="847" ht="12">
      <c r="C847" s="247"/>
    </row>
    <row r="848" ht="12">
      <c r="C848" s="247"/>
    </row>
    <row r="849" ht="12">
      <c r="C849" s="247"/>
    </row>
    <row r="850" ht="12">
      <c r="C850" s="247"/>
    </row>
    <row r="851" ht="12">
      <c r="C851" s="247"/>
    </row>
    <row r="852" ht="12">
      <c r="C852" s="247"/>
    </row>
    <row r="853" ht="12">
      <c r="C853" s="247"/>
    </row>
    <row r="854" ht="12">
      <c r="C854" s="247"/>
    </row>
    <row r="855" ht="12">
      <c r="C855" s="247"/>
    </row>
    <row r="856" ht="12">
      <c r="C856" s="247"/>
    </row>
    <row r="857" ht="12">
      <c r="C857" s="247"/>
    </row>
    <row r="858" ht="12">
      <c r="C858" s="247"/>
    </row>
    <row r="859" ht="12">
      <c r="C859" s="247"/>
    </row>
    <row r="860" ht="12">
      <c r="C860" s="247"/>
    </row>
    <row r="861" ht="12">
      <c r="C861" s="247"/>
    </row>
    <row r="862" ht="12">
      <c r="C862" s="247"/>
    </row>
    <row r="863" ht="12">
      <c r="C863" s="247"/>
    </row>
    <row r="864" ht="12">
      <c r="C864" s="247"/>
    </row>
    <row r="865" ht="12">
      <c r="C865" s="247"/>
    </row>
    <row r="866" ht="12">
      <c r="C866" s="247"/>
    </row>
    <row r="867" ht="12">
      <c r="C867" s="247"/>
    </row>
    <row r="868" ht="12">
      <c r="C868" s="247"/>
    </row>
    <row r="869" ht="12">
      <c r="C869" s="247"/>
    </row>
    <row r="870" ht="12">
      <c r="C870" s="247"/>
    </row>
    <row r="871" ht="12">
      <c r="C871" s="247"/>
    </row>
    <row r="872" ht="12">
      <c r="C872" s="247"/>
    </row>
    <row r="873" ht="12">
      <c r="C873" s="247"/>
    </row>
    <row r="874" ht="12">
      <c r="C874" s="247"/>
    </row>
    <row r="875" ht="12">
      <c r="C875" s="247"/>
    </row>
    <row r="876" ht="12">
      <c r="C876" s="247"/>
    </row>
    <row r="877" ht="12">
      <c r="C877" s="247"/>
    </row>
    <row r="878" ht="12">
      <c r="C878" s="247"/>
    </row>
    <row r="879" ht="12">
      <c r="C879" s="247"/>
    </row>
    <row r="880" ht="12">
      <c r="C880" s="247"/>
    </row>
    <row r="881" ht="12">
      <c r="C881" s="247"/>
    </row>
    <row r="882" ht="12">
      <c r="C882" s="247"/>
    </row>
    <row r="883" ht="12">
      <c r="C883" s="247"/>
    </row>
    <row r="884" ht="12">
      <c r="C884" s="247"/>
    </row>
    <row r="885" ht="12">
      <c r="C885" s="247"/>
    </row>
    <row r="886" ht="12">
      <c r="C886" s="247"/>
    </row>
    <row r="887" ht="12">
      <c r="C887" s="247"/>
    </row>
    <row r="888" ht="12">
      <c r="C888" s="247"/>
    </row>
    <row r="889" ht="12">
      <c r="C889" s="247"/>
    </row>
    <row r="890" ht="12">
      <c r="C890" s="247"/>
    </row>
    <row r="891" ht="12">
      <c r="C891" s="247"/>
    </row>
    <row r="892" ht="12">
      <c r="C892" s="247"/>
    </row>
    <row r="893" ht="12">
      <c r="C893" s="247"/>
    </row>
    <row r="894" ht="12">
      <c r="C894" s="247"/>
    </row>
    <row r="895" ht="12">
      <c r="C895" s="247"/>
    </row>
    <row r="896" ht="12">
      <c r="C896" s="247"/>
    </row>
    <row r="897" ht="12">
      <c r="C897" s="247"/>
    </row>
    <row r="898" ht="12">
      <c r="C898" s="247"/>
    </row>
    <row r="899" ht="12">
      <c r="C899" s="247"/>
    </row>
    <row r="900" ht="12">
      <c r="C900" s="247"/>
    </row>
    <row r="901" ht="12">
      <c r="C901" s="247"/>
    </row>
    <row r="902" ht="12">
      <c r="C902" s="247"/>
    </row>
    <row r="903" ht="12">
      <c r="C903" s="247"/>
    </row>
    <row r="904" ht="12">
      <c r="C904" s="247"/>
    </row>
    <row r="905" ht="12">
      <c r="C905" s="247"/>
    </row>
    <row r="906" ht="12">
      <c r="C906" s="247"/>
    </row>
    <row r="907" ht="12">
      <c r="C907" s="247"/>
    </row>
    <row r="908" ht="12">
      <c r="C908" s="247"/>
    </row>
    <row r="909" ht="12">
      <c r="C909" s="247"/>
    </row>
    <row r="910" ht="12">
      <c r="C910" s="247"/>
    </row>
    <row r="911" ht="12">
      <c r="C911" s="247"/>
    </row>
    <row r="912" ht="12">
      <c r="C912" s="247"/>
    </row>
    <row r="913" ht="12">
      <c r="C913" s="247"/>
    </row>
    <row r="914" ht="12">
      <c r="C914" s="247"/>
    </row>
    <row r="915" ht="12">
      <c r="C915" s="247"/>
    </row>
    <row r="916" ht="12">
      <c r="C916" s="247"/>
    </row>
    <row r="917" ht="12">
      <c r="C917" s="247"/>
    </row>
    <row r="918" ht="12">
      <c r="C918" s="247"/>
    </row>
    <row r="919" ht="12">
      <c r="C919" s="247"/>
    </row>
    <row r="920" ht="12">
      <c r="C920" s="247"/>
    </row>
    <row r="921" ht="12">
      <c r="C921" s="247"/>
    </row>
    <row r="922" ht="12">
      <c r="C922" s="247"/>
    </row>
    <row r="923" ht="12">
      <c r="C923" s="247"/>
    </row>
    <row r="924" ht="12">
      <c r="C924" s="247"/>
    </row>
    <row r="925" ht="12">
      <c r="C925" s="247"/>
    </row>
    <row r="926" ht="12">
      <c r="C926" s="247"/>
    </row>
    <row r="927" ht="12">
      <c r="C927" s="247"/>
    </row>
    <row r="928" ht="12">
      <c r="C928" s="247"/>
    </row>
    <row r="929" ht="12">
      <c r="C929" s="247"/>
    </row>
    <row r="930" ht="12">
      <c r="C930" s="247"/>
    </row>
    <row r="931" ht="12">
      <c r="C931" s="247"/>
    </row>
    <row r="932" ht="12">
      <c r="C932" s="247"/>
    </row>
    <row r="933" ht="12">
      <c r="C933" s="247"/>
    </row>
    <row r="934" ht="12">
      <c r="C934" s="247"/>
    </row>
    <row r="935" ht="12">
      <c r="C935" s="247"/>
    </row>
    <row r="936" ht="12">
      <c r="C936" s="247"/>
    </row>
    <row r="937" ht="12">
      <c r="C937" s="247"/>
    </row>
    <row r="938" ht="12">
      <c r="C938" s="247"/>
    </row>
    <row r="939" ht="12">
      <c r="C939" s="247"/>
    </row>
    <row r="940" ht="12">
      <c r="C940" s="247"/>
    </row>
    <row r="941" ht="12">
      <c r="C941" s="247"/>
    </row>
    <row r="942" ht="12">
      <c r="C942" s="247"/>
    </row>
    <row r="943" ht="12">
      <c r="C943" s="247"/>
    </row>
    <row r="944" ht="12">
      <c r="C944" s="247"/>
    </row>
    <row r="945" ht="12">
      <c r="C945" s="247"/>
    </row>
    <row r="946" ht="12">
      <c r="C946" s="247"/>
    </row>
    <row r="947" ht="12">
      <c r="C947" s="247"/>
    </row>
    <row r="948" ht="12">
      <c r="C948" s="247"/>
    </row>
    <row r="949" ht="12">
      <c r="C949" s="247"/>
    </row>
    <row r="950" ht="12">
      <c r="C950" s="247"/>
    </row>
    <row r="951" ht="12">
      <c r="C951" s="247"/>
    </row>
    <row r="952" ht="12">
      <c r="C952" s="247"/>
    </row>
    <row r="953" ht="12">
      <c r="C953" s="247"/>
    </row>
    <row r="954" ht="12">
      <c r="C954" s="247"/>
    </row>
    <row r="955" ht="12">
      <c r="C955" s="247"/>
    </row>
    <row r="956" ht="12">
      <c r="C956" s="247"/>
    </row>
    <row r="957" ht="12">
      <c r="C957" s="247"/>
    </row>
    <row r="958" ht="12">
      <c r="C958" s="247"/>
    </row>
    <row r="959" ht="12">
      <c r="C959" s="247"/>
    </row>
    <row r="960" ht="12">
      <c r="C960" s="247"/>
    </row>
    <row r="961" ht="12">
      <c r="C961" s="247"/>
    </row>
    <row r="962" ht="12">
      <c r="C962" s="247"/>
    </row>
    <row r="963" ht="12">
      <c r="C963" s="247"/>
    </row>
    <row r="964" ht="12">
      <c r="C964" s="247"/>
    </row>
    <row r="965" ht="12">
      <c r="C965" s="247"/>
    </row>
    <row r="966" ht="12">
      <c r="C966" s="247"/>
    </row>
    <row r="967" ht="12">
      <c r="C967" s="247"/>
    </row>
    <row r="968" ht="12">
      <c r="C968" s="247"/>
    </row>
    <row r="969" ht="12">
      <c r="C969" s="247"/>
    </row>
    <row r="970" ht="12">
      <c r="C970" s="247"/>
    </row>
    <row r="971" ht="12">
      <c r="C971" s="247"/>
    </row>
    <row r="972" ht="12">
      <c r="C972" s="247"/>
    </row>
    <row r="973" ht="12">
      <c r="C973" s="247"/>
    </row>
    <row r="974" ht="12">
      <c r="C974" s="247"/>
    </row>
    <row r="975" ht="12">
      <c r="C975" s="247"/>
    </row>
    <row r="976" ht="12">
      <c r="C976" s="247"/>
    </row>
    <row r="977" ht="12">
      <c r="C977" s="247"/>
    </row>
    <row r="978" ht="12">
      <c r="C978" s="247"/>
    </row>
    <row r="979" ht="12">
      <c r="C979" s="247"/>
    </row>
    <row r="980" ht="12">
      <c r="C980" s="247"/>
    </row>
    <row r="981" ht="12">
      <c r="C981" s="247"/>
    </row>
    <row r="982" ht="12">
      <c r="C982" s="247"/>
    </row>
    <row r="983" ht="12">
      <c r="C983" s="247"/>
    </row>
    <row r="984" ht="12">
      <c r="C984" s="247"/>
    </row>
    <row r="985" ht="12">
      <c r="C985" s="247"/>
    </row>
    <row r="986" ht="12">
      <c r="C986" s="247"/>
    </row>
    <row r="987" ht="12">
      <c r="C987" s="247"/>
    </row>
    <row r="988" ht="12">
      <c r="C988" s="247"/>
    </row>
    <row r="989" ht="12">
      <c r="C989" s="247"/>
    </row>
    <row r="990" ht="12">
      <c r="C990" s="247"/>
    </row>
    <row r="991" ht="12">
      <c r="C991" s="247"/>
    </row>
    <row r="992" ht="12">
      <c r="C992" s="247"/>
    </row>
    <row r="993" ht="12">
      <c r="C993" s="247"/>
    </row>
    <row r="994" ht="12">
      <c r="C994" s="247"/>
    </row>
    <row r="995" ht="12">
      <c r="C995" s="247"/>
    </row>
    <row r="996" ht="12">
      <c r="C996" s="247"/>
    </row>
    <row r="997" ht="12">
      <c r="C997" s="247"/>
    </row>
    <row r="998" ht="12">
      <c r="C998" s="247"/>
    </row>
    <row r="999" ht="12">
      <c r="C999" s="247"/>
    </row>
    <row r="1000" ht="12">
      <c r="C1000" s="247"/>
    </row>
    <row r="1001" ht="12">
      <c r="C1001" s="247"/>
    </row>
    <row r="1002" ht="12">
      <c r="C1002" s="247"/>
    </row>
    <row r="1003" ht="12">
      <c r="C1003" s="247"/>
    </row>
    <row r="1004" ht="12">
      <c r="C1004" s="247"/>
    </row>
    <row r="1005" ht="12">
      <c r="C1005" s="247"/>
    </row>
    <row r="1006" ht="12">
      <c r="C1006" s="247"/>
    </row>
    <row r="1007" ht="12">
      <c r="C1007" s="247"/>
    </row>
    <row r="1008" ht="12">
      <c r="C1008" s="247"/>
    </row>
    <row r="1009" ht="12">
      <c r="C1009" s="247"/>
    </row>
    <row r="1010" ht="12">
      <c r="C1010" s="247"/>
    </row>
    <row r="1011" ht="12">
      <c r="C1011" s="247"/>
    </row>
    <row r="1012" ht="12">
      <c r="C1012" s="247"/>
    </row>
    <row r="1013" ht="12">
      <c r="C1013" s="247"/>
    </row>
    <row r="1014" ht="12">
      <c r="C1014" s="247"/>
    </row>
    <row r="1015" ht="12">
      <c r="C1015" s="247"/>
    </row>
    <row r="1016" ht="12">
      <c r="C1016" s="247"/>
    </row>
    <row r="1017" ht="12">
      <c r="C1017" s="247"/>
    </row>
    <row r="1018" ht="12">
      <c r="C1018" s="247"/>
    </row>
    <row r="1019" ht="12">
      <c r="C1019" s="247"/>
    </row>
    <row r="1020" ht="12">
      <c r="C1020" s="247"/>
    </row>
    <row r="1021" ht="12">
      <c r="C1021" s="247"/>
    </row>
    <row r="1022" ht="12">
      <c r="C1022" s="247"/>
    </row>
    <row r="1023" ht="12">
      <c r="C1023" s="247"/>
    </row>
    <row r="1024" ht="12">
      <c r="C1024" s="247"/>
    </row>
    <row r="1025" ht="12">
      <c r="C1025" s="247"/>
    </row>
    <row r="1026" ht="12">
      <c r="C1026" s="247"/>
    </row>
    <row r="1027" ht="12">
      <c r="C1027" s="247"/>
    </row>
    <row r="1028" ht="12">
      <c r="C1028" s="247"/>
    </row>
    <row r="1029" ht="12">
      <c r="C1029" s="247"/>
    </row>
    <row r="1030" ht="12">
      <c r="C1030" s="247"/>
    </row>
    <row r="1031" ht="12">
      <c r="C1031" s="247"/>
    </row>
    <row r="1032" ht="12">
      <c r="C1032" s="247"/>
    </row>
    <row r="1033" ht="12">
      <c r="C1033" s="247"/>
    </row>
    <row r="1034" ht="12">
      <c r="C1034" s="247"/>
    </row>
    <row r="1035" ht="12">
      <c r="C1035" s="247"/>
    </row>
    <row r="1036" ht="12">
      <c r="C1036" s="247"/>
    </row>
    <row r="1037" ht="12">
      <c r="C1037" s="247"/>
    </row>
    <row r="1038" ht="12">
      <c r="C1038" s="247"/>
    </row>
    <row r="1039" ht="12">
      <c r="C1039" s="247"/>
    </row>
    <row r="1040" ht="12">
      <c r="C1040" s="247"/>
    </row>
    <row r="1041" ht="12">
      <c r="C1041" s="247"/>
    </row>
    <row r="1042" ht="12">
      <c r="C1042" s="247"/>
    </row>
    <row r="1043" ht="12">
      <c r="C1043" s="247"/>
    </row>
    <row r="1044" ht="12">
      <c r="C1044" s="247"/>
    </row>
    <row r="1045" ht="12">
      <c r="C1045" s="247"/>
    </row>
    <row r="1046" ht="12">
      <c r="C1046" s="247"/>
    </row>
    <row r="1047" ht="12">
      <c r="C1047" s="247"/>
    </row>
    <row r="1048" ht="12">
      <c r="C1048" s="247"/>
    </row>
    <row r="1049" ht="12">
      <c r="C1049" s="247"/>
    </row>
    <row r="1050" ht="12">
      <c r="C1050" s="247"/>
    </row>
    <row r="1051" ht="12">
      <c r="C1051" s="247"/>
    </row>
    <row r="1052" ht="12">
      <c r="C1052" s="247"/>
    </row>
    <row r="1053" ht="12">
      <c r="C1053" s="247"/>
    </row>
    <row r="1054" ht="12">
      <c r="C1054" s="247"/>
    </row>
    <row r="1055" ht="12">
      <c r="C1055" s="247"/>
    </row>
    <row r="1056" ht="12">
      <c r="C1056" s="247"/>
    </row>
    <row r="1057" ht="12">
      <c r="C1057" s="247"/>
    </row>
    <row r="1058" ht="12">
      <c r="C1058" s="247"/>
    </row>
    <row r="1059" ht="12">
      <c r="C1059" s="247"/>
    </row>
    <row r="1060" ht="12">
      <c r="C1060" s="247"/>
    </row>
    <row r="1061" ht="12">
      <c r="C1061" s="247"/>
    </row>
    <row r="1062" ht="12">
      <c r="C1062" s="247"/>
    </row>
    <row r="1063" ht="12">
      <c r="C1063" s="247"/>
    </row>
    <row r="1064" ht="12">
      <c r="C1064" s="247"/>
    </row>
    <row r="1065" ht="12">
      <c r="C1065" s="247"/>
    </row>
    <row r="1066" ht="12">
      <c r="C1066" s="247"/>
    </row>
    <row r="1067" ht="12">
      <c r="C1067" s="247"/>
    </row>
    <row r="1068" ht="12">
      <c r="C1068" s="247"/>
    </row>
    <row r="1069" ht="12">
      <c r="C1069" s="247"/>
    </row>
    <row r="1070" ht="12">
      <c r="C1070" s="247"/>
    </row>
    <row r="1071" ht="12">
      <c r="C1071" s="247"/>
    </row>
    <row r="1072" ht="12">
      <c r="C1072" s="247"/>
    </row>
    <row r="1073" ht="12">
      <c r="C1073" s="247"/>
    </row>
    <row r="1074" ht="12">
      <c r="C1074" s="247"/>
    </row>
    <row r="1075" ht="12">
      <c r="C1075" s="247"/>
    </row>
    <row r="1076" ht="12">
      <c r="C1076" s="247"/>
    </row>
    <row r="1077" ht="12">
      <c r="C1077" s="247"/>
    </row>
    <row r="1078" ht="12">
      <c r="C1078" s="247"/>
    </row>
    <row r="1079" ht="12">
      <c r="C1079" s="247"/>
    </row>
    <row r="1080" ht="12">
      <c r="C1080" s="247"/>
    </row>
    <row r="1081" ht="12">
      <c r="C1081" s="247"/>
    </row>
    <row r="1082" ht="12">
      <c r="C1082" s="247"/>
    </row>
    <row r="1083" ht="12">
      <c r="C1083" s="247"/>
    </row>
    <row r="1084" ht="12">
      <c r="C1084" s="247"/>
    </row>
    <row r="1085" ht="12">
      <c r="C1085" s="247"/>
    </row>
    <row r="1086" ht="12">
      <c r="C1086" s="247"/>
    </row>
    <row r="1087" ht="12">
      <c r="C1087" s="247"/>
    </row>
    <row r="1088" ht="12">
      <c r="C1088" s="247"/>
    </row>
    <row r="1089" ht="12">
      <c r="C1089" s="247"/>
    </row>
    <row r="1090" ht="12">
      <c r="C1090" s="247"/>
    </row>
    <row r="1091" ht="12">
      <c r="C1091" s="247"/>
    </row>
    <row r="1092" ht="12">
      <c r="C1092" s="247"/>
    </row>
    <row r="1093" ht="12">
      <c r="C1093" s="247"/>
    </row>
    <row r="1094" ht="12">
      <c r="C1094" s="247"/>
    </row>
    <row r="1095" ht="12">
      <c r="C1095" s="247"/>
    </row>
    <row r="1096" ht="12">
      <c r="C1096" s="247"/>
    </row>
    <row r="1097" ht="12">
      <c r="C1097" s="247"/>
    </row>
    <row r="1098" ht="12">
      <c r="C1098" s="247"/>
    </row>
    <row r="1099" ht="12">
      <c r="C1099" s="247"/>
    </row>
    <row r="1100" ht="12">
      <c r="C1100" s="247"/>
    </row>
    <row r="1101" ht="12">
      <c r="C1101" s="247"/>
    </row>
  </sheetData>
  <sheetProtection/>
  <mergeCells count="2">
    <mergeCell ref="C10:C12"/>
    <mergeCell ref="C62:E6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zoomScalePageLayoutView="0" workbookViewId="0" topLeftCell="A8">
      <selection activeCell="G19" sqref="G19"/>
    </sheetView>
  </sheetViews>
  <sheetFormatPr defaultColWidth="8.57421875" defaultRowHeight="12.75"/>
  <cols>
    <col min="1" max="1" width="1.57421875" style="0" customWidth="1"/>
    <col min="2" max="2" width="11.57421875" style="0" customWidth="1"/>
    <col min="3" max="3" width="59.421875" style="0" customWidth="1"/>
    <col min="4" max="4" width="15.57421875" style="0" customWidth="1"/>
    <col min="5" max="5" width="13.421875" style="72" bestFit="1" customWidth="1"/>
    <col min="6" max="6" width="18.421875" style="72" customWidth="1"/>
    <col min="7" max="7" width="14.00390625" style="0" customWidth="1"/>
    <col min="8" max="8" width="10.421875" style="0" customWidth="1"/>
  </cols>
  <sheetData>
    <row r="1" spans="2:4" ht="15" customHeight="1">
      <c r="B1" s="358"/>
      <c r="C1" s="358"/>
      <c r="D1" s="358"/>
    </row>
    <row r="2" spans="2:6" s="68" customFormat="1" ht="30" customHeight="1">
      <c r="B2" s="359" t="s">
        <v>613</v>
      </c>
      <c r="C2" s="369" t="s">
        <v>250</v>
      </c>
      <c r="D2" s="356" t="s">
        <v>601</v>
      </c>
      <c r="E2" s="71"/>
      <c r="F2" s="71"/>
    </row>
    <row r="3" spans="2:6" s="68" customFormat="1" ht="20.25" customHeight="1">
      <c r="B3" s="360"/>
      <c r="C3" s="370"/>
      <c r="D3" s="357"/>
      <c r="E3" s="96"/>
      <c r="F3" s="96"/>
    </row>
    <row r="4" spans="2:6" s="68" customFormat="1" ht="9.75" customHeight="1">
      <c r="B4" s="214"/>
      <c r="C4" s="215"/>
      <c r="D4" s="234"/>
      <c r="E4" s="96"/>
      <c r="F4" s="96"/>
    </row>
    <row r="5" spans="2:6" s="68" customFormat="1" ht="4.5" customHeight="1">
      <c r="B5" s="216"/>
      <c r="C5" s="95"/>
      <c r="D5" s="233"/>
      <c r="E5" s="96"/>
      <c r="F5" s="96"/>
    </row>
    <row r="6" spans="2:6" s="68" customFormat="1" ht="24.75" customHeight="1">
      <c r="B6" s="315" t="s">
        <v>224</v>
      </c>
      <c r="C6" s="316" t="s">
        <v>1</v>
      </c>
      <c r="D6" s="317" t="s">
        <v>5</v>
      </c>
      <c r="E6" s="96"/>
      <c r="F6" s="96"/>
    </row>
    <row r="7" spans="2:6" s="68" customFormat="1" ht="24.75" customHeight="1">
      <c r="B7" s="224" t="s">
        <v>225</v>
      </c>
      <c r="C7" s="228" t="s">
        <v>227</v>
      </c>
      <c r="D7" s="217"/>
      <c r="E7" s="96"/>
      <c r="F7" s="96"/>
    </row>
    <row r="8" spans="2:6" s="69" customFormat="1" ht="24.75" customHeight="1">
      <c r="B8" s="225" t="s">
        <v>225</v>
      </c>
      <c r="C8" s="229" t="s">
        <v>228</v>
      </c>
      <c r="D8" s="231"/>
      <c r="E8" s="96"/>
      <c r="F8" s="96"/>
    </row>
    <row r="9" spans="2:6" s="70" customFormat="1" ht="24.75" customHeight="1">
      <c r="B9" s="225" t="s">
        <v>225</v>
      </c>
      <c r="C9" s="229" t="s">
        <v>229</v>
      </c>
      <c r="D9" s="232"/>
      <c r="E9" s="96"/>
      <c r="F9" s="96"/>
    </row>
    <row r="10" spans="2:6" s="70" customFormat="1" ht="24.75" customHeight="1">
      <c r="B10" s="225" t="s">
        <v>225</v>
      </c>
      <c r="C10" s="229" t="s">
        <v>230</v>
      </c>
      <c r="D10" s="232"/>
      <c r="E10" s="96"/>
      <c r="F10" s="96"/>
    </row>
    <row r="11" spans="2:6" s="70" customFormat="1" ht="24.75" customHeight="1">
      <c r="B11" s="225" t="s">
        <v>225</v>
      </c>
      <c r="C11" s="229" t="s">
        <v>231</v>
      </c>
      <c r="D11" s="232"/>
      <c r="E11" s="96"/>
      <c r="F11" s="96"/>
    </row>
    <row r="12" spans="2:6" s="70" customFormat="1" ht="13.5" customHeight="1">
      <c r="B12" s="226"/>
      <c r="C12" s="229"/>
      <c r="D12" s="232"/>
      <c r="E12" s="96"/>
      <c r="F12" s="96"/>
    </row>
    <row r="13" spans="2:6" s="70" customFormat="1" ht="24.75" customHeight="1">
      <c r="B13" s="226" t="s">
        <v>387</v>
      </c>
      <c r="C13" s="229" t="s">
        <v>321</v>
      </c>
      <c r="D13" s="232"/>
      <c r="E13" s="96"/>
      <c r="F13" s="96"/>
    </row>
    <row r="14" spans="2:6" s="70" customFormat="1" ht="24.75" customHeight="1">
      <c r="B14" s="226" t="s">
        <v>388</v>
      </c>
      <c r="C14" s="229" t="s">
        <v>232</v>
      </c>
      <c r="D14" s="232"/>
      <c r="E14" s="96"/>
      <c r="F14" s="96"/>
    </row>
    <row r="15" spans="2:6" s="70" customFormat="1" ht="24.75" customHeight="1">
      <c r="B15" s="226" t="s">
        <v>319</v>
      </c>
      <c r="C15" s="229" t="s">
        <v>233</v>
      </c>
      <c r="D15" s="232"/>
      <c r="E15" s="96"/>
      <c r="F15" s="96"/>
    </row>
    <row r="16" spans="2:6" s="70" customFormat="1" ht="24.75" customHeight="1">
      <c r="B16" s="226" t="s">
        <v>320</v>
      </c>
      <c r="C16" s="229" t="s">
        <v>234</v>
      </c>
      <c r="D16" s="232"/>
      <c r="E16" s="96"/>
      <c r="F16" s="96"/>
    </row>
    <row r="17" spans="2:6" s="70" customFormat="1" ht="24.75" customHeight="1">
      <c r="B17" s="226" t="s">
        <v>614</v>
      </c>
      <c r="C17" s="229" t="s">
        <v>624</v>
      </c>
      <c r="D17" s="232"/>
      <c r="E17" s="96"/>
      <c r="F17" s="96"/>
    </row>
    <row r="18" spans="2:6" s="70" customFormat="1" ht="24.75" customHeight="1">
      <c r="B18" s="226">
        <v>200</v>
      </c>
      <c r="C18" s="229" t="s">
        <v>535</v>
      </c>
      <c r="D18" s="232"/>
      <c r="E18" s="96"/>
      <c r="F18" s="96"/>
    </row>
    <row r="19" spans="2:6" s="70" customFormat="1" ht="24.75" customHeight="1">
      <c r="B19" s="226">
        <v>250</v>
      </c>
      <c r="C19" s="229" t="str">
        <f>+Steeltank!C13</f>
        <v>STEEL TANK</v>
      </c>
      <c r="D19" s="232"/>
      <c r="E19" s="96"/>
      <c r="F19" s="96"/>
    </row>
    <row r="20" spans="2:6" s="70" customFormat="1" ht="24.75" customHeight="1">
      <c r="B20" s="227"/>
      <c r="C20" s="230" t="s">
        <v>444</v>
      </c>
      <c r="D20" s="223"/>
      <c r="E20" s="96"/>
      <c r="F20" s="96"/>
    </row>
    <row r="21" spans="2:7" s="70" customFormat="1" ht="24.75" customHeight="1">
      <c r="B21" s="365" t="s">
        <v>226</v>
      </c>
      <c r="C21" s="366"/>
      <c r="D21" s="223"/>
      <c r="E21" s="96"/>
      <c r="F21" s="96"/>
      <c r="G21" s="311"/>
    </row>
    <row r="22" spans="2:6" s="68" customFormat="1" ht="30" customHeight="1">
      <c r="B22" s="367" t="s">
        <v>452</v>
      </c>
      <c r="C22" s="368"/>
      <c r="D22" s="218"/>
      <c r="E22" s="96"/>
      <c r="F22" s="96"/>
    </row>
    <row r="23" spans="2:6" s="68" customFormat="1" ht="24" customHeight="1">
      <c r="B23" s="361" t="s">
        <v>226</v>
      </c>
      <c r="C23" s="362"/>
      <c r="D23" s="219"/>
      <c r="E23" s="96"/>
      <c r="F23" s="96"/>
    </row>
    <row r="24" spans="2:6" s="68" customFormat="1" ht="30" customHeight="1">
      <c r="B24" s="363" t="s">
        <v>479</v>
      </c>
      <c r="C24" s="364"/>
      <c r="D24" s="220"/>
      <c r="E24" s="96"/>
      <c r="F24" s="96"/>
    </row>
    <row r="25" spans="2:6" s="68" customFormat="1" ht="24" customHeight="1">
      <c r="B25" s="361" t="s">
        <v>461</v>
      </c>
      <c r="C25" s="362"/>
      <c r="D25" s="222"/>
      <c r="E25" s="96"/>
      <c r="F25" s="96"/>
    </row>
    <row r="26" spans="1:4" ht="19.5" customHeight="1">
      <c r="A26" s="235"/>
      <c r="B26" s="46"/>
      <c r="C26" s="46"/>
      <c r="D26" s="46"/>
    </row>
    <row r="29" ht="12.75">
      <c r="D29" s="314"/>
    </row>
    <row r="30" ht="12.75">
      <c r="D30" s="314"/>
    </row>
  </sheetData>
  <sheetProtection/>
  <mergeCells count="9">
    <mergeCell ref="D2:D3"/>
    <mergeCell ref="B1:D1"/>
    <mergeCell ref="B2:B3"/>
    <mergeCell ref="B25:C25"/>
    <mergeCell ref="B24:C24"/>
    <mergeCell ref="B21:C21"/>
    <mergeCell ref="B22:C22"/>
    <mergeCell ref="B23:C23"/>
    <mergeCell ref="C2:C3"/>
  </mergeCells>
  <printOptions/>
  <pageMargins left="0.5511811023622047" right="0.15748031496062992" top="0.3937007874015748" bottom="0.3937007874015748" header="0" footer="0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L11:L12"/>
  <sheetViews>
    <sheetView zoomScalePageLayoutView="0" workbookViewId="0" topLeftCell="H1">
      <selection activeCell="O14" sqref="O14"/>
    </sheetView>
  </sheetViews>
  <sheetFormatPr defaultColWidth="8.57421875" defaultRowHeight="12.75"/>
  <sheetData>
    <row r="11" ht="12.75">
      <c r="L11">
        <v>2165</v>
      </c>
    </row>
    <row r="12" ht="12.75">
      <c r="L12">
        <f>L11/6</f>
        <v>360.8333333333333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view="pageBreakPreview" zoomScaleNormal="125" zoomScaleSheetLayoutView="100" zoomScalePageLayoutView="0" workbookViewId="0" topLeftCell="A1">
      <selection activeCell="L36" sqref="L36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2.421875" style="0" customWidth="1"/>
    <col min="4" max="4" width="35.57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">
        <v>600</v>
      </c>
      <c r="C4" s="345"/>
      <c r="D4" s="345"/>
      <c r="E4" s="345"/>
      <c r="F4" s="344"/>
      <c r="G4" s="344"/>
      <c r="H4" s="344"/>
    </row>
    <row r="5" spans="2:8" ht="18" customHeight="1">
      <c r="B5" s="43" t="s">
        <v>163</v>
      </c>
      <c r="C5" s="44"/>
      <c r="D5" s="45"/>
      <c r="E5" s="46"/>
      <c r="F5" s="46"/>
      <c r="G5" s="46"/>
      <c r="H5" s="46"/>
    </row>
    <row r="6" spans="2:8" ht="18" customHeight="1">
      <c r="B6" s="47" t="s">
        <v>31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36</v>
      </c>
      <c r="C9" s="4"/>
      <c r="D9" s="19" t="s">
        <v>35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60</v>
      </c>
      <c r="E10" s="8"/>
      <c r="F10" s="8"/>
      <c r="G10" s="8"/>
      <c r="H10" s="8"/>
    </row>
    <row r="11" spans="2:8" s="2" customFormat="1" ht="15" customHeight="1">
      <c r="B11" s="10"/>
      <c r="C11" s="10"/>
      <c r="D11" s="17"/>
      <c r="E11" s="12"/>
      <c r="F11" s="12"/>
      <c r="G11" s="12"/>
      <c r="H11" s="12"/>
    </row>
    <row r="12" spans="2:8" s="2" customFormat="1" ht="18" customHeight="1">
      <c r="B12" s="15">
        <v>2.1</v>
      </c>
      <c r="C12" s="10"/>
      <c r="D12" s="17" t="s">
        <v>27</v>
      </c>
      <c r="E12" s="10"/>
      <c r="F12" s="13"/>
      <c r="G12" s="21"/>
      <c r="H12" s="21"/>
    </row>
    <row r="13" spans="2:8" s="2" customFormat="1" ht="18" customHeight="1">
      <c r="B13" s="10" t="s">
        <v>38</v>
      </c>
      <c r="C13" s="10" t="s">
        <v>37</v>
      </c>
      <c r="D13" s="14" t="s">
        <v>104</v>
      </c>
      <c r="E13" s="10" t="s">
        <v>98</v>
      </c>
      <c r="F13" s="11">
        <v>12</v>
      </c>
      <c r="G13" s="97"/>
      <c r="H13" s="97"/>
    </row>
    <row r="14" spans="2:8" s="2" customFormat="1" ht="15" customHeight="1">
      <c r="B14" s="10"/>
      <c r="C14" s="10"/>
      <c r="D14" s="8"/>
      <c r="E14" s="10"/>
      <c r="F14" s="11"/>
      <c r="G14" s="97"/>
      <c r="H14" s="97"/>
    </row>
    <row r="15" spans="2:8" s="2" customFormat="1" ht="18" customHeight="1">
      <c r="B15" s="15">
        <v>2.2</v>
      </c>
      <c r="C15" s="10"/>
      <c r="D15" s="58" t="s">
        <v>7</v>
      </c>
      <c r="E15" s="10"/>
      <c r="F15" s="11"/>
      <c r="G15" s="97"/>
      <c r="H15" s="97"/>
    </row>
    <row r="16" spans="2:8" s="2" customFormat="1" ht="18" customHeight="1">
      <c r="B16" s="10" t="s">
        <v>39</v>
      </c>
      <c r="C16" s="10" t="s">
        <v>288</v>
      </c>
      <c r="D16" s="14" t="s">
        <v>273</v>
      </c>
      <c r="E16" s="10" t="s">
        <v>98</v>
      </c>
      <c r="F16" s="11">
        <v>12</v>
      </c>
      <c r="G16" s="97"/>
      <c r="H16" s="97"/>
    </row>
    <row r="17" spans="2:8" s="2" customFormat="1" ht="18" customHeight="1">
      <c r="B17" s="10" t="s">
        <v>40</v>
      </c>
      <c r="C17" s="10" t="s">
        <v>288</v>
      </c>
      <c r="D17" s="8" t="s">
        <v>274</v>
      </c>
      <c r="E17" s="10" t="s">
        <v>98</v>
      </c>
      <c r="F17" s="11">
        <v>12</v>
      </c>
      <c r="G17" s="97"/>
      <c r="H17" s="97"/>
    </row>
    <row r="18" spans="2:8" s="2" customFormat="1" ht="18" customHeight="1">
      <c r="B18" s="10" t="s">
        <v>303</v>
      </c>
      <c r="C18" s="10" t="s">
        <v>289</v>
      </c>
      <c r="D18" s="8" t="s">
        <v>272</v>
      </c>
      <c r="E18" s="10" t="s">
        <v>98</v>
      </c>
      <c r="F18" s="11">
        <v>12</v>
      </c>
      <c r="G18" s="97"/>
      <c r="H18" s="97"/>
    </row>
    <row r="19" spans="2:8" s="2" customFormat="1" ht="18" customHeight="1">
      <c r="B19" s="10"/>
      <c r="C19" s="10"/>
      <c r="D19" s="14"/>
      <c r="E19" s="10"/>
      <c r="F19" s="11"/>
      <c r="G19" s="97"/>
      <c r="H19" s="97"/>
    </row>
    <row r="20" spans="2:8" s="2" customFormat="1" ht="18" customHeight="1">
      <c r="B20" s="15">
        <v>2.3</v>
      </c>
      <c r="C20" s="10"/>
      <c r="D20" s="58" t="s">
        <v>29</v>
      </c>
      <c r="E20" s="10"/>
      <c r="F20" s="11"/>
      <c r="G20" s="97"/>
      <c r="H20" s="97"/>
    </row>
    <row r="21" spans="2:8" s="2" customFormat="1" ht="18" customHeight="1">
      <c r="B21" s="10" t="s">
        <v>42</v>
      </c>
      <c r="C21" s="10" t="s">
        <v>299</v>
      </c>
      <c r="D21" s="8" t="s">
        <v>113</v>
      </c>
      <c r="E21" s="10" t="s">
        <v>98</v>
      </c>
      <c r="F21" s="11">
        <v>12</v>
      </c>
      <c r="G21" s="97"/>
      <c r="H21" s="97"/>
    </row>
    <row r="22" spans="2:8" s="2" customFormat="1" ht="18" customHeight="1">
      <c r="B22" s="10" t="s">
        <v>43</v>
      </c>
      <c r="C22" s="10" t="s">
        <v>300</v>
      </c>
      <c r="D22" s="8" t="s">
        <v>99</v>
      </c>
      <c r="E22" s="10" t="s">
        <v>98</v>
      </c>
      <c r="F22" s="11">
        <v>12</v>
      </c>
      <c r="G22" s="97"/>
      <c r="H22" s="97"/>
    </row>
    <row r="23" spans="2:8" s="2" customFormat="1" ht="18" customHeight="1">
      <c r="B23" s="10" t="s">
        <v>44</v>
      </c>
      <c r="C23" s="10" t="s">
        <v>301</v>
      </c>
      <c r="D23" s="8" t="s">
        <v>100</v>
      </c>
      <c r="E23" s="10" t="s">
        <v>98</v>
      </c>
      <c r="F23" s="11">
        <v>12</v>
      </c>
      <c r="G23" s="97"/>
      <c r="H23" s="97"/>
    </row>
    <row r="24" spans="2:8" s="2" customFormat="1" ht="18" customHeight="1">
      <c r="B24" s="10" t="s">
        <v>45</v>
      </c>
      <c r="C24" s="10" t="s">
        <v>302</v>
      </c>
      <c r="D24" s="8" t="s">
        <v>114</v>
      </c>
      <c r="E24" s="10" t="s">
        <v>98</v>
      </c>
      <c r="F24" s="11">
        <v>12</v>
      </c>
      <c r="G24" s="97"/>
      <c r="H24" s="97"/>
    </row>
    <row r="25" spans="2:8" s="2" customFormat="1" ht="18" customHeight="1">
      <c r="B25" s="10" t="s">
        <v>46</v>
      </c>
      <c r="C25" s="10" t="s">
        <v>290</v>
      </c>
      <c r="D25" s="8" t="s">
        <v>115</v>
      </c>
      <c r="E25" s="10" t="s">
        <v>98</v>
      </c>
      <c r="F25" s="11">
        <v>12</v>
      </c>
      <c r="G25" s="97"/>
      <c r="H25" s="97"/>
    </row>
    <row r="26" spans="2:8" s="2" customFormat="1" ht="18" customHeight="1">
      <c r="B26" s="10" t="s">
        <v>47</v>
      </c>
      <c r="C26" s="10" t="s">
        <v>291</v>
      </c>
      <c r="D26" s="8" t="s">
        <v>116</v>
      </c>
      <c r="E26" s="10" t="s">
        <v>98</v>
      </c>
      <c r="F26" s="11">
        <v>12</v>
      </c>
      <c r="G26" s="97"/>
      <c r="H26" s="97"/>
    </row>
    <row r="27" spans="2:8" s="2" customFormat="1" ht="24.75" customHeight="1">
      <c r="B27" s="10" t="s">
        <v>48</v>
      </c>
      <c r="C27" s="10" t="s">
        <v>292</v>
      </c>
      <c r="D27" s="8" t="s">
        <v>117</v>
      </c>
      <c r="E27" s="10" t="s">
        <v>98</v>
      </c>
      <c r="F27" s="11">
        <v>12</v>
      </c>
      <c r="G27" s="97"/>
      <c r="H27" s="97"/>
    </row>
    <row r="28" spans="2:10" ht="18" customHeight="1">
      <c r="B28" s="10" t="s">
        <v>49</v>
      </c>
      <c r="C28" s="10" t="s">
        <v>293</v>
      </c>
      <c r="D28" s="8" t="s">
        <v>118</v>
      </c>
      <c r="E28" s="10" t="s">
        <v>98</v>
      </c>
      <c r="F28" s="11">
        <v>12</v>
      </c>
      <c r="G28" s="97"/>
      <c r="H28" s="97"/>
      <c r="J28" s="3"/>
    </row>
    <row r="29" spans="2:10" ht="18" customHeight="1">
      <c r="B29" s="10" t="s">
        <v>50</v>
      </c>
      <c r="C29" s="10" t="s">
        <v>294</v>
      </c>
      <c r="D29" s="8" t="s">
        <v>101</v>
      </c>
      <c r="E29" s="10" t="s">
        <v>98</v>
      </c>
      <c r="F29" s="11">
        <v>12</v>
      </c>
      <c r="G29" s="97"/>
      <c r="H29" s="97"/>
      <c r="J29" s="3"/>
    </row>
    <row r="30" spans="2:10" ht="18" customHeight="1">
      <c r="B30" s="10" t="s">
        <v>51</v>
      </c>
      <c r="C30" s="10" t="s">
        <v>295</v>
      </c>
      <c r="D30" s="8" t="s">
        <v>102</v>
      </c>
      <c r="E30" s="10" t="s">
        <v>98</v>
      </c>
      <c r="F30" s="11">
        <v>12</v>
      </c>
      <c r="G30" s="97"/>
      <c r="H30" s="97"/>
      <c r="J30" s="3"/>
    </row>
    <row r="31" spans="2:10" ht="15" customHeight="1">
      <c r="B31" s="10"/>
      <c r="C31" s="10"/>
      <c r="D31" s="8"/>
      <c r="E31" s="10"/>
      <c r="F31" s="11"/>
      <c r="G31" s="97"/>
      <c r="H31" s="97"/>
      <c r="J31" s="3"/>
    </row>
    <row r="32" spans="2:10" ht="18" customHeight="1">
      <c r="B32" s="15">
        <v>2.4</v>
      </c>
      <c r="C32" s="10" t="s">
        <v>296</v>
      </c>
      <c r="D32" s="17" t="s">
        <v>634</v>
      </c>
      <c r="E32" s="10" t="s">
        <v>98</v>
      </c>
      <c r="F32" s="11">
        <v>12</v>
      </c>
      <c r="G32" s="97"/>
      <c r="H32" s="97"/>
      <c r="J32" s="3"/>
    </row>
    <row r="33" spans="2:10" ht="15" customHeight="1">
      <c r="B33" s="10"/>
      <c r="C33" s="10"/>
      <c r="D33" s="17"/>
      <c r="E33" s="10"/>
      <c r="F33" s="11"/>
      <c r="G33" s="97"/>
      <c r="H33" s="97"/>
      <c r="J33" s="3"/>
    </row>
    <row r="34" spans="2:10" ht="26.25" customHeight="1">
      <c r="B34" s="15">
        <v>2.5</v>
      </c>
      <c r="C34" s="10" t="s">
        <v>297</v>
      </c>
      <c r="D34" s="17" t="s">
        <v>41</v>
      </c>
      <c r="E34" s="10" t="s">
        <v>98</v>
      </c>
      <c r="F34" s="11">
        <v>12</v>
      </c>
      <c r="G34" s="97"/>
      <c r="H34" s="97"/>
      <c r="J34" s="3"/>
    </row>
    <row r="35" spans="2:10" ht="15" customHeight="1">
      <c r="B35" s="10"/>
      <c r="C35" s="10"/>
      <c r="D35" s="8"/>
      <c r="E35" s="10"/>
      <c r="F35" s="11"/>
      <c r="G35" s="97"/>
      <c r="H35" s="97"/>
      <c r="J35" s="3"/>
    </row>
    <row r="36" spans="2:8" ht="18" customHeight="1">
      <c r="B36" s="15">
        <v>2.6</v>
      </c>
      <c r="C36" s="10" t="s">
        <v>298</v>
      </c>
      <c r="D36" s="58" t="s">
        <v>52</v>
      </c>
      <c r="E36" s="10" t="s">
        <v>98</v>
      </c>
      <c r="F36" s="11">
        <v>12</v>
      </c>
      <c r="G36" s="97"/>
      <c r="H36" s="97"/>
    </row>
    <row r="37" spans="2:8" ht="15" customHeight="1">
      <c r="B37" s="24"/>
      <c r="C37" s="10"/>
      <c r="D37" s="12"/>
      <c r="E37" s="23"/>
      <c r="F37" s="23"/>
      <c r="G37" s="97"/>
      <c r="H37" s="97"/>
    </row>
    <row r="38" spans="2:8" ht="18" customHeight="1">
      <c r="B38" s="15">
        <v>2.7</v>
      </c>
      <c r="C38" s="10" t="s">
        <v>351</v>
      </c>
      <c r="D38" s="58" t="s">
        <v>132</v>
      </c>
      <c r="E38" s="10" t="s">
        <v>98</v>
      </c>
      <c r="F38" s="11">
        <v>12</v>
      </c>
      <c r="G38" s="97"/>
      <c r="H38" s="97"/>
    </row>
    <row r="39" spans="2:8" ht="15" customHeight="1">
      <c r="B39" s="15"/>
      <c r="C39" s="41"/>
      <c r="D39" s="16"/>
      <c r="E39" s="10"/>
      <c r="F39" s="11"/>
      <c r="G39" s="97"/>
      <c r="H39" s="97"/>
    </row>
    <row r="40" spans="2:8" ht="18" customHeight="1">
      <c r="B40" s="15">
        <v>2.8</v>
      </c>
      <c r="C40" s="10" t="s">
        <v>351</v>
      </c>
      <c r="D40" s="58" t="s">
        <v>352</v>
      </c>
      <c r="E40" s="10" t="s">
        <v>98</v>
      </c>
      <c r="F40" s="11">
        <v>12</v>
      </c>
      <c r="G40" s="97"/>
      <c r="H40" s="97"/>
    </row>
    <row r="41" spans="2:8" ht="18" customHeight="1">
      <c r="B41" s="15"/>
      <c r="C41" s="10"/>
      <c r="D41" s="58"/>
      <c r="E41" s="10"/>
      <c r="F41" s="11"/>
      <c r="G41" s="97"/>
      <c r="H41" s="97"/>
    </row>
    <row r="42" spans="2:8" ht="15" customHeight="1">
      <c r="B42" s="15">
        <v>2.9</v>
      </c>
      <c r="C42" s="10" t="s">
        <v>465</v>
      </c>
      <c r="D42" s="58" t="s">
        <v>463</v>
      </c>
      <c r="E42" s="10" t="s">
        <v>145</v>
      </c>
      <c r="F42" s="11">
        <v>1</v>
      </c>
      <c r="G42" s="11">
        <f>15000*8</f>
        <v>120000</v>
      </c>
      <c r="H42" s="11">
        <f>G42*F42</f>
        <v>120000</v>
      </c>
    </row>
    <row r="43" spans="2:8" ht="15" customHeight="1">
      <c r="B43" s="15"/>
      <c r="C43" s="10"/>
      <c r="D43" s="14" t="s">
        <v>466</v>
      </c>
      <c r="E43" s="10" t="s">
        <v>125</v>
      </c>
      <c r="F43" s="11">
        <f>H42</f>
        <v>120000</v>
      </c>
      <c r="G43" s="236"/>
      <c r="H43" s="100"/>
    </row>
    <row r="44" spans="2:8" ht="21.75" customHeight="1">
      <c r="B44" s="5"/>
      <c r="C44" s="5"/>
      <c r="D44" s="5"/>
      <c r="E44" s="99"/>
      <c r="F44" s="99"/>
      <c r="G44" s="99"/>
      <c r="H44" s="99"/>
    </row>
    <row r="45" spans="2:8" ht="19.5" customHeight="1">
      <c r="B45" s="341" t="s">
        <v>53</v>
      </c>
      <c r="C45" s="341"/>
      <c r="D45" s="341"/>
      <c r="E45" s="341"/>
      <c r="F45" s="341"/>
      <c r="G45" s="341"/>
      <c r="H45" s="158"/>
    </row>
  </sheetData>
  <sheetProtection/>
  <mergeCells count="6">
    <mergeCell ref="B45:G45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view="pageBreakPreview" zoomScaleSheetLayoutView="100" zoomScalePageLayoutView="0" workbookViewId="0" topLeftCell="A21">
      <selection activeCell="H40" sqref="H40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0.421875" style="0" customWidth="1"/>
    <col min="4" max="4" width="38.421875" style="0" customWidth="1"/>
    <col min="5" max="6" width="8.57421875" style="0" customWidth="1"/>
    <col min="7" max="7" width="9.421875" style="0" customWidth="1"/>
    <col min="8" max="8" width="9.421875" style="303" customWidth="1"/>
    <col min="9" max="9" width="1.57421875" style="0" customWidth="1"/>
    <col min="10" max="10" width="8.57421875" style="0" customWidth="1"/>
    <col min="11" max="11" width="18.421875" style="0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163</v>
      </c>
      <c r="C5" s="44"/>
      <c r="D5" s="45"/>
      <c r="E5" s="46"/>
      <c r="F5" s="46"/>
      <c r="G5" s="46"/>
      <c r="H5" s="301"/>
    </row>
    <row r="6" spans="2:8" ht="18" customHeight="1">
      <c r="B6" s="47" t="s">
        <v>144</v>
      </c>
      <c r="C6" s="48"/>
      <c r="D6" s="49"/>
      <c r="E6" s="48"/>
      <c r="F6" s="50"/>
      <c r="G6" s="50"/>
      <c r="H6" s="302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304" t="s">
        <v>5</v>
      </c>
    </row>
    <row r="9" spans="2:8" ht="18" customHeight="1">
      <c r="B9" s="6" t="s">
        <v>54</v>
      </c>
      <c r="C9" s="4"/>
      <c r="D9" s="19" t="s">
        <v>235</v>
      </c>
      <c r="E9" s="19"/>
      <c r="F9" s="19"/>
      <c r="G9" s="19"/>
      <c r="H9" s="305"/>
    </row>
    <row r="10" spans="2:8" s="7" customFormat="1" ht="24.75" customHeight="1">
      <c r="B10" s="20"/>
      <c r="C10" s="20"/>
      <c r="D10" s="9" t="s">
        <v>12</v>
      </c>
      <c r="E10" s="8"/>
      <c r="F10" s="8"/>
      <c r="G10" s="8"/>
      <c r="H10" s="306"/>
    </row>
    <row r="11" spans="2:8" s="2" customFormat="1" ht="18" customHeight="1">
      <c r="B11" s="10"/>
      <c r="C11" s="10"/>
      <c r="D11" s="17"/>
      <c r="E11" s="12"/>
      <c r="F11" s="12"/>
      <c r="G11" s="12"/>
      <c r="H11" s="307"/>
    </row>
    <row r="12" spans="2:8" s="2" customFormat="1" ht="18" customHeight="1">
      <c r="B12" s="15">
        <v>3.1</v>
      </c>
      <c r="C12" s="10"/>
      <c r="D12" s="17" t="s">
        <v>133</v>
      </c>
      <c r="E12" s="10"/>
      <c r="F12" s="11"/>
      <c r="G12" s="12"/>
      <c r="H12" s="307"/>
    </row>
    <row r="13" spans="2:8" s="2" customFormat="1" ht="18" customHeight="1">
      <c r="B13" s="10" t="s">
        <v>121</v>
      </c>
      <c r="C13" s="10" t="s">
        <v>304</v>
      </c>
      <c r="D13" s="39" t="s">
        <v>120</v>
      </c>
      <c r="E13" s="10" t="s">
        <v>124</v>
      </c>
      <c r="F13" s="11">
        <v>1</v>
      </c>
      <c r="G13" s="100">
        <f>5000*12</f>
        <v>60000</v>
      </c>
      <c r="H13" s="308">
        <f>+G13*F13</f>
        <v>60000</v>
      </c>
    </row>
    <row r="14" spans="2:8" s="2" customFormat="1" ht="18" customHeight="1">
      <c r="B14" s="10" t="s">
        <v>122</v>
      </c>
      <c r="C14" s="10"/>
      <c r="D14" s="14" t="s">
        <v>126</v>
      </c>
      <c r="E14" s="10" t="s">
        <v>125</v>
      </c>
      <c r="F14" s="11">
        <f>H13</f>
        <v>60000</v>
      </c>
      <c r="G14" s="221"/>
      <c r="H14" s="308"/>
    </row>
    <row r="15" spans="2:8" s="2" customFormat="1" ht="18" customHeight="1">
      <c r="B15" s="10"/>
      <c r="C15" s="10"/>
      <c r="D15" s="14"/>
      <c r="E15" s="10"/>
      <c r="F15" s="11"/>
      <c r="G15" s="100"/>
      <c r="H15" s="308"/>
    </row>
    <row r="16" spans="2:8" s="2" customFormat="1" ht="18" customHeight="1">
      <c r="B16" s="15">
        <v>3.2</v>
      </c>
      <c r="C16" s="10"/>
      <c r="D16" s="17" t="s">
        <v>127</v>
      </c>
      <c r="E16" s="10"/>
      <c r="F16" s="11"/>
      <c r="G16" s="100"/>
      <c r="H16" s="308"/>
    </row>
    <row r="17" spans="2:8" s="2" customFormat="1" ht="18" customHeight="1">
      <c r="B17" s="10" t="s">
        <v>129</v>
      </c>
      <c r="C17" s="10" t="s">
        <v>317</v>
      </c>
      <c r="D17" s="39" t="s">
        <v>128</v>
      </c>
      <c r="E17" s="10" t="s">
        <v>124</v>
      </c>
      <c r="F17" s="11">
        <v>1</v>
      </c>
      <c r="G17" s="100">
        <f>300*15*12</f>
        <v>54000</v>
      </c>
      <c r="H17" s="308">
        <f>+G17*F17</f>
        <v>54000</v>
      </c>
    </row>
    <row r="18" spans="2:8" s="2" customFormat="1" ht="18" customHeight="1">
      <c r="B18" s="10" t="s">
        <v>194</v>
      </c>
      <c r="C18" s="10"/>
      <c r="D18" s="14" t="s">
        <v>166</v>
      </c>
      <c r="E18" s="10" t="s">
        <v>125</v>
      </c>
      <c r="F18" s="11">
        <f>H17</f>
        <v>54000</v>
      </c>
      <c r="G18" s="221"/>
      <c r="H18" s="308"/>
    </row>
    <row r="19" spans="2:8" s="2" customFormat="1" ht="18" customHeight="1">
      <c r="B19" s="10"/>
      <c r="C19" s="10"/>
      <c r="D19" s="8"/>
      <c r="E19" s="10"/>
      <c r="F19" s="11"/>
      <c r="G19" s="100"/>
      <c r="H19" s="308"/>
    </row>
    <row r="20" spans="2:8" s="2" customFormat="1" ht="18" customHeight="1">
      <c r="B20" s="10"/>
      <c r="C20" s="15">
        <v>8.8</v>
      </c>
      <c r="D20" s="17" t="s">
        <v>353</v>
      </c>
      <c r="E20" s="10"/>
      <c r="F20" s="11"/>
      <c r="G20" s="100"/>
      <c r="H20" s="308"/>
    </row>
    <row r="21" spans="2:8" s="2" customFormat="1" ht="24.75" customHeight="1">
      <c r="B21" s="15">
        <v>3.4</v>
      </c>
      <c r="C21" s="10"/>
      <c r="D21" s="17" t="s">
        <v>85</v>
      </c>
      <c r="E21" s="10"/>
      <c r="F21" s="11"/>
      <c r="G21" s="100"/>
      <c r="H21" s="308"/>
    </row>
    <row r="22" spans="2:8" s="2" customFormat="1" ht="18" customHeight="1">
      <c r="B22" s="10" t="s">
        <v>135</v>
      </c>
      <c r="C22" s="10" t="s">
        <v>356</v>
      </c>
      <c r="D22" s="39" t="s">
        <v>354</v>
      </c>
      <c r="E22" s="10" t="s">
        <v>124</v>
      </c>
      <c r="F22" s="11">
        <v>1</v>
      </c>
      <c r="G22" s="100">
        <v>125000</v>
      </c>
      <c r="H22" s="308">
        <f>+G22*F22</f>
        <v>125000</v>
      </c>
    </row>
    <row r="23" spans="2:8" s="2" customFormat="1" ht="18" customHeight="1">
      <c r="B23" s="10" t="s">
        <v>136</v>
      </c>
      <c r="C23" s="10" t="s">
        <v>356</v>
      </c>
      <c r="D23" s="14" t="s">
        <v>355</v>
      </c>
      <c r="E23" s="10" t="s">
        <v>125</v>
      </c>
      <c r="F23" s="11">
        <f>H22</f>
        <v>125000</v>
      </c>
      <c r="G23" s="221"/>
      <c r="H23" s="308"/>
    </row>
    <row r="24" spans="2:8" s="2" customFormat="1" ht="18" customHeight="1">
      <c r="B24" s="15"/>
      <c r="C24" s="10"/>
      <c r="D24" s="17"/>
      <c r="E24" s="10"/>
      <c r="F24" s="11"/>
      <c r="G24" s="100"/>
      <c r="H24" s="308"/>
    </row>
    <row r="25" spans="2:10" ht="18" customHeight="1">
      <c r="B25" s="15">
        <v>3.5</v>
      </c>
      <c r="C25" s="15" t="s">
        <v>171</v>
      </c>
      <c r="D25" s="17" t="s">
        <v>134</v>
      </c>
      <c r="E25" s="10"/>
      <c r="F25" s="11"/>
      <c r="G25" s="100"/>
      <c r="H25" s="308"/>
      <c r="I25" s="1"/>
      <c r="J25" s="3"/>
    </row>
    <row r="26" spans="2:10" ht="24.75" customHeight="1">
      <c r="B26" s="10" t="s">
        <v>137</v>
      </c>
      <c r="C26" s="10" t="s">
        <v>204</v>
      </c>
      <c r="D26" s="39" t="s">
        <v>142</v>
      </c>
      <c r="E26" s="10" t="s">
        <v>124</v>
      </c>
      <c r="F26" s="11">
        <v>1</v>
      </c>
      <c r="G26" s="100">
        <v>102500</v>
      </c>
      <c r="H26" s="308">
        <f>+G26*F26</f>
        <v>102500</v>
      </c>
      <c r="J26" s="3"/>
    </row>
    <row r="27" spans="2:10" ht="18" customHeight="1">
      <c r="B27" s="10" t="s">
        <v>138</v>
      </c>
      <c r="C27" s="10" t="s">
        <v>205</v>
      </c>
      <c r="D27" s="14" t="s">
        <v>141</v>
      </c>
      <c r="E27" s="10" t="s">
        <v>125</v>
      </c>
      <c r="F27" s="11">
        <f>H26</f>
        <v>102500</v>
      </c>
      <c r="G27" s="221"/>
      <c r="H27" s="308"/>
      <c r="J27" s="3"/>
    </row>
    <row r="28" spans="2:10" ht="18" customHeight="1">
      <c r="B28" s="15"/>
      <c r="C28" s="10"/>
      <c r="D28" s="16"/>
      <c r="E28" s="10"/>
      <c r="F28" s="11"/>
      <c r="G28" s="100"/>
      <c r="H28" s="308"/>
      <c r="J28" s="3"/>
    </row>
    <row r="29" spans="2:10" ht="18" customHeight="1">
      <c r="B29" s="15">
        <v>3.6</v>
      </c>
      <c r="C29" s="15" t="s">
        <v>305</v>
      </c>
      <c r="D29" s="82" t="s">
        <v>632</v>
      </c>
      <c r="E29" s="83" t="s">
        <v>75</v>
      </c>
      <c r="F29" s="84">
        <v>255</v>
      </c>
      <c r="G29" s="102"/>
      <c r="H29" s="308"/>
      <c r="J29" s="3"/>
    </row>
    <row r="30" spans="2:8" ht="18" customHeight="1">
      <c r="B30" s="24"/>
      <c r="C30" s="24"/>
      <c r="D30" s="82"/>
      <c r="E30" s="83"/>
      <c r="F30" s="84"/>
      <c r="G30" s="102"/>
      <c r="H30" s="309"/>
    </row>
    <row r="31" spans="2:10" ht="18" customHeight="1">
      <c r="B31" s="15">
        <v>3.7</v>
      </c>
      <c r="C31" s="15" t="s">
        <v>482</v>
      </c>
      <c r="D31" s="82" t="s">
        <v>557</v>
      </c>
      <c r="E31" s="10" t="s">
        <v>124</v>
      </c>
      <c r="F31" s="11">
        <v>0</v>
      </c>
      <c r="G31" s="100"/>
      <c r="H31" s="308" t="s">
        <v>93</v>
      </c>
      <c r="J31" s="3"/>
    </row>
    <row r="32" spans="2:11" ht="18" customHeight="1">
      <c r="B32" s="15"/>
      <c r="C32" s="10"/>
      <c r="D32" s="82"/>
      <c r="E32" s="10"/>
      <c r="F32" s="11"/>
      <c r="G32" s="100"/>
      <c r="H32" s="308"/>
      <c r="K32" s="312"/>
    </row>
    <row r="33" spans="2:10" ht="29.25" customHeight="1">
      <c r="B33" s="15">
        <v>3.8</v>
      </c>
      <c r="C33" s="15" t="s">
        <v>483</v>
      </c>
      <c r="D33" s="338" t="s">
        <v>633</v>
      </c>
      <c r="E33" s="10" t="s">
        <v>124</v>
      </c>
      <c r="F33" s="11">
        <v>1</v>
      </c>
      <c r="G33" s="100">
        <v>185000</v>
      </c>
      <c r="H33" s="308">
        <f>+G33*F33</f>
        <v>185000</v>
      </c>
      <c r="J33" s="3"/>
    </row>
    <row r="34" spans="2:10" ht="18" customHeight="1">
      <c r="B34" s="15"/>
      <c r="C34" s="15"/>
      <c r="D34" s="82"/>
      <c r="E34" s="118"/>
      <c r="F34" s="84"/>
      <c r="G34" s="313"/>
      <c r="H34" s="84"/>
      <c r="J34" s="3"/>
    </row>
    <row r="35" spans="2:10" ht="18" customHeight="1">
      <c r="B35" s="15">
        <v>3.9</v>
      </c>
      <c r="C35" s="15" t="s">
        <v>484</v>
      </c>
      <c r="D35" s="82" t="s">
        <v>590</v>
      </c>
      <c r="E35" s="10" t="s">
        <v>124</v>
      </c>
      <c r="F35" s="11">
        <v>1</v>
      </c>
      <c r="G35" s="100">
        <v>125000</v>
      </c>
      <c r="H35" s="308">
        <f>+G35*F35</f>
        <v>125000</v>
      </c>
      <c r="J35" s="3"/>
    </row>
    <row r="36" spans="2:8" ht="15.75" customHeight="1">
      <c r="B36" s="24"/>
      <c r="C36" s="24"/>
      <c r="D36" s="82"/>
      <c r="E36" s="83"/>
      <c r="F36" s="84"/>
      <c r="G36" s="102"/>
      <c r="H36" s="309"/>
    </row>
    <row r="37" spans="2:8" ht="15.75" customHeight="1">
      <c r="B37" s="15" t="s">
        <v>588</v>
      </c>
      <c r="C37" s="10" t="s">
        <v>589</v>
      </c>
      <c r="D37" s="14" t="s">
        <v>141</v>
      </c>
      <c r="E37" s="10" t="s">
        <v>125</v>
      </c>
      <c r="F37" s="11">
        <f>+H33+H29</f>
        <v>185000</v>
      </c>
      <c r="G37" s="221"/>
      <c r="H37" s="308"/>
    </row>
    <row r="38" spans="2:8" ht="15.75" customHeight="1">
      <c r="B38" s="24"/>
      <c r="C38" s="24"/>
      <c r="D38" s="153"/>
      <c r="E38" s="83"/>
      <c r="F38" s="84"/>
      <c r="G38" s="102"/>
      <c r="H38" s="309"/>
    </row>
    <row r="39" spans="2:8" ht="18" customHeight="1">
      <c r="B39" s="5"/>
      <c r="C39" s="5"/>
      <c r="D39" s="5"/>
      <c r="E39" s="99"/>
      <c r="F39" s="99"/>
      <c r="G39" s="99"/>
      <c r="H39" s="310"/>
    </row>
    <row r="40" spans="2:8" ht="19.5" customHeight="1">
      <c r="B40" s="341" t="s">
        <v>143</v>
      </c>
      <c r="C40" s="341"/>
      <c r="D40" s="341"/>
      <c r="E40" s="341"/>
      <c r="F40" s="341"/>
      <c r="G40" s="341"/>
      <c r="H40" s="300"/>
    </row>
  </sheetData>
  <sheetProtection/>
  <mergeCells count="6">
    <mergeCell ref="B40:G40"/>
    <mergeCell ref="B1:H1"/>
    <mergeCell ref="B2:H2"/>
    <mergeCell ref="B3:H3"/>
    <mergeCell ref="B4:E4"/>
    <mergeCell ref="F4:H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view="pageBreakPreview" zoomScaleSheetLayoutView="100" zoomScalePageLayoutView="0" workbookViewId="0" topLeftCell="A1">
      <selection activeCell="K40" sqref="K40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5.57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163</v>
      </c>
      <c r="C5" s="44"/>
      <c r="D5" s="45"/>
      <c r="E5" s="46"/>
      <c r="F5" s="46"/>
      <c r="G5" s="46"/>
      <c r="H5" s="298"/>
    </row>
    <row r="6" spans="2:8" ht="18" customHeight="1">
      <c r="B6" s="47" t="s">
        <v>55</v>
      </c>
      <c r="C6" s="48"/>
      <c r="D6" s="49"/>
      <c r="E6" s="48"/>
      <c r="F6" s="50"/>
      <c r="G6" s="50"/>
      <c r="H6" s="299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57</v>
      </c>
      <c r="C9" s="4"/>
      <c r="D9" s="19" t="s">
        <v>56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318</v>
      </c>
      <c r="E10" s="8"/>
      <c r="F10" s="8"/>
      <c r="G10" s="8"/>
      <c r="H10" s="8"/>
    </row>
    <row r="11" spans="2:8" s="2" customFormat="1" ht="18" customHeight="1">
      <c r="B11" s="10"/>
      <c r="C11" s="10"/>
      <c r="D11" s="17"/>
      <c r="E11" s="12"/>
      <c r="F11" s="12"/>
      <c r="G11" s="12"/>
      <c r="H11" s="12"/>
    </row>
    <row r="12" spans="2:8" s="2" customFormat="1" ht="18" customHeight="1">
      <c r="B12" s="15">
        <v>4.1</v>
      </c>
      <c r="C12" s="10" t="s">
        <v>349</v>
      </c>
      <c r="D12" s="17" t="s">
        <v>247</v>
      </c>
      <c r="E12" s="10"/>
      <c r="F12" s="11"/>
      <c r="G12" s="10"/>
      <c r="H12" s="10"/>
    </row>
    <row r="13" spans="2:8" s="2" customFormat="1" ht="18" customHeight="1">
      <c r="B13" s="15" t="s">
        <v>146</v>
      </c>
      <c r="C13" s="10" t="s">
        <v>350</v>
      </c>
      <c r="D13" s="14" t="s">
        <v>460</v>
      </c>
      <c r="E13" s="10" t="s">
        <v>145</v>
      </c>
      <c r="F13" s="11">
        <v>1</v>
      </c>
      <c r="G13" s="11">
        <v>15500</v>
      </c>
      <c r="H13" s="11">
        <f>+G13*F13</f>
        <v>15500</v>
      </c>
    </row>
    <row r="14" spans="2:8" s="2" customFormat="1" ht="18" customHeight="1">
      <c r="B14" s="10" t="s">
        <v>147</v>
      </c>
      <c r="C14" s="10" t="s">
        <v>350</v>
      </c>
      <c r="D14" s="14" t="s">
        <v>347</v>
      </c>
      <c r="E14" s="10" t="s">
        <v>145</v>
      </c>
      <c r="F14" s="11">
        <v>1</v>
      </c>
      <c r="G14" s="11">
        <v>20500</v>
      </c>
      <c r="H14" s="11">
        <f>+G14*F14</f>
        <v>20500</v>
      </c>
    </row>
    <row r="15" spans="2:8" s="2" customFormat="1" ht="18" customHeight="1">
      <c r="B15" s="10" t="s">
        <v>459</v>
      </c>
      <c r="C15" s="10" t="s">
        <v>349</v>
      </c>
      <c r="D15" s="14" t="s">
        <v>348</v>
      </c>
      <c r="E15" s="10" t="s">
        <v>125</v>
      </c>
      <c r="F15" s="11">
        <f>H14+H13</f>
        <v>36000</v>
      </c>
      <c r="G15" s="221"/>
      <c r="H15" s="11"/>
    </row>
    <row r="16" spans="2:8" s="2" customFormat="1" ht="18" customHeight="1">
      <c r="B16" s="137"/>
      <c r="C16" s="73"/>
      <c r="D16" s="138"/>
      <c r="E16" s="73"/>
      <c r="F16" s="103"/>
      <c r="G16" s="103"/>
      <c r="H16" s="103"/>
    </row>
    <row r="17" spans="2:10" ht="18" customHeight="1">
      <c r="B17" s="137"/>
      <c r="C17" s="73"/>
      <c r="D17" s="138"/>
      <c r="E17" s="73"/>
      <c r="F17" s="103"/>
      <c r="G17" s="103"/>
      <c r="H17" s="103"/>
      <c r="J17" s="3"/>
    </row>
    <row r="18" spans="2:10" ht="24.75" customHeight="1">
      <c r="B18" s="73"/>
      <c r="C18" s="73"/>
      <c r="D18" s="139"/>
      <c r="E18" s="73"/>
      <c r="F18" s="103"/>
      <c r="G18" s="103"/>
      <c r="H18" s="103"/>
      <c r="J18" s="3"/>
    </row>
    <row r="19" spans="2:10" ht="18" customHeight="1">
      <c r="B19" s="73"/>
      <c r="C19" s="73"/>
      <c r="D19" s="121"/>
      <c r="E19" s="73"/>
      <c r="F19" s="103"/>
      <c r="G19" s="103"/>
      <c r="H19" s="103"/>
      <c r="J19" s="3"/>
    </row>
    <row r="20" spans="2:10" ht="18" customHeight="1">
      <c r="B20" s="15"/>
      <c r="C20" s="10"/>
      <c r="D20" s="18"/>
      <c r="E20" s="10"/>
      <c r="F20" s="11"/>
      <c r="G20" s="11"/>
      <c r="H20" s="11"/>
      <c r="J20" s="3"/>
    </row>
    <row r="21" spans="2:10" ht="18" customHeight="1">
      <c r="B21" s="15"/>
      <c r="C21" s="10"/>
      <c r="D21" s="16"/>
      <c r="E21" s="10"/>
      <c r="F21" s="11"/>
      <c r="G21" s="10"/>
      <c r="H21" s="10"/>
      <c r="I21" s="1"/>
      <c r="J21" s="3"/>
    </row>
    <row r="22" spans="2:8" ht="24.75" customHeight="1">
      <c r="B22" s="10"/>
      <c r="C22" s="10"/>
      <c r="D22" s="8"/>
      <c r="E22" s="10"/>
      <c r="F22" s="11"/>
      <c r="G22" s="11"/>
      <c r="H22" s="11"/>
    </row>
    <row r="23" spans="2:8" ht="18" customHeight="1">
      <c r="B23" s="10"/>
      <c r="C23" s="10"/>
      <c r="D23" s="14"/>
      <c r="E23" s="10"/>
      <c r="F23" s="11"/>
      <c r="G23" s="101"/>
      <c r="H23" s="101"/>
    </row>
    <row r="24" spans="2:8" ht="18" customHeight="1">
      <c r="B24" s="10"/>
      <c r="C24" s="10"/>
      <c r="D24" s="14"/>
      <c r="E24" s="10"/>
      <c r="F24" s="11"/>
      <c r="G24" s="101"/>
      <c r="H24" s="101"/>
    </row>
    <row r="25" spans="2:8" ht="18" customHeight="1">
      <c r="B25" s="10"/>
      <c r="C25" s="10"/>
      <c r="D25" s="14"/>
      <c r="E25" s="10"/>
      <c r="F25" s="11"/>
      <c r="G25" s="101"/>
      <c r="H25" s="101"/>
    </row>
    <row r="26" spans="2:8" ht="18" customHeight="1">
      <c r="B26" s="10"/>
      <c r="C26" s="10"/>
      <c r="D26" s="14"/>
      <c r="E26" s="10"/>
      <c r="F26" s="13"/>
      <c r="G26" s="25"/>
      <c r="H26" s="25"/>
    </row>
    <row r="27" spans="2:8" ht="18" customHeight="1">
      <c r="B27" s="10"/>
      <c r="C27" s="10"/>
      <c r="D27" s="14"/>
      <c r="E27" s="10"/>
      <c r="F27" s="13"/>
      <c r="G27" s="25"/>
      <c r="H27" s="25"/>
    </row>
    <row r="28" spans="2:8" ht="18" customHeight="1">
      <c r="B28" s="10"/>
      <c r="C28" s="10"/>
      <c r="D28" s="14"/>
      <c r="E28" s="10"/>
      <c r="F28" s="13"/>
      <c r="G28" s="25"/>
      <c r="H28" s="25"/>
    </row>
    <row r="29" spans="2:8" ht="18" customHeight="1">
      <c r="B29" s="10"/>
      <c r="C29" s="10"/>
      <c r="D29" s="14"/>
      <c r="E29" s="10"/>
      <c r="F29" s="13"/>
      <c r="G29" s="25"/>
      <c r="H29" s="25"/>
    </row>
    <row r="30" spans="2:8" ht="18" customHeight="1">
      <c r="B30" s="10"/>
      <c r="C30" s="10"/>
      <c r="D30" s="14"/>
      <c r="E30" s="10"/>
      <c r="F30" s="13"/>
      <c r="G30" s="25"/>
      <c r="H30" s="25"/>
    </row>
    <row r="31" spans="2:8" ht="18" customHeight="1">
      <c r="B31" s="10"/>
      <c r="C31" s="10"/>
      <c r="D31" s="14"/>
      <c r="E31" s="10"/>
      <c r="F31" s="13"/>
      <c r="G31" s="25"/>
      <c r="H31" s="25"/>
    </row>
    <row r="32" spans="2:8" ht="18" customHeight="1">
      <c r="B32" s="10"/>
      <c r="C32" s="10"/>
      <c r="D32" s="14"/>
      <c r="E32" s="10"/>
      <c r="F32" s="13"/>
      <c r="G32" s="25"/>
      <c r="H32" s="25"/>
    </row>
    <row r="33" spans="2:8" ht="18" customHeight="1">
      <c r="B33" s="10"/>
      <c r="C33" s="10"/>
      <c r="D33" s="14"/>
      <c r="E33" s="10"/>
      <c r="F33" s="13"/>
      <c r="G33" s="25"/>
      <c r="H33" s="25"/>
    </row>
    <row r="34" spans="2:8" ht="18" customHeight="1">
      <c r="B34" s="10"/>
      <c r="C34" s="10"/>
      <c r="D34" s="14"/>
      <c r="E34" s="10"/>
      <c r="F34" s="13"/>
      <c r="G34" s="25"/>
      <c r="H34" s="25"/>
    </row>
    <row r="35" spans="2:8" ht="18" customHeight="1">
      <c r="B35" s="10"/>
      <c r="C35" s="10"/>
      <c r="D35" s="14"/>
      <c r="E35" s="10"/>
      <c r="F35" s="13"/>
      <c r="G35" s="25"/>
      <c r="H35" s="25"/>
    </row>
    <row r="36" spans="2:8" ht="18" customHeight="1">
      <c r="B36" s="10"/>
      <c r="C36" s="10"/>
      <c r="D36" s="14"/>
      <c r="E36" s="10"/>
      <c r="F36" s="13"/>
      <c r="G36" s="25"/>
      <c r="H36" s="25"/>
    </row>
    <row r="37" spans="2:8" ht="18" customHeight="1">
      <c r="B37" s="10"/>
      <c r="C37" s="10"/>
      <c r="D37" s="14"/>
      <c r="E37" s="10"/>
      <c r="F37" s="13"/>
      <c r="G37" s="25"/>
      <c r="H37" s="25"/>
    </row>
    <row r="38" spans="2:8" ht="18" customHeight="1">
      <c r="B38" s="10"/>
      <c r="C38" s="10"/>
      <c r="D38" s="14"/>
      <c r="E38" s="10"/>
      <c r="F38" s="13"/>
      <c r="G38" s="25"/>
      <c r="H38" s="25"/>
    </row>
    <row r="39" spans="2:8" ht="18" customHeight="1">
      <c r="B39" s="10"/>
      <c r="C39" s="10"/>
      <c r="D39" s="14"/>
      <c r="E39" s="10"/>
      <c r="F39" s="13"/>
      <c r="G39" s="25"/>
      <c r="H39" s="25"/>
    </row>
    <row r="40" spans="2:8" ht="18" customHeight="1">
      <c r="B40" s="15"/>
      <c r="C40" s="10"/>
      <c r="D40" s="16"/>
      <c r="E40" s="10"/>
      <c r="F40" s="13"/>
      <c r="G40" s="25"/>
      <c r="H40" s="25"/>
    </row>
    <row r="41" spans="2:8" ht="18" customHeight="1">
      <c r="B41" s="24"/>
      <c r="C41" s="24"/>
      <c r="D41" s="24"/>
      <c r="E41" s="10"/>
      <c r="F41" s="11"/>
      <c r="G41" s="25"/>
      <c r="H41" s="25"/>
    </row>
    <row r="42" spans="2:8" ht="18" customHeight="1">
      <c r="B42" s="24"/>
      <c r="C42" s="24"/>
      <c r="D42" s="24"/>
      <c r="E42" s="24"/>
      <c r="F42" s="24"/>
      <c r="G42" s="25"/>
      <c r="H42" s="25"/>
    </row>
    <row r="43" spans="2:8" ht="9.75" customHeight="1">
      <c r="B43" s="5"/>
      <c r="C43" s="5"/>
      <c r="D43" s="5"/>
      <c r="E43" s="5"/>
      <c r="F43" s="5"/>
      <c r="G43" s="5"/>
      <c r="H43" s="5"/>
    </row>
    <row r="44" spans="2:8" ht="19.5" customHeight="1">
      <c r="B44" s="341" t="s">
        <v>148</v>
      </c>
      <c r="C44" s="341"/>
      <c r="D44" s="341"/>
      <c r="E44" s="341"/>
      <c r="F44" s="341"/>
      <c r="G44" s="341"/>
      <c r="H44" s="158"/>
    </row>
  </sheetData>
  <sheetProtection/>
  <mergeCells count="6">
    <mergeCell ref="B44:G44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view="pageBreakPreview" zoomScaleSheetLayoutView="100" zoomScalePageLayoutView="0" workbookViewId="0" topLeftCell="A24">
      <selection activeCell="L16" sqref="L16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8.57421875" style="0" customWidth="1"/>
    <col min="4" max="4" width="36.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163</v>
      </c>
      <c r="C5" s="44"/>
      <c r="D5" s="45"/>
      <c r="E5" s="46"/>
      <c r="F5" s="46"/>
      <c r="G5" s="46"/>
      <c r="H5" s="46"/>
    </row>
    <row r="6" spans="2:8" ht="18" customHeight="1">
      <c r="B6" s="47" t="s">
        <v>245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58</v>
      </c>
      <c r="C9" s="4"/>
      <c r="D9" s="19" t="s">
        <v>59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12</v>
      </c>
      <c r="E10" s="8"/>
      <c r="F10" s="8"/>
      <c r="G10" s="8"/>
      <c r="H10" s="8"/>
    </row>
    <row r="11" spans="2:8" s="2" customFormat="1" ht="12" customHeight="1">
      <c r="B11" s="10"/>
      <c r="C11" s="10"/>
      <c r="D11" s="17"/>
      <c r="E11" s="12"/>
      <c r="F11" s="12"/>
      <c r="G11" s="12"/>
      <c r="H11" s="12"/>
    </row>
    <row r="12" spans="2:8" s="2" customFormat="1" ht="18" customHeight="1">
      <c r="B12" s="15">
        <v>5.1</v>
      </c>
      <c r="C12" s="15" t="s">
        <v>306</v>
      </c>
      <c r="D12" s="26" t="s">
        <v>153</v>
      </c>
      <c r="E12" s="10"/>
      <c r="F12" s="11"/>
      <c r="G12" s="12"/>
      <c r="H12" s="12"/>
    </row>
    <row r="13" spans="2:8" s="2" customFormat="1" ht="18" customHeight="1">
      <c r="B13" s="10" t="s">
        <v>61</v>
      </c>
      <c r="C13" s="10"/>
      <c r="D13" s="27" t="s">
        <v>64</v>
      </c>
      <c r="E13" s="10" t="s">
        <v>161</v>
      </c>
      <c r="F13" s="11">
        <f>+F16*0.7</f>
        <v>1108.8</v>
      </c>
      <c r="G13" s="97"/>
      <c r="H13" s="11" t="s">
        <v>93</v>
      </c>
    </row>
    <row r="14" spans="2:8" s="2" customFormat="1" ht="18" customHeight="1">
      <c r="B14" s="10" t="s">
        <v>62</v>
      </c>
      <c r="C14" s="10"/>
      <c r="D14" s="27" t="s">
        <v>65</v>
      </c>
      <c r="E14" s="10" t="s">
        <v>161</v>
      </c>
      <c r="F14" s="11">
        <f>+F16*0.75</f>
        <v>1188</v>
      </c>
      <c r="G14" s="97"/>
      <c r="H14" s="11" t="s">
        <v>93</v>
      </c>
    </row>
    <row r="15" spans="2:8" s="2" customFormat="1" ht="18" customHeight="1">
      <c r="B15" s="10" t="s">
        <v>63</v>
      </c>
      <c r="C15" s="10"/>
      <c r="D15" s="27" t="s">
        <v>66</v>
      </c>
      <c r="E15" s="10" t="s">
        <v>161</v>
      </c>
      <c r="F15" s="11">
        <f>+F16*0.8</f>
        <v>1267.2</v>
      </c>
      <c r="G15" s="97"/>
      <c r="H15" s="11" t="s">
        <v>93</v>
      </c>
    </row>
    <row r="16" spans="2:8" s="2" customFormat="1" ht="18" customHeight="1">
      <c r="B16" s="10" t="s">
        <v>152</v>
      </c>
      <c r="C16" s="10"/>
      <c r="D16" s="27" t="s">
        <v>151</v>
      </c>
      <c r="E16" s="10" t="s">
        <v>161</v>
      </c>
      <c r="F16" s="11">
        <f>9*22*8</f>
        <v>1584</v>
      </c>
      <c r="G16" s="97"/>
      <c r="H16" s="11" t="s">
        <v>93</v>
      </c>
    </row>
    <row r="17" spans="2:8" s="2" customFormat="1" ht="24.75" customHeight="1">
      <c r="B17" s="10" t="s">
        <v>162</v>
      </c>
      <c r="C17" s="10"/>
      <c r="D17" s="30" t="s">
        <v>165</v>
      </c>
      <c r="E17" s="10" t="s">
        <v>125</v>
      </c>
      <c r="F17" s="11"/>
      <c r="G17" s="97"/>
      <c r="H17" s="11" t="s">
        <v>93</v>
      </c>
    </row>
    <row r="18" spans="2:8" s="2" customFormat="1" ht="12" customHeight="1">
      <c r="B18" s="10"/>
      <c r="C18" s="10"/>
      <c r="D18" s="27"/>
      <c r="E18" s="10"/>
      <c r="F18" s="11"/>
      <c r="G18" s="11"/>
      <c r="H18" s="11"/>
    </row>
    <row r="19" spans="2:8" s="2" customFormat="1" ht="12" customHeight="1">
      <c r="B19" s="10"/>
      <c r="C19" s="10"/>
      <c r="D19" s="28"/>
      <c r="E19" s="10"/>
      <c r="F19" s="11"/>
      <c r="G19" s="11"/>
      <c r="H19" s="11"/>
    </row>
    <row r="20" spans="2:8" s="2" customFormat="1" ht="18" customHeight="1">
      <c r="B20" s="15">
        <v>5.2</v>
      </c>
      <c r="C20" s="15">
        <v>8.7</v>
      </c>
      <c r="D20" s="26" t="s">
        <v>172</v>
      </c>
      <c r="E20" s="10"/>
      <c r="F20" s="11"/>
      <c r="G20" s="11"/>
      <c r="H20" s="11"/>
    </row>
    <row r="21" spans="2:8" s="2" customFormat="1" ht="34.5" customHeight="1">
      <c r="B21" s="15"/>
      <c r="C21" s="10"/>
      <c r="D21" s="29" t="s">
        <v>150</v>
      </c>
      <c r="E21" s="10"/>
      <c r="F21" s="11"/>
      <c r="G21" s="11"/>
      <c r="H21" s="11"/>
    </row>
    <row r="22" spans="2:8" s="2" customFormat="1" ht="18" customHeight="1">
      <c r="B22" s="10" t="s">
        <v>206</v>
      </c>
      <c r="C22" s="10"/>
      <c r="D22" s="28" t="s">
        <v>68</v>
      </c>
      <c r="E22" s="10" t="s">
        <v>161</v>
      </c>
      <c r="F22" s="11">
        <f>9*22*6</f>
        <v>1188</v>
      </c>
      <c r="G22" s="97"/>
      <c r="H22" s="11" t="s">
        <v>93</v>
      </c>
    </row>
    <row r="23" spans="2:8" s="2" customFormat="1" ht="18" customHeight="1">
      <c r="B23" s="10" t="s">
        <v>207</v>
      </c>
      <c r="C23" s="10"/>
      <c r="D23" s="28" t="s">
        <v>67</v>
      </c>
      <c r="E23" s="10" t="s">
        <v>161</v>
      </c>
      <c r="F23" s="11">
        <f aca="true" t="shared" si="0" ref="F23:F29">9*22*6</f>
        <v>1188</v>
      </c>
      <c r="G23" s="97"/>
      <c r="H23" s="11" t="s">
        <v>93</v>
      </c>
    </row>
    <row r="24" spans="2:8" s="2" customFormat="1" ht="18" customHeight="1">
      <c r="B24" s="10" t="s">
        <v>426</v>
      </c>
      <c r="C24" s="10"/>
      <c r="D24" s="28" t="s">
        <v>149</v>
      </c>
      <c r="E24" s="10" t="s">
        <v>161</v>
      </c>
      <c r="F24" s="11">
        <f t="shared" si="0"/>
        <v>1188</v>
      </c>
      <c r="G24" s="97"/>
      <c r="H24" s="11" t="s">
        <v>93</v>
      </c>
    </row>
    <row r="25" spans="2:8" s="2" customFormat="1" ht="18" customHeight="1">
      <c r="B25" s="10" t="s">
        <v>427</v>
      </c>
      <c r="C25" s="10"/>
      <c r="D25" s="40" t="s">
        <v>154</v>
      </c>
      <c r="E25" s="10" t="s">
        <v>161</v>
      </c>
      <c r="F25" s="11">
        <f t="shared" si="0"/>
        <v>1188</v>
      </c>
      <c r="G25" s="97"/>
      <c r="H25" s="11" t="s">
        <v>93</v>
      </c>
    </row>
    <row r="26" spans="2:8" s="2" customFormat="1" ht="18" customHeight="1">
      <c r="B26" s="10" t="s">
        <v>428</v>
      </c>
      <c r="C26" s="10"/>
      <c r="D26" s="40" t="s">
        <v>154</v>
      </c>
      <c r="E26" s="10" t="s">
        <v>161</v>
      </c>
      <c r="F26" s="11">
        <f t="shared" si="0"/>
        <v>1188</v>
      </c>
      <c r="G26" s="97"/>
      <c r="H26" s="11" t="s">
        <v>93</v>
      </c>
    </row>
    <row r="27" spans="2:10" ht="18" customHeight="1">
      <c r="B27" s="10" t="s">
        <v>429</v>
      </c>
      <c r="C27" s="10"/>
      <c r="D27" s="40" t="s">
        <v>155</v>
      </c>
      <c r="E27" s="10" t="s">
        <v>161</v>
      </c>
      <c r="F27" s="11">
        <f t="shared" si="0"/>
        <v>1188</v>
      </c>
      <c r="G27" s="97"/>
      <c r="H27" s="11" t="s">
        <v>93</v>
      </c>
      <c r="J27" s="3"/>
    </row>
    <row r="28" spans="2:10" ht="18" customHeight="1">
      <c r="B28" s="10" t="s">
        <v>430</v>
      </c>
      <c r="C28" s="10"/>
      <c r="D28" s="40" t="s">
        <v>156</v>
      </c>
      <c r="E28" s="10" t="s">
        <v>161</v>
      </c>
      <c r="F28" s="11">
        <f t="shared" si="0"/>
        <v>1188</v>
      </c>
      <c r="G28" s="97"/>
      <c r="H28" s="11" t="s">
        <v>93</v>
      </c>
      <c r="J28" s="3"/>
    </row>
    <row r="29" spans="2:10" ht="18" customHeight="1">
      <c r="B29" s="10" t="s">
        <v>431</v>
      </c>
      <c r="C29" s="10"/>
      <c r="D29" s="40" t="s">
        <v>157</v>
      </c>
      <c r="E29" s="10" t="s">
        <v>161</v>
      </c>
      <c r="F29" s="11">
        <f t="shared" si="0"/>
        <v>1188</v>
      </c>
      <c r="G29" s="97"/>
      <c r="H29" s="11" t="s">
        <v>93</v>
      </c>
      <c r="J29" s="3"/>
    </row>
    <row r="30" spans="2:10" ht="24.75" customHeight="1">
      <c r="B30" s="10" t="s">
        <v>210</v>
      </c>
      <c r="C30" s="10"/>
      <c r="D30" s="8" t="s">
        <v>212</v>
      </c>
      <c r="E30" s="10" t="s">
        <v>0</v>
      </c>
      <c r="F30" s="11"/>
      <c r="G30" s="97"/>
      <c r="H30" s="11" t="s">
        <v>93</v>
      </c>
      <c r="J30" s="3"/>
    </row>
    <row r="31" spans="2:10" ht="12" customHeight="1">
      <c r="B31" s="15"/>
      <c r="C31" s="10"/>
      <c r="D31" s="18"/>
      <c r="E31" s="10"/>
      <c r="F31" s="11"/>
      <c r="G31" s="97"/>
      <c r="H31" s="11"/>
      <c r="J31" s="3"/>
    </row>
    <row r="32" spans="2:10" ht="18" customHeight="1">
      <c r="B32" s="15">
        <v>5.3</v>
      </c>
      <c r="C32" s="15">
        <v>8.7</v>
      </c>
      <c r="D32" s="26" t="s">
        <v>173</v>
      </c>
      <c r="E32" s="10"/>
      <c r="F32" s="11"/>
      <c r="G32" s="97"/>
      <c r="H32" s="11"/>
      <c r="J32" s="3"/>
    </row>
    <row r="33" spans="2:10" ht="18" customHeight="1">
      <c r="B33" s="10" t="s">
        <v>69</v>
      </c>
      <c r="C33" s="10"/>
      <c r="D33" s="40" t="s">
        <v>158</v>
      </c>
      <c r="E33" s="10" t="s">
        <v>161</v>
      </c>
      <c r="F33" s="11">
        <f>9*22*7</f>
        <v>1386</v>
      </c>
      <c r="G33" s="97"/>
      <c r="H33" s="11" t="s">
        <v>93</v>
      </c>
      <c r="J33" s="3"/>
    </row>
    <row r="34" spans="2:10" ht="18" customHeight="1">
      <c r="B34" s="10" t="s">
        <v>70</v>
      </c>
      <c r="C34" s="10"/>
      <c r="D34" s="40" t="s">
        <v>159</v>
      </c>
      <c r="E34" s="10" t="s">
        <v>161</v>
      </c>
      <c r="F34" s="11">
        <f>9*22*7</f>
        <v>1386</v>
      </c>
      <c r="G34" s="97"/>
      <c r="H34" s="11" t="s">
        <v>93</v>
      </c>
      <c r="J34" s="3"/>
    </row>
    <row r="35" spans="2:8" ht="18" customHeight="1">
      <c r="B35" s="10" t="s">
        <v>208</v>
      </c>
      <c r="C35" s="10"/>
      <c r="D35" s="40" t="s">
        <v>160</v>
      </c>
      <c r="E35" s="10" t="s">
        <v>161</v>
      </c>
      <c r="F35" s="11">
        <f>9*22*7</f>
        <v>1386</v>
      </c>
      <c r="G35" s="97"/>
      <c r="H35" s="11" t="s">
        <v>93</v>
      </c>
    </row>
    <row r="36" spans="2:8" ht="24.75" customHeight="1">
      <c r="B36" s="10" t="s">
        <v>209</v>
      </c>
      <c r="C36" s="10"/>
      <c r="D36" s="8" t="s">
        <v>211</v>
      </c>
      <c r="E36" s="10" t="s">
        <v>0</v>
      </c>
      <c r="F36" s="11"/>
      <c r="G36" s="97"/>
      <c r="H36" s="11" t="s">
        <v>93</v>
      </c>
    </row>
    <row r="37" spans="2:8" ht="24.75" customHeight="1">
      <c r="B37" s="10"/>
      <c r="C37" s="10"/>
      <c r="D37" s="8"/>
      <c r="E37" s="10"/>
      <c r="F37" s="11"/>
      <c r="G37" s="97"/>
      <c r="H37" s="97"/>
    </row>
    <row r="38" spans="2:8" ht="24.75" customHeight="1">
      <c r="B38" s="10"/>
      <c r="C38" s="10"/>
      <c r="D38" s="8"/>
      <c r="E38" s="10"/>
      <c r="F38" s="11"/>
      <c r="G38" s="97"/>
      <c r="H38" s="97"/>
    </row>
    <row r="39" spans="2:8" ht="24.75" customHeight="1">
      <c r="B39" s="10"/>
      <c r="C39" s="10"/>
      <c r="D39" s="8"/>
      <c r="E39" s="10"/>
      <c r="F39" s="11"/>
      <c r="G39" s="97"/>
      <c r="H39" s="97"/>
    </row>
    <row r="40" spans="2:8" ht="18" customHeight="1">
      <c r="B40" s="5"/>
      <c r="C40" s="5"/>
      <c r="D40" s="5"/>
      <c r="E40" s="99"/>
      <c r="F40" s="99"/>
      <c r="G40" s="99"/>
      <c r="H40" s="99"/>
    </row>
    <row r="41" spans="2:8" ht="19.5" customHeight="1">
      <c r="B41" s="341" t="s">
        <v>164</v>
      </c>
      <c r="C41" s="341"/>
      <c r="D41" s="341"/>
      <c r="E41" s="341"/>
      <c r="F41" s="341"/>
      <c r="G41" s="341"/>
      <c r="H41" s="154"/>
    </row>
  </sheetData>
  <sheetProtection/>
  <mergeCells count="6">
    <mergeCell ref="B41:G41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view="pageBreakPreview" zoomScaleSheetLayoutView="100" zoomScalePageLayoutView="0" workbookViewId="0" topLeftCell="A1">
      <selection activeCell="N18" sqref="N18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1.57421875" style="0" customWidth="1"/>
    <col min="4" max="4" width="33.14062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298"/>
    </row>
    <row r="6" spans="2:8" ht="18" customHeight="1">
      <c r="B6" s="47" t="s">
        <v>170</v>
      </c>
      <c r="C6" s="48"/>
      <c r="D6" s="49"/>
      <c r="E6" s="48"/>
      <c r="F6" s="50"/>
      <c r="G6" s="50"/>
      <c r="H6" s="299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308</v>
      </c>
      <c r="C9" s="4"/>
      <c r="D9" s="19" t="s">
        <v>321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307</v>
      </c>
      <c r="E10" s="8"/>
      <c r="F10" s="8"/>
      <c r="G10" s="8"/>
      <c r="H10" s="8"/>
    </row>
    <row r="11" spans="2:8" s="2" customFormat="1" ht="18" customHeight="1">
      <c r="B11" s="10"/>
      <c r="C11" s="10"/>
      <c r="D11" s="17"/>
      <c r="E11" s="10"/>
      <c r="F11" s="10"/>
      <c r="G11" s="10"/>
      <c r="H11" s="10"/>
    </row>
    <row r="12" spans="2:8" s="2" customFormat="1" ht="18" customHeight="1">
      <c r="B12" s="15">
        <v>1.1</v>
      </c>
      <c r="C12" s="10"/>
      <c r="D12" s="58" t="s">
        <v>72</v>
      </c>
      <c r="E12" s="10"/>
      <c r="F12" s="11"/>
      <c r="G12" s="10"/>
      <c r="H12" s="10"/>
    </row>
    <row r="13" spans="2:8" s="2" customFormat="1" ht="18" customHeight="1">
      <c r="B13" s="10" t="s">
        <v>33</v>
      </c>
      <c r="C13" s="10" t="s">
        <v>322</v>
      </c>
      <c r="D13" s="27" t="s">
        <v>629</v>
      </c>
      <c r="E13" s="10" t="s">
        <v>75</v>
      </c>
      <c r="F13" s="97">
        <v>45535</v>
      </c>
      <c r="G13" s="97"/>
      <c r="H13" s="97"/>
    </row>
    <row r="14" spans="2:8" s="2" customFormat="1" ht="18" customHeight="1">
      <c r="B14" s="10" t="s">
        <v>34</v>
      </c>
      <c r="C14" s="10" t="s">
        <v>323</v>
      </c>
      <c r="D14" s="30" t="s">
        <v>176</v>
      </c>
      <c r="E14" s="10" t="s">
        <v>180</v>
      </c>
      <c r="F14" s="97"/>
      <c r="G14" s="97"/>
      <c r="H14" s="11" t="s">
        <v>93</v>
      </c>
    </row>
    <row r="15" spans="2:8" s="2" customFormat="1" ht="14.25" customHeight="1">
      <c r="B15" s="10" t="s">
        <v>174</v>
      </c>
      <c r="C15" s="10" t="s">
        <v>324</v>
      </c>
      <c r="D15" s="27" t="s">
        <v>181</v>
      </c>
      <c r="E15" s="10" t="s">
        <v>86</v>
      </c>
      <c r="F15" s="97"/>
      <c r="G15" s="97"/>
      <c r="H15" s="11" t="s">
        <v>93</v>
      </c>
    </row>
    <row r="16" spans="2:8" s="2" customFormat="1" ht="18" customHeight="1">
      <c r="B16" s="10" t="s">
        <v>175</v>
      </c>
      <c r="C16" s="10" t="s">
        <v>325</v>
      </c>
      <c r="D16" s="120" t="s">
        <v>77</v>
      </c>
      <c r="E16" s="109" t="s">
        <v>265</v>
      </c>
      <c r="F16" s="110"/>
      <c r="G16" s="110"/>
      <c r="H16" s="111" t="s">
        <v>93</v>
      </c>
    </row>
    <row r="17" spans="2:8" s="2" customFormat="1" ht="18" customHeight="1">
      <c r="B17" s="10" t="s">
        <v>177</v>
      </c>
      <c r="C17" s="10" t="s">
        <v>326</v>
      </c>
      <c r="D17" s="30" t="s">
        <v>246</v>
      </c>
      <c r="E17" s="10" t="s">
        <v>86</v>
      </c>
      <c r="F17" s="97"/>
      <c r="G17" s="97"/>
      <c r="H17" s="111" t="s">
        <v>93</v>
      </c>
    </row>
    <row r="18" spans="2:8" s="2" customFormat="1" ht="29.25" customHeight="1">
      <c r="B18" s="10"/>
      <c r="C18" s="10"/>
      <c r="D18" s="30"/>
      <c r="E18" s="10"/>
      <c r="F18" s="97"/>
      <c r="G18" s="97"/>
      <c r="H18" s="97"/>
    </row>
    <row r="19" spans="2:8" s="2" customFormat="1" ht="32.25" customHeight="1">
      <c r="B19" s="10"/>
      <c r="C19" s="10" t="s">
        <v>490</v>
      </c>
      <c r="D19" s="30" t="s">
        <v>630</v>
      </c>
      <c r="E19" s="10" t="s">
        <v>0</v>
      </c>
      <c r="F19" s="97">
        <v>1</v>
      </c>
      <c r="G19" s="97"/>
      <c r="H19" s="97"/>
    </row>
    <row r="20" spans="2:8" s="2" customFormat="1" ht="34.5" customHeight="1">
      <c r="B20" s="10"/>
      <c r="C20" s="10"/>
      <c r="D20" s="30"/>
      <c r="E20" s="10"/>
      <c r="F20" s="97"/>
      <c r="G20" s="97"/>
      <c r="H20" s="97"/>
    </row>
    <row r="21" spans="2:8" s="2" customFormat="1" ht="24.75" customHeight="1">
      <c r="B21" s="10"/>
      <c r="C21" s="10"/>
      <c r="D21" s="30"/>
      <c r="E21" s="10"/>
      <c r="F21" s="97"/>
      <c r="G21" s="97"/>
      <c r="H21" s="97"/>
    </row>
    <row r="22" spans="2:8" s="2" customFormat="1" ht="24.75" customHeight="1">
      <c r="B22" s="10"/>
      <c r="C22" s="10"/>
      <c r="D22" s="28"/>
      <c r="E22" s="10"/>
      <c r="F22" s="97"/>
      <c r="G22" s="97"/>
      <c r="H22" s="97"/>
    </row>
    <row r="23" spans="2:8" s="2" customFormat="1" ht="24.75" customHeight="1">
      <c r="B23" s="10"/>
      <c r="C23" s="10"/>
      <c r="D23" s="28"/>
      <c r="E23" s="10"/>
      <c r="F23" s="97"/>
      <c r="G23" s="97"/>
      <c r="H23" s="97"/>
    </row>
    <row r="24" spans="2:8" s="2" customFormat="1" ht="24.75" customHeight="1">
      <c r="B24" s="10"/>
      <c r="C24" s="10"/>
      <c r="D24" s="28"/>
      <c r="E24" s="10"/>
      <c r="F24" s="97"/>
      <c r="G24" s="97"/>
      <c r="H24" s="97"/>
    </row>
    <row r="25" spans="2:8" s="2" customFormat="1" ht="24.75" customHeight="1">
      <c r="B25" s="10"/>
      <c r="C25" s="10"/>
      <c r="D25" s="28"/>
      <c r="E25" s="10"/>
      <c r="F25" s="97"/>
      <c r="G25" s="97"/>
      <c r="H25" s="97"/>
    </row>
    <row r="26" spans="2:8" s="2" customFormat="1" ht="24.75" customHeight="1">
      <c r="B26" s="10"/>
      <c r="C26" s="10"/>
      <c r="D26" s="28"/>
      <c r="E26" s="10"/>
      <c r="F26" s="97"/>
      <c r="G26" s="97"/>
      <c r="H26" s="97"/>
    </row>
    <row r="27" spans="2:8" s="2" customFormat="1" ht="24.75" customHeight="1">
      <c r="B27" s="10"/>
      <c r="C27" s="10"/>
      <c r="D27" s="28"/>
      <c r="E27" s="10"/>
      <c r="F27" s="97"/>
      <c r="G27" s="97"/>
      <c r="H27" s="97"/>
    </row>
    <row r="28" spans="2:8" s="2" customFormat="1" ht="18" customHeight="1">
      <c r="B28" s="10"/>
      <c r="C28" s="10"/>
      <c r="D28" s="28"/>
      <c r="E28" s="10"/>
      <c r="F28" s="97"/>
      <c r="G28" s="97"/>
      <c r="H28" s="97"/>
    </row>
    <row r="29" spans="2:8" s="2" customFormat="1" ht="18" customHeight="1">
      <c r="B29" s="15"/>
      <c r="C29" s="73"/>
      <c r="D29" s="26"/>
      <c r="E29" s="10"/>
      <c r="F29" s="97"/>
      <c r="G29" s="97"/>
      <c r="H29" s="97"/>
    </row>
    <row r="30" spans="2:8" s="2" customFormat="1" ht="24.75" customHeight="1">
      <c r="B30" s="10"/>
      <c r="C30" s="10"/>
      <c r="D30" s="30"/>
      <c r="E30" s="10"/>
      <c r="F30" s="97"/>
      <c r="G30" s="97"/>
      <c r="H30" s="97"/>
    </row>
    <row r="31" spans="2:8" s="2" customFormat="1" ht="24.75" customHeight="1">
      <c r="B31" s="10"/>
      <c r="C31" s="10"/>
      <c r="D31" s="30"/>
      <c r="E31" s="10"/>
      <c r="F31" s="97"/>
      <c r="G31" s="97"/>
      <c r="H31" s="97"/>
    </row>
    <row r="32" spans="2:8" s="2" customFormat="1" ht="24.75" customHeight="1">
      <c r="B32" s="10"/>
      <c r="C32" s="10"/>
      <c r="D32" s="30"/>
      <c r="E32" s="10"/>
      <c r="F32" s="97"/>
      <c r="G32" s="97"/>
      <c r="H32" s="97"/>
    </row>
    <row r="33" spans="2:8" s="2" customFormat="1" ht="34.5" customHeight="1">
      <c r="B33" s="10"/>
      <c r="C33" s="10"/>
      <c r="D33" s="30"/>
      <c r="E33" s="10"/>
      <c r="F33" s="97"/>
      <c r="G33" s="97"/>
      <c r="H33" s="97"/>
    </row>
    <row r="34" spans="2:8" s="2" customFormat="1" ht="34.5" customHeight="1">
      <c r="B34" s="10"/>
      <c r="C34" s="10"/>
      <c r="D34" s="30"/>
      <c r="E34" s="10"/>
      <c r="F34" s="97"/>
      <c r="G34" s="97"/>
      <c r="H34" s="97"/>
    </row>
    <row r="35" spans="2:8" s="2" customFormat="1" ht="12" customHeight="1">
      <c r="B35" s="10"/>
      <c r="C35" s="10"/>
      <c r="D35" s="28"/>
      <c r="E35" s="10"/>
      <c r="F35" s="11"/>
      <c r="G35" s="11"/>
      <c r="H35" s="11"/>
    </row>
    <row r="36" spans="2:8" ht="19.5" customHeight="1">
      <c r="B36" s="341" t="s">
        <v>188</v>
      </c>
      <c r="C36" s="341"/>
      <c r="D36" s="341"/>
      <c r="E36" s="341"/>
      <c r="F36" s="341"/>
      <c r="G36" s="341"/>
      <c r="H36" s="158"/>
    </row>
  </sheetData>
  <sheetProtection/>
  <mergeCells count="6">
    <mergeCell ref="B36:G36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view="pageBreakPreview" zoomScale="98" zoomScaleNormal="98" zoomScaleSheetLayoutView="98" zoomScalePageLayoutView="0" workbookViewId="0" topLeftCell="A4">
      <selection activeCell="K42" sqref="K42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0.421875" style="0" customWidth="1"/>
    <col min="4" max="4" width="36.0039062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'A2-P&amp;G TIME RELATED'!B4:E4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170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140" t="s">
        <v>169</v>
      </c>
      <c r="C8" s="140" t="s">
        <v>168</v>
      </c>
      <c r="D8" s="141" t="s">
        <v>1</v>
      </c>
      <c r="E8" s="141" t="s">
        <v>2</v>
      </c>
      <c r="F8" s="141" t="s">
        <v>3</v>
      </c>
      <c r="G8" s="141" t="s">
        <v>4</v>
      </c>
      <c r="H8" s="52" t="s">
        <v>5</v>
      </c>
    </row>
    <row r="9" spans="2:8" ht="18" customHeight="1">
      <c r="B9" s="6" t="s">
        <v>327</v>
      </c>
      <c r="C9" s="4"/>
      <c r="D9" s="19" t="s">
        <v>328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71</v>
      </c>
      <c r="E10" s="8"/>
      <c r="F10" s="8"/>
      <c r="G10" s="8"/>
      <c r="H10" s="8"/>
    </row>
    <row r="11" spans="2:8" s="7" customFormat="1" ht="10.5" customHeight="1">
      <c r="B11" s="20"/>
      <c r="C11" s="20"/>
      <c r="D11" s="9"/>
      <c r="E11" s="8"/>
      <c r="F11" s="8"/>
      <c r="G11" s="8"/>
      <c r="H11" s="8"/>
    </row>
    <row r="12" spans="2:8" ht="17.25" customHeight="1">
      <c r="B12" s="15">
        <v>1.1</v>
      </c>
      <c r="C12" s="15" t="s">
        <v>309</v>
      </c>
      <c r="D12" s="26" t="s">
        <v>362</v>
      </c>
      <c r="E12" s="10"/>
      <c r="F12" s="168"/>
      <c r="G12" s="97"/>
      <c r="H12" s="97"/>
    </row>
    <row r="13" spans="2:8" s="7" customFormat="1" ht="33" customHeight="1">
      <c r="B13" s="10" t="s">
        <v>33</v>
      </c>
      <c r="C13" s="10"/>
      <c r="D13" s="30" t="s">
        <v>357</v>
      </c>
      <c r="E13" s="10" t="s">
        <v>75</v>
      </c>
      <c r="F13" s="168">
        <v>27255</v>
      </c>
      <c r="G13" s="97"/>
      <c r="H13" s="97"/>
    </row>
    <row r="14" spans="2:8" s="7" customFormat="1" ht="22.5" customHeight="1">
      <c r="B14" s="10" t="s">
        <v>34</v>
      </c>
      <c r="C14" s="10"/>
      <c r="D14" s="30" t="s">
        <v>358</v>
      </c>
      <c r="E14" s="10" t="s">
        <v>75</v>
      </c>
      <c r="F14" s="168">
        <v>13050</v>
      </c>
      <c r="G14" s="97"/>
      <c r="H14" s="97"/>
    </row>
    <row r="15" spans="2:8" s="7" customFormat="1" ht="36" customHeight="1">
      <c r="B15" s="10" t="s">
        <v>174</v>
      </c>
      <c r="C15" s="10"/>
      <c r="D15" s="30" t="s">
        <v>359</v>
      </c>
      <c r="E15" s="10" t="s">
        <v>76</v>
      </c>
      <c r="F15" s="168">
        <f>3285+1945</f>
        <v>5230</v>
      </c>
      <c r="G15" s="97"/>
      <c r="H15" s="97"/>
    </row>
    <row r="16" spans="2:8" s="7" customFormat="1" ht="24.75" customHeight="1">
      <c r="B16" s="10" t="s">
        <v>175</v>
      </c>
      <c r="C16" s="10"/>
      <c r="D16" s="30" t="s">
        <v>360</v>
      </c>
      <c r="E16" s="10" t="s">
        <v>76</v>
      </c>
      <c r="F16" s="168">
        <v>2185</v>
      </c>
      <c r="G16" s="97"/>
      <c r="H16" s="97"/>
    </row>
    <row r="17" spans="2:8" s="7" customFormat="1" ht="18" customHeight="1">
      <c r="B17" s="10" t="s">
        <v>177</v>
      </c>
      <c r="C17" s="10"/>
      <c r="D17" s="28" t="s">
        <v>361</v>
      </c>
      <c r="E17" s="10" t="s">
        <v>76</v>
      </c>
      <c r="F17" s="168">
        <v>1135</v>
      </c>
      <c r="G17" s="97"/>
      <c r="H17" s="97"/>
    </row>
    <row r="18" spans="2:8" s="7" customFormat="1" ht="18" customHeight="1">
      <c r="B18" s="10"/>
      <c r="C18" s="10"/>
      <c r="D18" s="28"/>
      <c r="E18" s="10"/>
      <c r="F18" s="168"/>
      <c r="G18" s="97"/>
      <c r="H18" s="97"/>
    </row>
    <row r="19" spans="2:8" s="2" customFormat="1" ht="18" customHeight="1">
      <c r="B19" s="15">
        <v>1.2</v>
      </c>
      <c r="C19" s="152" t="s">
        <v>363</v>
      </c>
      <c r="D19" s="151" t="s">
        <v>74</v>
      </c>
      <c r="E19" s="10"/>
      <c r="F19" s="168"/>
      <c r="G19" s="97"/>
      <c r="H19" s="97"/>
    </row>
    <row r="20" spans="2:8" s="2" customFormat="1" ht="24.75" customHeight="1">
      <c r="B20" s="10" t="s">
        <v>8</v>
      </c>
      <c r="C20" s="10"/>
      <c r="D20" s="30" t="s">
        <v>182</v>
      </c>
      <c r="E20" s="10" t="s">
        <v>75</v>
      </c>
      <c r="F20" s="168">
        <v>150</v>
      </c>
      <c r="G20" s="97"/>
      <c r="H20" s="97"/>
    </row>
    <row r="21" spans="2:10" s="34" customFormat="1" ht="24.75" customHeight="1">
      <c r="B21" s="10" t="s">
        <v>9</v>
      </c>
      <c r="C21" s="10"/>
      <c r="D21" s="30" t="s">
        <v>183</v>
      </c>
      <c r="E21" s="10" t="s">
        <v>75</v>
      </c>
      <c r="F21" s="168"/>
      <c r="G21" s="97"/>
      <c r="H21" s="11" t="s">
        <v>93</v>
      </c>
      <c r="J21" s="35"/>
    </row>
    <row r="22" spans="2:10" s="34" customFormat="1" ht="34.5" customHeight="1">
      <c r="B22" s="10" t="s">
        <v>15</v>
      </c>
      <c r="C22" s="10"/>
      <c r="D22" s="30" t="s">
        <v>184</v>
      </c>
      <c r="E22" s="10" t="s">
        <v>75</v>
      </c>
      <c r="F22" s="168"/>
      <c r="G22" s="97"/>
      <c r="H22" s="11" t="s">
        <v>93</v>
      </c>
      <c r="J22" s="35"/>
    </row>
    <row r="23" spans="2:10" ht="19.5">
      <c r="B23" s="10" t="s">
        <v>167</v>
      </c>
      <c r="C23" s="10"/>
      <c r="D23" s="30" t="s">
        <v>185</v>
      </c>
      <c r="E23" s="10" t="s">
        <v>76</v>
      </c>
      <c r="F23" s="168">
        <v>115</v>
      </c>
      <c r="G23" s="97"/>
      <c r="H23" s="97"/>
      <c r="J23" s="3"/>
    </row>
    <row r="24" spans="2:10" ht="19.5">
      <c r="B24" s="10" t="s">
        <v>179</v>
      </c>
      <c r="C24" s="10"/>
      <c r="D24" s="30" t="s">
        <v>186</v>
      </c>
      <c r="E24" s="10" t="s">
        <v>76</v>
      </c>
      <c r="F24" s="168"/>
      <c r="G24" s="97"/>
      <c r="H24" s="11" t="s">
        <v>93</v>
      </c>
      <c r="J24" s="3"/>
    </row>
    <row r="25" spans="2:10" ht="24.75" customHeight="1">
      <c r="B25" s="10"/>
      <c r="C25" s="73"/>
      <c r="D25" s="8"/>
      <c r="E25" s="10"/>
      <c r="F25" s="11"/>
      <c r="G25" s="97"/>
      <c r="H25" s="97"/>
      <c r="I25" s="1"/>
      <c r="J25" s="3"/>
    </row>
    <row r="26" spans="2:10" ht="12.75">
      <c r="B26" s="10"/>
      <c r="C26" s="73"/>
      <c r="D26" s="8"/>
      <c r="E26" s="78"/>
      <c r="F26" s="11"/>
      <c r="G26" s="97"/>
      <c r="H26" s="97"/>
      <c r="I26" s="1"/>
      <c r="J26" s="3"/>
    </row>
    <row r="27" spans="2:10" ht="12.75" customHeight="1">
      <c r="B27" s="10"/>
      <c r="C27" s="73"/>
      <c r="D27" s="86"/>
      <c r="E27" s="88"/>
      <c r="F27" s="89"/>
      <c r="G27" s="92"/>
      <c r="H27" s="92"/>
      <c r="I27" s="1"/>
      <c r="J27" s="3"/>
    </row>
    <row r="28" spans="2:10" ht="12.75">
      <c r="B28" s="10"/>
      <c r="C28" s="73"/>
      <c r="D28" s="87"/>
      <c r="E28" s="85"/>
      <c r="F28" s="11"/>
      <c r="G28" s="97"/>
      <c r="H28" s="97"/>
      <c r="I28" s="1"/>
      <c r="J28" s="3"/>
    </row>
    <row r="29" spans="2:10" ht="18" customHeight="1">
      <c r="B29" s="15"/>
      <c r="C29" s="73"/>
      <c r="D29" s="17"/>
      <c r="E29" s="10"/>
      <c r="F29" s="11"/>
      <c r="G29" s="97"/>
      <c r="H29" s="97"/>
      <c r="J29" s="3"/>
    </row>
    <row r="30" spans="2:10" ht="18" customHeight="1">
      <c r="B30" s="10"/>
      <c r="C30" s="73"/>
      <c r="D30" s="8"/>
      <c r="E30" s="10"/>
      <c r="F30" s="11"/>
      <c r="G30" s="97"/>
      <c r="H30" s="97"/>
      <c r="J30" s="3"/>
    </row>
    <row r="31" spans="2:10" ht="18" customHeight="1">
      <c r="B31" s="15"/>
      <c r="C31" s="10"/>
      <c r="D31" s="17"/>
      <c r="E31" s="10"/>
      <c r="F31" s="11"/>
      <c r="G31" s="97"/>
      <c r="H31" s="97"/>
      <c r="J31" s="3"/>
    </row>
    <row r="32" spans="2:10" ht="18" customHeight="1">
      <c r="B32" s="15"/>
      <c r="C32" s="10"/>
      <c r="D32" s="17"/>
      <c r="E32" s="10"/>
      <c r="F32" s="11"/>
      <c r="G32" s="97"/>
      <c r="H32" s="97"/>
      <c r="J32" s="3"/>
    </row>
    <row r="33" spans="2:8" ht="18" customHeight="1">
      <c r="B33" s="10"/>
      <c r="C33" s="10"/>
      <c r="D33" s="8"/>
      <c r="E33" s="10"/>
      <c r="F33" s="11"/>
      <c r="G33" s="97"/>
      <c r="H33" s="97"/>
    </row>
    <row r="34" spans="2:8" ht="18" customHeight="1">
      <c r="B34" s="24"/>
      <c r="C34" s="10"/>
      <c r="D34" s="12"/>
      <c r="E34" s="24"/>
      <c r="F34" s="23"/>
      <c r="G34" s="97"/>
      <c r="H34" s="97"/>
    </row>
    <row r="35" spans="2:8" ht="18" customHeight="1">
      <c r="B35" s="15"/>
      <c r="C35" s="10"/>
      <c r="D35" s="58"/>
      <c r="E35" s="10"/>
      <c r="F35" s="11"/>
      <c r="G35" s="97"/>
      <c r="H35" s="97"/>
    </row>
    <row r="36" spans="2:8" ht="18" customHeight="1">
      <c r="B36" s="10"/>
      <c r="C36" s="41"/>
      <c r="D36" s="12"/>
      <c r="E36" s="10"/>
      <c r="F36" s="33"/>
      <c r="G36" s="97"/>
      <c r="H36" s="97"/>
    </row>
    <row r="37" spans="2:8" ht="18" customHeight="1">
      <c r="B37" s="10"/>
      <c r="C37" s="41"/>
      <c r="D37" s="12"/>
      <c r="E37" s="10"/>
      <c r="F37" s="33"/>
      <c r="G37" s="97"/>
      <c r="H37" s="97"/>
    </row>
    <row r="38" spans="2:8" ht="18" customHeight="1">
      <c r="B38" s="5"/>
      <c r="C38" s="5"/>
      <c r="D38" s="5"/>
      <c r="E38" s="5"/>
      <c r="F38" s="99"/>
      <c r="G38" s="99"/>
      <c r="H38" s="99"/>
    </row>
    <row r="39" spans="2:8" ht="19.5" customHeight="1">
      <c r="B39" s="341" t="s">
        <v>178</v>
      </c>
      <c r="C39" s="341"/>
      <c r="D39" s="341"/>
      <c r="E39" s="341"/>
      <c r="F39" s="341"/>
      <c r="G39" s="341"/>
      <c r="H39" s="158"/>
    </row>
  </sheetData>
  <sheetProtection/>
  <mergeCells count="6">
    <mergeCell ref="B39:G39"/>
    <mergeCell ref="B1:H1"/>
    <mergeCell ref="B2:H2"/>
    <mergeCell ref="B3:H3"/>
    <mergeCell ref="B4:E4"/>
    <mergeCell ref="F4:H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view="pageBreakPreview" zoomScale="98" zoomScaleNormal="98" zoomScaleSheetLayoutView="98" zoomScalePageLayoutView="0" workbookViewId="0" topLeftCell="A1">
      <selection activeCell="L51" sqref="L51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1.140625" style="0" customWidth="1"/>
    <col min="4" max="4" width="34.0039062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486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'A3-P&amp;G PROV'!B4:E4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46"/>
    </row>
    <row r="6" spans="2:8" ht="18" customHeight="1">
      <c r="B6" s="47" t="s">
        <v>170</v>
      </c>
      <c r="C6" s="48"/>
      <c r="D6" s="49"/>
      <c r="E6" s="48"/>
      <c r="F6" s="50"/>
      <c r="G6" s="50"/>
      <c r="H6" s="50"/>
    </row>
    <row r="7" spans="2:3" ht="4.5" customHeight="1">
      <c r="B7" s="1"/>
      <c r="C7" s="1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9.5" customHeight="1">
      <c r="B9" s="341" t="s">
        <v>329</v>
      </c>
      <c r="C9" s="341"/>
      <c r="D9" s="341"/>
      <c r="E9" s="341"/>
      <c r="F9" s="341"/>
      <c r="G9" s="341"/>
      <c r="H9" s="159"/>
    </row>
    <row r="10" spans="2:8" ht="18" customHeight="1">
      <c r="B10" s="6" t="s">
        <v>330</v>
      </c>
      <c r="C10" s="4"/>
      <c r="D10" s="19" t="s">
        <v>189</v>
      </c>
      <c r="E10" s="19"/>
      <c r="F10" s="19"/>
      <c r="G10" s="19"/>
      <c r="H10" s="19"/>
    </row>
    <row r="11" spans="2:8" s="7" customFormat="1" ht="24.75" customHeight="1">
      <c r="B11" s="20"/>
      <c r="C11" s="20"/>
      <c r="D11" s="9" t="s">
        <v>71</v>
      </c>
      <c r="E11" s="8"/>
      <c r="F11" s="8"/>
      <c r="G11" s="8"/>
      <c r="H11" s="8"/>
    </row>
    <row r="12" spans="2:8" s="7" customFormat="1" ht="18" customHeight="1">
      <c r="B12" s="20"/>
      <c r="C12" s="20"/>
      <c r="D12" s="9"/>
      <c r="E12" s="8"/>
      <c r="F12" s="8"/>
      <c r="G12" s="8"/>
      <c r="H12" s="8"/>
    </row>
    <row r="13" spans="2:8" s="7" customFormat="1" ht="18" customHeight="1">
      <c r="B13" s="15">
        <v>2.1</v>
      </c>
      <c r="C13" s="15" t="s">
        <v>309</v>
      </c>
      <c r="D13" s="26" t="s">
        <v>78</v>
      </c>
      <c r="E13" s="10"/>
      <c r="F13" s="11"/>
      <c r="G13" s="57"/>
      <c r="H13" s="57"/>
    </row>
    <row r="14" spans="2:8" s="7" customFormat="1" ht="24.75" customHeight="1">
      <c r="B14" s="10" t="s">
        <v>38</v>
      </c>
      <c r="C14" s="10"/>
      <c r="D14" s="31" t="s">
        <v>79</v>
      </c>
      <c r="E14" s="10" t="s">
        <v>76</v>
      </c>
      <c r="F14" s="11">
        <f>45535*1*1</f>
        <v>45535</v>
      </c>
      <c r="G14" s="97"/>
      <c r="H14" s="97"/>
    </row>
    <row r="15" spans="2:8" s="7" customFormat="1" ht="18" customHeight="1">
      <c r="B15" s="10" t="s">
        <v>191</v>
      </c>
      <c r="C15" s="10"/>
      <c r="D15" s="28" t="s">
        <v>80</v>
      </c>
      <c r="E15" s="10" t="s">
        <v>76</v>
      </c>
      <c r="F15" s="11"/>
      <c r="G15" s="97"/>
      <c r="H15" s="20" t="s">
        <v>93</v>
      </c>
    </row>
    <row r="16" spans="2:8" s="7" customFormat="1" ht="18" customHeight="1">
      <c r="B16" s="20"/>
      <c r="C16" s="20"/>
      <c r="D16" s="9"/>
      <c r="E16" s="8"/>
      <c r="F16" s="20"/>
      <c r="G16" s="97"/>
      <c r="H16" s="97"/>
    </row>
    <row r="17" spans="2:8" s="2" customFormat="1" ht="18" customHeight="1">
      <c r="B17" s="15">
        <v>2.2</v>
      </c>
      <c r="C17" s="15" t="s">
        <v>310</v>
      </c>
      <c r="D17" s="26" t="s">
        <v>73</v>
      </c>
      <c r="E17" s="10"/>
      <c r="F17" s="11"/>
      <c r="G17" s="97"/>
      <c r="H17" s="97"/>
    </row>
    <row r="18" spans="2:8" s="2" customFormat="1" ht="25.5" customHeight="1">
      <c r="B18" s="15" t="s">
        <v>39</v>
      </c>
      <c r="C18" s="15" t="s">
        <v>364</v>
      </c>
      <c r="D18" s="142" t="s">
        <v>368</v>
      </c>
      <c r="E18" s="10"/>
      <c r="F18" s="11"/>
      <c r="G18" s="97"/>
      <c r="H18" s="97"/>
    </row>
    <row r="19" spans="2:8" s="2" customFormat="1" ht="24.75" customHeight="1">
      <c r="B19" s="10" t="s">
        <v>412</v>
      </c>
      <c r="C19" s="10"/>
      <c r="D19" s="8" t="s">
        <v>365</v>
      </c>
      <c r="E19" s="10" t="s">
        <v>76</v>
      </c>
      <c r="F19" s="11">
        <v>248</v>
      </c>
      <c r="G19" s="97"/>
      <c r="H19" s="97"/>
    </row>
    <row r="20" spans="2:10" s="34" customFormat="1" ht="20.25" customHeight="1">
      <c r="B20" s="10" t="s">
        <v>413</v>
      </c>
      <c r="C20" s="20"/>
      <c r="D20" s="8" t="s">
        <v>366</v>
      </c>
      <c r="E20" s="10" t="s">
        <v>76</v>
      </c>
      <c r="F20" s="11">
        <v>125</v>
      </c>
      <c r="G20" s="97"/>
      <c r="H20" s="97"/>
      <c r="J20" s="35"/>
    </row>
    <row r="21" spans="2:10" s="34" customFormat="1" ht="34.5" customHeight="1">
      <c r="B21" s="10" t="s">
        <v>414</v>
      </c>
      <c r="C21" s="20"/>
      <c r="D21" s="8" t="s">
        <v>367</v>
      </c>
      <c r="E21" s="20" t="s">
        <v>75</v>
      </c>
      <c r="F21" s="11">
        <v>55</v>
      </c>
      <c r="G21" s="97"/>
      <c r="H21" s="97"/>
      <c r="J21" s="35"/>
    </row>
    <row r="22" spans="2:10" s="34" customFormat="1" ht="17.25" customHeight="1">
      <c r="B22" s="10"/>
      <c r="C22" s="20"/>
      <c r="D22" s="8"/>
      <c r="E22" s="20"/>
      <c r="F22" s="33"/>
      <c r="G22" s="97"/>
      <c r="H22" s="20"/>
      <c r="J22" s="35"/>
    </row>
    <row r="23" spans="2:10" ht="26.25" customHeight="1">
      <c r="B23" s="15" t="s">
        <v>40</v>
      </c>
      <c r="C23" s="15" t="s">
        <v>311</v>
      </c>
      <c r="D23" s="17" t="s">
        <v>81</v>
      </c>
      <c r="E23" s="10" t="s">
        <v>84</v>
      </c>
      <c r="F23" s="11">
        <v>1</v>
      </c>
      <c r="G23" s="97"/>
      <c r="H23" s="33"/>
      <c r="J23" s="3"/>
    </row>
    <row r="24" spans="2:10" ht="24.75" customHeight="1">
      <c r="B24" s="10" t="s">
        <v>415</v>
      </c>
      <c r="C24" s="109" t="s">
        <v>313</v>
      </c>
      <c r="D24" s="8" t="s">
        <v>82</v>
      </c>
      <c r="E24" s="10" t="s">
        <v>76</v>
      </c>
      <c r="F24" s="11"/>
      <c r="G24" s="97"/>
      <c r="H24" s="20" t="s">
        <v>93</v>
      </c>
      <c r="J24" s="3"/>
    </row>
    <row r="25" spans="2:10" ht="12.75">
      <c r="B25" s="10"/>
      <c r="C25" s="109"/>
      <c r="D25" s="8"/>
      <c r="E25" s="78"/>
      <c r="F25" s="11"/>
      <c r="G25" s="97"/>
      <c r="H25" s="20"/>
      <c r="I25" s="1"/>
      <c r="J25" s="3"/>
    </row>
    <row r="26" spans="2:10" ht="12.75" customHeight="1">
      <c r="B26" s="10"/>
      <c r="C26" s="109"/>
      <c r="D26" s="86"/>
      <c r="E26" s="88"/>
      <c r="F26" s="89"/>
      <c r="G26" s="92"/>
      <c r="H26" s="20"/>
      <c r="I26" s="1"/>
      <c r="J26" s="3"/>
    </row>
    <row r="27" spans="2:10" ht="12.75">
      <c r="B27" s="10"/>
      <c r="C27" s="109"/>
      <c r="D27" s="87"/>
      <c r="E27" s="85"/>
      <c r="F27" s="11"/>
      <c r="G27" s="97"/>
      <c r="H27" s="20"/>
      <c r="I27" s="1"/>
      <c r="J27" s="3"/>
    </row>
    <row r="28" spans="2:10" ht="18" customHeight="1">
      <c r="B28" s="15" t="s">
        <v>303</v>
      </c>
      <c r="C28" s="149" t="s">
        <v>314</v>
      </c>
      <c r="D28" s="17" t="s">
        <v>83</v>
      </c>
      <c r="E28" s="10"/>
      <c r="F28" s="11"/>
      <c r="G28" s="97"/>
      <c r="H28" s="20"/>
      <c r="J28" s="3"/>
    </row>
    <row r="29" spans="2:10" ht="18" customHeight="1">
      <c r="B29" s="10" t="s">
        <v>416</v>
      </c>
      <c r="D29" s="150" t="s">
        <v>370</v>
      </c>
      <c r="E29" s="10" t="s">
        <v>90</v>
      </c>
      <c r="F29" s="11"/>
      <c r="G29" s="97"/>
      <c r="H29" s="20" t="s">
        <v>93</v>
      </c>
      <c r="J29" s="3"/>
    </row>
    <row r="30" spans="2:10" ht="18" customHeight="1">
      <c r="B30" s="15"/>
      <c r="C30" s="10"/>
      <c r="D30" s="17"/>
      <c r="E30" s="10"/>
      <c r="F30" s="11"/>
      <c r="G30" s="97"/>
      <c r="H30" s="20"/>
      <c r="J30" s="3"/>
    </row>
    <row r="31" spans="2:10" ht="18" customHeight="1">
      <c r="B31" s="15">
        <v>2.3</v>
      </c>
      <c r="C31" s="15" t="s">
        <v>312</v>
      </c>
      <c r="D31" s="17" t="s">
        <v>85</v>
      </c>
      <c r="E31" s="10"/>
      <c r="F31" s="11"/>
      <c r="G31" s="97"/>
      <c r="H31" s="20"/>
      <c r="J31" s="3"/>
    </row>
    <row r="32" spans="2:8" ht="18" customHeight="1">
      <c r="B32" s="10" t="s">
        <v>42</v>
      </c>
      <c r="D32" s="8" t="s">
        <v>369</v>
      </c>
      <c r="E32" s="10" t="s">
        <v>180</v>
      </c>
      <c r="F32" s="11"/>
      <c r="G32" s="11"/>
      <c r="H32" s="237" t="s">
        <v>93</v>
      </c>
    </row>
    <row r="33" spans="2:8" ht="18" customHeight="1">
      <c r="B33" s="24"/>
      <c r="C33" s="10"/>
      <c r="D33" s="12"/>
      <c r="E33" s="24"/>
      <c r="F33" s="23"/>
      <c r="G33" s="11"/>
      <c r="H33" s="77"/>
    </row>
    <row r="34" spans="2:8" ht="24" customHeight="1">
      <c r="B34" s="15"/>
      <c r="C34" s="15"/>
      <c r="D34" s="58" t="s">
        <v>631</v>
      </c>
      <c r="E34" s="10" t="s">
        <v>86</v>
      </c>
      <c r="F34" s="11">
        <v>115</v>
      </c>
      <c r="G34" s="11"/>
      <c r="H34" s="33"/>
    </row>
    <row r="35" spans="2:8" ht="18" customHeight="1">
      <c r="B35" s="10"/>
      <c r="C35" s="41"/>
      <c r="D35" s="12"/>
      <c r="E35" s="10"/>
      <c r="F35" s="33"/>
      <c r="G35" s="97"/>
      <c r="H35" s="97"/>
    </row>
    <row r="36" spans="2:8" ht="18" customHeight="1">
      <c r="B36" s="10"/>
      <c r="C36" s="41"/>
      <c r="D36" s="12"/>
      <c r="E36" s="10"/>
      <c r="F36" s="33"/>
      <c r="G36" s="97"/>
      <c r="H36" s="97"/>
    </row>
    <row r="37" spans="2:8" ht="18" customHeight="1">
      <c r="B37" s="10"/>
      <c r="C37" s="41"/>
      <c r="D37" s="12"/>
      <c r="E37" s="10"/>
      <c r="F37" s="33"/>
      <c r="G37" s="97"/>
      <c r="H37" s="97"/>
    </row>
    <row r="38" spans="2:8" ht="18" customHeight="1">
      <c r="B38" s="10"/>
      <c r="C38" s="41"/>
      <c r="D38" s="12"/>
      <c r="E38" s="10"/>
      <c r="F38" s="33"/>
      <c r="G38" s="97"/>
      <c r="H38" s="97"/>
    </row>
    <row r="39" spans="2:8" ht="18" customHeight="1">
      <c r="B39" s="10"/>
      <c r="C39" s="41"/>
      <c r="D39" s="12"/>
      <c r="E39" s="10"/>
      <c r="F39" s="33"/>
      <c r="G39" s="97"/>
      <c r="H39" s="97"/>
    </row>
    <row r="40" spans="2:8" ht="18" customHeight="1">
      <c r="B40" s="10"/>
      <c r="C40" s="41"/>
      <c r="D40" s="12"/>
      <c r="E40" s="10"/>
      <c r="F40" s="33"/>
      <c r="G40" s="97"/>
      <c r="H40" s="97"/>
    </row>
    <row r="41" spans="2:8" ht="18" customHeight="1">
      <c r="B41" s="5"/>
      <c r="C41" s="5"/>
      <c r="D41" s="5"/>
      <c r="E41" s="5"/>
      <c r="F41" s="99"/>
      <c r="G41" s="99"/>
      <c r="H41" s="99"/>
    </row>
    <row r="42" spans="2:8" ht="19.5" customHeight="1">
      <c r="B42" s="341" t="s">
        <v>178</v>
      </c>
      <c r="C42" s="341"/>
      <c r="D42" s="341"/>
      <c r="E42" s="341"/>
      <c r="F42" s="341"/>
      <c r="G42" s="341"/>
      <c r="H42" s="158"/>
    </row>
  </sheetData>
  <sheetProtection/>
  <mergeCells count="7">
    <mergeCell ref="B42:G42"/>
    <mergeCell ref="B1:H1"/>
    <mergeCell ref="B2:H2"/>
    <mergeCell ref="B3:H3"/>
    <mergeCell ref="B9:G9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view="pageBreakPreview" zoomScaleSheetLayoutView="100" zoomScalePageLayoutView="0" workbookViewId="0" topLeftCell="A1">
      <selection activeCell="H38" sqref="H38"/>
    </sheetView>
  </sheetViews>
  <sheetFormatPr defaultColWidth="8.57421875" defaultRowHeight="12.75"/>
  <cols>
    <col min="1" max="1" width="1.57421875" style="0" customWidth="1"/>
    <col min="2" max="2" width="6.57421875" style="0" customWidth="1"/>
    <col min="3" max="3" width="10.421875" style="0" customWidth="1"/>
    <col min="4" max="4" width="35.57421875" style="0" customWidth="1"/>
    <col min="5" max="6" width="8.57421875" style="0" customWidth="1"/>
    <col min="7" max="8" width="10.57421875" style="0" customWidth="1"/>
    <col min="9" max="9" width="1.57421875" style="0" customWidth="1"/>
    <col min="10" max="10" width="8.57421875" style="0" customWidth="1"/>
    <col min="11" max="11" width="10.140625" style="0" bestFit="1" customWidth="1"/>
  </cols>
  <sheetData>
    <row r="1" spans="2:8" ht="15" customHeight="1">
      <c r="B1" s="342"/>
      <c r="C1" s="342"/>
      <c r="D1" s="342"/>
      <c r="E1" s="342"/>
      <c r="F1" s="342"/>
      <c r="G1" s="342"/>
      <c r="H1" s="342"/>
    </row>
    <row r="2" spans="2:8" ht="18" customHeight="1">
      <c r="B2" s="343" t="s">
        <v>485</v>
      </c>
      <c r="C2" s="343"/>
      <c r="D2" s="343"/>
      <c r="E2" s="343"/>
      <c r="F2" s="343"/>
      <c r="G2" s="343"/>
      <c r="H2" s="343"/>
    </row>
    <row r="3" spans="2:8" ht="18" customHeight="1">
      <c r="B3" s="343" t="s">
        <v>6</v>
      </c>
      <c r="C3" s="343"/>
      <c r="D3" s="343"/>
      <c r="E3" s="343"/>
      <c r="F3" s="343"/>
      <c r="G3" s="343"/>
      <c r="H3" s="343"/>
    </row>
    <row r="4" spans="2:8" ht="18" customHeight="1">
      <c r="B4" s="345" t="str">
        <f>'C-Site Clearance 1'!B4:E4</f>
        <v>SEGAKWANENG VILLAGE</v>
      </c>
      <c r="C4" s="345"/>
      <c r="D4" s="345"/>
      <c r="E4" s="345"/>
      <c r="F4" s="344"/>
      <c r="G4" s="344"/>
      <c r="H4" s="344"/>
    </row>
    <row r="5" spans="2:8" ht="18" customHeight="1">
      <c r="B5" s="43" t="s">
        <v>244</v>
      </c>
      <c r="C5" s="44"/>
      <c r="D5" s="45"/>
      <c r="E5" s="46"/>
      <c r="F5" s="46"/>
      <c r="G5" s="46"/>
      <c r="H5" s="298"/>
    </row>
    <row r="6" spans="2:8" ht="18" customHeight="1">
      <c r="B6" s="47" t="s">
        <v>190</v>
      </c>
      <c r="C6" s="48"/>
      <c r="D6" s="49"/>
      <c r="E6" s="48"/>
      <c r="F6" s="50"/>
      <c r="G6" s="50"/>
      <c r="H6" s="299"/>
    </row>
    <row r="7" spans="2:8" ht="4.5" customHeight="1">
      <c r="B7" s="1"/>
      <c r="C7" s="1"/>
      <c r="H7" s="299"/>
    </row>
    <row r="8" spans="2:8" ht="24.75" customHeight="1">
      <c r="B8" s="51" t="s">
        <v>169</v>
      </c>
      <c r="C8" s="51" t="s">
        <v>168</v>
      </c>
      <c r="D8" s="52" t="s">
        <v>1</v>
      </c>
      <c r="E8" s="52" t="s">
        <v>2</v>
      </c>
      <c r="F8" s="52" t="s">
        <v>3</v>
      </c>
      <c r="G8" s="52" t="s">
        <v>4</v>
      </c>
      <c r="H8" s="52" t="s">
        <v>5</v>
      </c>
    </row>
    <row r="9" spans="2:8" ht="18" customHeight="1">
      <c r="B9" s="6" t="s">
        <v>319</v>
      </c>
      <c r="C9" s="4"/>
      <c r="D9" s="19" t="s">
        <v>88</v>
      </c>
      <c r="E9" s="19"/>
      <c r="F9" s="19"/>
      <c r="G9" s="19"/>
      <c r="H9" s="19"/>
    </row>
    <row r="10" spans="2:8" s="7" customFormat="1" ht="24.75" customHeight="1">
      <c r="B10" s="20"/>
      <c r="C10" s="20"/>
      <c r="D10" s="9" t="s">
        <v>87</v>
      </c>
      <c r="E10" s="8"/>
      <c r="F10" s="8"/>
      <c r="G10" s="8"/>
      <c r="H10" s="8"/>
    </row>
    <row r="11" spans="2:8" s="2" customFormat="1" ht="18" customHeight="1">
      <c r="B11" s="10"/>
      <c r="C11" s="10"/>
      <c r="D11" s="17"/>
      <c r="E11" s="12"/>
      <c r="F11" s="12"/>
      <c r="G11" s="12"/>
      <c r="H11" s="12"/>
    </row>
    <row r="12" spans="2:8" s="2" customFormat="1" ht="22.5" customHeight="1">
      <c r="B12" s="15">
        <v>2.1</v>
      </c>
      <c r="C12" s="10" t="s">
        <v>373</v>
      </c>
      <c r="D12" s="17" t="s">
        <v>332</v>
      </c>
      <c r="E12" s="12"/>
      <c r="F12" s="12"/>
      <c r="G12" s="12"/>
      <c r="H12" s="12"/>
    </row>
    <row r="13" spans="2:8" s="2" customFormat="1" ht="27" customHeight="1">
      <c r="B13" s="15"/>
      <c r="C13" s="10"/>
      <c r="D13" s="9" t="s">
        <v>236</v>
      </c>
      <c r="E13" s="12"/>
      <c r="F13" s="12"/>
      <c r="G13" s="21"/>
      <c r="H13" s="21"/>
    </row>
    <row r="14" spans="2:8" s="2" customFormat="1" ht="33" customHeight="1">
      <c r="B14" s="10" t="s">
        <v>38</v>
      </c>
      <c r="C14" s="10"/>
      <c r="D14" s="38" t="s">
        <v>372</v>
      </c>
      <c r="E14" s="10" t="s">
        <v>76</v>
      </c>
      <c r="F14" s="97">
        <f>45535*0.15*0.4</f>
        <v>2732.1000000000004</v>
      </c>
      <c r="G14" s="97"/>
      <c r="H14" s="97"/>
    </row>
    <row r="15" spans="2:8" s="2" customFormat="1" ht="33" customHeight="1">
      <c r="B15" s="10" t="s">
        <v>191</v>
      </c>
      <c r="C15" s="10"/>
      <c r="D15" s="38" t="s">
        <v>371</v>
      </c>
      <c r="E15" s="10" t="s">
        <v>76</v>
      </c>
      <c r="F15" s="97">
        <f>45535*0.15*0.6</f>
        <v>4098.15</v>
      </c>
      <c r="G15" s="97"/>
      <c r="H15" s="97"/>
    </row>
    <row r="16" spans="2:8" s="2" customFormat="1" ht="18" customHeight="1">
      <c r="B16" s="15"/>
      <c r="C16" s="10"/>
      <c r="D16" s="36"/>
      <c r="E16" s="10"/>
      <c r="F16" s="11"/>
      <c r="G16" s="97"/>
      <c r="H16" s="97"/>
    </row>
    <row r="17" spans="2:8" s="2" customFormat="1" ht="18" customHeight="1">
      <c r="B17" s="15">
        <v>2.2</v>
      </c>
      <c r="C17" s="10" t="s">
        <v>333</v>
      </c>
      <c r="D17" s="17" t="s">
        <v>89</v>
      </c>
      <c r="E17" s="10"/>
      <c r="F17" s="11"/>
      <c r="G17" s="97"/>
      <c r="H17" s="97"/>
    </row>
    <row r="18" spans="2:8" s="2" customFormat="1" ht="24.75" customHeight="1">
      <c r="B18" s="15"/>
      <c r="C18" s="10"/>
      <c r="D18" s="9" t="s">
        <v>236</v>
      </c>
      <c r="E18" s="10"/>
      <c r="F18" s="11"/>
      <c r="G18" s="97"/>
      <c r="H18" s="97"/>
    </row>
    <row r="19" spans="2:8" s="2" customFormat="1" ht="24.75" customHeight="1">
      <c r="B19" s="10" t="s">
        <v>39</v>
      </c>
      <c r="C19" s="10"/>
      <c r="D19" s="38" t="s">
        <v>374</v>
      </c>
      <c r="E19" s="10" t="s">
        <v>76</v>
      </c>
      <c r="F19" s="97">
        <v>36</v>
      </c>
      <c r="G19" s="97"/>
      <c r="H19" s="97"/>
    </row>
    <row r="20" spans="2:8" s="2" customFormat="1" ht="24.75" customHeight="1">
      <c r="B20" s="10" t="s">
        <v>40</v>
      </c>
      <c r="C20" s="10"/>
      <c r="D20" s="38" t="s">
        <v>375</v>
      </c>
      <c r="E20" s="10" t="s">
        <v>76</v>
      </c>
      <c r="F20" s="11"/>
      <c r="G20" s="97"/>
      <c r="H20" s="11" t="s">
        <v>93</v>
      </c>
    </row>
    <row r="21" spans="2:8" s="2" customFormat="1" ht="11.25">
      <c r="B21" s="10"/>
      <c r="C21" s="10"/>
      <c r="D21" s="38"/>
      <c r="E21" s="10"/>
      <c r="F21" s="11"/>
      <c r="G21" s="97"/>
      <c r="H21" s="97"/>
    </row>
    <row r="22" spans="2:8" s="2" customFormat="1" ht="21">
      <c r="B22" s="15">
        <v>2.3</v>
      </c>
      <c r="C22" s="10" t="s">
        <v>334</v>
      </c>
      <c r="D22" s="93" t="s">
        <v>335</v>
      </c>
      <c r="E22" s="90"/>
      <c r="F22" s="105"/>
      <c r="G22" s="11"/>
      <c r="H22" s="97"/>
    </row>
    <row r="23" spans="2:8" s="2" customFormat="1" ht="11.25">
      <c r="B23" s="10"/>
      <c r="C23" s="10"/>
      <c r="D23" s="86"/>
      <c r="E23" s="90"/>
      <c r="F23" s="105"/>
      <c r="G23" s="11"/>
      <c r="H23" s="97"/>
    </row>
    <row r="24" spans="2:8" s="2" customFormat="1" ht="31.5">
      <c r="B24" s="10"/>
      <c r="C24" s="10"/>
      <c r="D24" s="94" t="s">
        <v>256</v>
      </c>
      <c r="E24" s="92" t="s">
        <v>251</v>
      </c>
      <c r="F24" s="88">
        <v>55</v>
      </c>
      <c r="G24" s="88"/>
      <c r="H24" s="161"/>
    </row>
    <row r="25" spans="2:8" s="2" customFormat="1" ht="11.25">
      <c r="B25" s="10"/>
      <c r="C25" s="10"/>
      <c r="D25" s="38"/>
      <c r="E25" s="10"/>
      <c r="F25" s="11"/>
      <c r="G25" s="97"/>
      <c r="H25" s="97"/>
    </row>
    <row r="26" spans="2:8" s="2" customFormat="1" ht="18" customHeight="1">
      <c r="B26" s="15">
        <v>2.4</v>
      </c>
      <c r="C26" s="10" t="s">
        <v>336</v>
      </c>
      <c r="D26" s="17" t="s">
        <v>83</v>
      </c>
      <c r="E26" s="10"/>
      <c r="F26" s="11"/>
      <c r="G26" s="97"/>
      <c r="H26" s="97"/>
    </row>
    <row r="27" spans="2:8" s="2" customFormat="1" ht="24.75" customHeight="1">
      <c r="B27" s="10" t="s">
        <v>259</v>
      </c>
      <c r="C27" s="10"/>
      <c r="D27" s="38" t="s">
        <v>376</v>
      </c>
      <c r="E27" s="10"/>
      <c r="F27" s="11"/>
      <c r="G27" s="97"/>
      <c r="H27" s="11" t="s">
        <v>93</v>
      </c>
    </row>
    <row r="28" spans="2:8" s="2" customFormat="1" ht="34.5" customHeight="1">
      <c r="B28" s="10" t="s">
        <v>260</v>
      </c>
      <c r="C28" s="10"/>
      <c r="D28" s="38" t="s">
        <v>377</v>
      </c>
      <c r="E28" s="10" t="s">
        <v>90</v>
      </c>
      <c r="F28" s="11"/>
      <c r="G28" s="97"/>
      <c r="H28" s="11" t="s">
        <v>93</v>
      </c>
    </row>
    <row r="29" spans="2:8" s="2" customFormat="1" ht="18" customHeight="1">
      <c r="B29" s="10"/>
      <c r="C29" s="10"/>
      <c r="D29" s="37"/>
      <c r="E29" s="10"/>
      <c r="F29" s="11"/>
      <c r="G29" s="77"/>
      <c r="H29" s="77"/>
    </row>
    <row r="30" spans="2:8" s="2" customFormat="1" ht="18" customHeight="1">
      <c r="B30" s="15"/>
      <c r="C30" s="10"/>
      <c r="D30" s="86"/>
      <c r="E30" s="90"/>
      <c r="F30" s="88"/>
      <c r="G30" s="91"/>
      <c r="H30" s="91"/>
    </row>
    <row r="31" spans="2:8" s="2" customFormat="1" ht="18" customHeight="1">
      <c r="B31" s="10"/>
      <c r="C31" s="10"/>
      <c r="D31" s="30"/>
      <c r="E31" s="78"/>
      <c r="F31" s="11"/>
      <c r="G31" s="11"/>
      <c r="H31" s="77"/>
    </row>
    <row r="32" spans="2:8" s="2" customFormat="1" ht="18" customHeight="1">
      <c r="B32" s="10"/>
      <c r="C32" s="10"/>
      <c r="D32" s="30"/>
      <c r="E32" s="10"/>
      <c r="F32" s="11"/>
      <c r="G32" s="11"/>
      <c r="H32" s="77"/>
    </row>
    <row r="33" spans="2:8" s="2" customFormat="1" ht="18" customHeight="1">
      <c r="B33" s="10"/>
      <c r="C33" s="10"/>
      <c r="D33" s="30"/>
      <c r="E33" s="10"/>
      <c r="F33" s="11"/>
      <c r="G33" s="11"/>
      <c r="H33" s="11"/>
    </row>
    <row r="34" spans="2:8" s="2" customFormat="1" ht="18" customHeight="1">
      <c r="B34" s="10"/>
      <c r="C34" s="10"/>
      <c r="D34" s="32"/>
      <c r="E34" s="10"/>
      <c r="F34" s="11"/>
      <c r="G34" s="11"/>
      <c r="H34" s="11"/>
    </row>
    <row r="35" spans="2:8" s="2" customFormat="1" ht="18" customHeight="1">
      <c r="B35" s="15"/>
      <c r="C35" s="10"/>
      <c r="D35" s="32"/>
      <c r="E35" s="10"/>
      <c r="F35" s="11"/>
      <c r="G35" s="11"/>
      <c r="H35" s="11"/>
    </row>
    <row r="36" spans="2:8" s="2" customFormat="1" ht="18" customHeight="1">
      <c r="B36" s="10"/>
      <c r="C36" s="10"/>
      <c r="D36" s="31"/>
      <c r="E36" s="10"/>
      <c r="F36" s="11"/>
      <c r="G36" s="11"/>
      <c r="H36" s="11"/>
    </row>
    <row r="37" spans="2:8" ht="18" customHeight="1">
      <c r="B37" s="5"/>
      <c r="C37" s="5"/>
      <c r="D37" s="5"/>
      <c r="E37" s="5"/>
      <c r="F37" s="99"/>
      <c r="G37" s="99"/>
      <c r="H37" s="99"/>
    </row>
    <row r="38" spans="2:8" ht="19.5" customHeight="1">
      <c r="B38" s="341" t="s">
        <v>192</v>
      </c>
      <c r="C38" s="341"/>
      <c r="D38" s="341"/>
      <c r="E38" s="341"/>
      <c r="F38" s="341"/>
      <c r="G38" s="341"/>
      <c r="H38" s="158"/>
    </row>
  </sheetData>
  <sheetProtection/>
  <mergeCells count="6">
    <mergeCell ref="B38:G38"/>
    <mergeCell ref="B1:H1"/>
    <mergeCell ref="B2:H2"/>
    <mergeCell ref="B3:H3"/>
    <mergeCell ref="F4:H4"/>
    <mergeCell ref="B4:E4"/>
  </mergeCells>
  <printOptions/>
  <pageMargins left="0.5511811023622047" right="0.15748031496062992" top="0.3937007874015748" bottom="0.3937007874015748" header="0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Thabang Mabala</dc:creator>
  <cp:keywords/>
  <dc:description/>
  <cp:lastModifiedBy>Seageng Letsholo</cp:lastModifiedBy>
  <cp:lastPrinted>2023-09-01T11:17:47Z</cp:lastPrinted>
  <dcterms:created xsi:type="dcterms:W3CDTF">1998-12-01T14:24:57Z</dcterms:created>
  <dcterms:modified xsi:type="dcterms:W3CDTF">2023-09-07T08:19:33Z</dcterms:modified>
  <cp:category/>
  <cp:version/>
  <cp:contentType/>
  <cp:contentStatus/>
</cp:coreProperties>
</file>