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afb3b30ec5716f5/"/>
    </mc:Choice>
  </mc:AlternateContent>
  <xr:revisionPtr revIDLastSave="0" documentId="8_{61726DD6-56F5-420E-8F97-DF05CBC6D5B7}" xr6:coauthVersionLast="47" xr6:coauthVersionMax="47" xr10:uidLastSave="{00000000-0000-0000-0000-000000000000}"/>
  <bookViews>
    <workbookView xWindow="28680" yWindow="-120" windowWidth="29040" windowHeight="15840" tabRatio="643" firstSheet="1" activeTab="4" xr2:uid="{00000000-000D-0000-FFFF-FFFF00000000}"/>
  </bookViews>
  <sheets>
    <sheet name="P&amp;G" sheetId="7" r:id="rId1"/>
    <sheet name="Site Clearance" sheetId="6" r:id="rId2"/>
    <sheet name="uPVC Rising Main" sheetId="4" r:id="rId3"/>
    <sheet name="Tender Summary" sheetId="12" r:id="rId4"/>
    <sheet name="Sum for Phase" sheetId="11" r:id="rId5"/>
  </sheets>
  <definedNames>
    <definedName name="_xlnm.Print_Area" localSheetId="0">'P&amp;G'!$B$1:$H$168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7" i="4" l="1"/>
  <c r="F13" i="6"/>
  <c r="D32" i="11"/>
  <c r="D30" i="11"/>
  <c r="D21" i="11" l="1"/>
  <c r="D22" i="11" s="1"/>
  <c r="H104" i="7" l="1"/>
  <c r="F106" i="7" s="1"/>
  <c r="H108" i="7"/>
  <c r="F110" i="7" s="1"/>
  <c r="F15" i="4"/>
  <c r="H120" i="7"/>
  <c r="H116" i="7"/>
  <c r="H112" i="7"/>
  <c r="H100" i="7"/>
  <c r="F21" i="4" l="1"/>
  <c r="F23" i="4"/>
  <c r="F25" i="4"/>
  <c r="F82" i="4"/>
  <c r="F67" i="4"/>
  <c r="F74" i="4"/>
  <c r="F76" i="4"/>
  <c r="F80" i="4"/>
  <c r="F102" i="7"/>
  <c r="F122" i="7" l="1"/>
  <c r="F114" i="7"/>
  <c r="F118" i="7" l="1"/>
  <c r="D11" i="11" l="1"/>
  <c r="D13" i="11"/>
  <c r="D15" i="11" l="1"/>
  <c r="D17" i="11" s="1"/>
  <c r="D18" i="11" s="1"/>
  <c r="D19" i="11" s="1"/>
  <c r="D28" i="11" l="1"/>
  <c r="D29" i="11" s="1"/>
  <c r="D33" i="11" l="1"/>
  <c r="D34" i="11" s="1"/>
  <c r="D35" i="11" s="1"/>
  <c r="D36" i="11" s="1"/>
</calcChain>
</file>

<file path=xl/sharedStrings.xml><?xml version="1.0" encoding="utf-8"?>
<sst xmlns="http://schemas.openxmlformats.org/spreadsheetml/2006/main" count="595" uniqueCount="369">
  <si>
    <t>Rate=G</t>
  </si>
  <si>
    <t>BILL OF QUANTITIES</t>
  </si>
  <si>
    <t>SCHEDULE A: PRELIMINARY AND GENERAL</t>
  </si>
  <si>
    <t>Item
No</t>
  </si>
  <si>
    <t>Payment</t>
  </si>
  <si>
    <t>Description</t>
  </si>
  <si>
    <t>Unit</t>
  </si>
  <si>
    <t>Qty</t>
  </si>
  <si>
    <t>Rate</t>
  </si>
  <si>
    <t>Amount R</t>
  </si>
  <si>
    <t>SABS_x000D_
1200 A</t>
  </si>
  <si>
    <t>PRELIMINARY AND GENERAL</t>
  </si>
  <si>
    <t>A.1</t>
  </si>
  <si>
    <t>FIXED-CHARGE AND VALUE-_x000D_
RELATED ITEMS</t>
  </si>
  <si>
    <t>A.1.1</t>
  </si>
  <si>
    <t>8.3.1</t>
  </si>
  <si>
    <t>Contractual requirements</t>
  </si>
  <si>
    <t>Sum</t>
  </si>
  <si>
    <t>8.3.2</t>
  </si>
  <si>
    <t>Establish facilities on the Site:</t>
  </si>
  <si>
    <t>8.3.2.1</t>
  </si>
  <si>
    <t>a) Facilities for Engineer _x000D_
(SABS 1200 AB)</t>
  </si>
  <si>
    <t>A.1.2</t>
  </si>
  <si>
    <t>PS AB 3.1</t>
  </si>
  <si>
    <t xml:space="preserve">Nameboard  </t>
  </si>
  <si>
    <t>No</t>
  </si>
  <si>
    <t>A.1.3</t>
  </si>
  <si>
    <t>PS AB 3.2</t>
  </si>
  <si>
    <t>Engineer's office and facilities</t>
  </si>
  <si>
    <t>8.3.2.2</t>
  </si>
  <si>
    <t>b) Facilities for Contractor</t>
  </si>
  <si>
    <t>A.1.4</t>
  </si>
  <si>
    <t>Offices and storage sheds</t>
  </si>
  <si>
    <t>A.1.5</t>
  </si>
  <si>
    <t>Workshops</t>
  </si>
  <si>
    <t>A.1.6</t>
  </si>
  <si>
    <t>Laboratories</t>
  </si>
  <si>
    <t>A.1.7</t>
  </si>
  <si>
    <t>Living accommodation</t>
  </si>
  <si>
    <t>A.1.8</t>
  </si>
  <si>
    <t>Ablution and latrine facilities</t>
  </si>
  <si>
    <t>A.1.9</t>
  </si>
  <si>
    <t>Tools and equipment</t>
  </si>
  <si>
    <t>A.1.10</t>
  </si>
  <si>
    <t>Water supplies, electric power and communications</t>
  </si>
  <si>
    <t>A.1.11</t>
  </si>
  <si>
    <t xml:space="preserve">Dealing with water </t>
  </si>
  <si>
    <t>A.1.12</t>
  </si>
  <si>
    <t>Access</t>
  </si>
  <si>
    <t>A.1.13</t>
  </si>
  <si>
    <t>Plant</t>
  </si>
  <si>
    <t>A.1.14</t>
  </si>
  <si>
    <t>8.3.3</t>
  </si>
  <si>
    <t>Other fixed-charge obligations (Specify) .....................................................................................................................................................................</t>
  </si>
  <si>
    <t>A.1.15</t>
  </si>
  <si>
    <t>8.3.4</t>
  </si>
  <si>
    <t>Remove Engineer's and Contractor's Site establishment on completion</t>
  </si>
  <si>
    <t>A.2</t>
  </si>
  <si>
    <t>TIME-RELATED ITEMS</t>
  </si>
  <si>
    <t>A.2.1</t>
  </si>
  <si>
    <t>8.4.1</t>
  </si>
  <si>
    <t>Contractual Requirements</t>
  </si>
  <si>
    <t>8.4.2</t>
  </si>
  <si>
    <t>Operation and maintenance of facilities on site for duration of construction</t>
  </si>
  <si>
    <t>8.4.2.1</t>
  </si>
  <si>
    <t>a) Facilities for Engineer for duration of    construction (SABS 1200)</t>
  </si>
  <si>
    <t xml:space="preserve"> TOTAL CARRIED FORWARD</t>
  </si>
  <si>
    <t xml:space="preserve"> BROUGHT FORWARD</t>
  </si>
  <si>
    <t>A.2.2</t>
  </si>
  <si>
    <t>A.2.3</t>
  </si>
  <si>
    <t>8.4.2.2 &amp;_x000D_
PS AB</t>
  </si>
  <si>
    <t>b) Facilities for Contractor for _x000D_
duration of construction, except _x000D_
where otherwise stated</t>
  </si>
  <si>
    <t>A.2.4</t>
  </si>
  <si>
    <t>A.2.5</t>
  </si>
  <si>
    <t>A.2.6</t>
  </si>
  <si>
    <t>A.2.7</t>
  </si>
  <si>
    <t>A.2.8</t>
  </si>
  <si>
    <t>A.2.9</t>
  </si>
  <si>
    <t>A.2.10</t>
  </si>
  <si>
    <t>Dealing with water</t>
  </si>
  <si>
    <t>A.2.11</t>
  </si>
  <si>
    <t>A.2.12</t>
  </si>
  <si>
    <t>A.2.13</t>
  </si>
  <si>
    <t>8.4.3</t>
  </si>
  <si>
    <t>Supervision</t>
  </si>
  <si>
    <t>A.2.14</t>
  </si>
  <si>
    <t>8.4.4</t>
  </si>
  <si>
    <t>Company and head office overhead costs</t>
  </si>
  <si>
    <t>A.2.15</t>
  </si>
  <si>
    <t>8.4.5</t>
  </si>
  <si>
    <t>Other time-related obligations (Specify) ..............................................................................................................</t>
  </si>
  <si>
    <t>A.3</t>
  </si>
  <si>
    <t>SUMS STATED PROVISIONIALLY BY ENGINEER</t>
  </si>
  <si>
    <t>A.3.1</t>
  </si>
  <si>
    <t>Community Liaison Officer</t>
  </si>
  <si>
    <t>month</t>
  </si>
  <si>
    <t>A.3.1.1</t>
  </si>
  <si>
    <t>Charge required by Contractor on sub-item above</t>
  </si>
  <si>
    <t>%</t>
  </si>
  <si>
    <t>A.3.2</t>
  </si>
  <si>
    <t>PC Sum</t>
  </si>
  <si>
    <t>A.3.2.1</t>
  </si>
  <si>
    <t>A.3.3</t>
  </si>
  <si>
    <t>A.4</t>
  </si>
  <si>
    <t>TEMPORARY WORKS</t>
  </si>
  <si>
    <t>A.4.1</t>
  </si>
  <si>
    <t>PS A_x000D_
8.8.2</t>
  </si>
  <si>
    <t>Accommodation of traffic</t>
  </si>
  <si>
    <t>A.4.2</t>
  </si>
  <si>
    <t>A.5</t>
  </si>
  <si>
    <t>PS A _x000D_
8.9</t>
  </si>
  <si>
    <t>A.5.1</t>
  </si>
  <si>
    <t>PS A_x000D_
8.9.1</t>
  </si>
  <si>
    <t>Cost of health and safety measures in terms of the Construction Regulations (2014) of the Occupational Health and Safety Act</t>
  </si>
  <si>
    <t>A.5.2</t>
  </si>
  <si>
    <t>PS A_x000D_
8.9.2</t>
  </si>
  <si>
    <t>Compilation and maintenace of a Health and Safety Plan, including Risk Assesments, Safe Works Procedures and Methods Statements</t>
  </si>
  <si>
    <t>A.5.3</t>
  </si>
  <si>
    <t>PS A_x000D_
8.9.3</t>
  </si>
  <si>
    <t>Compilation and maintenance of the Health and Safey File</t>
  </si>
  <si>
    <t>A.6</t>
  </si>
  <si>
    <t>ENVIRONMENTAL MANAGEMENT</t>
  </si>
  <si>
    <t>A.6.1</t>
  </si>
  <si>
    <t>PS A 8.3.6</t>
  </si>
  <si>
    <t xml:space="preserve"> TOTAL CARRIED FORWARD TO SUMMARY</t>
  </si>
  <si>
    <t xml:space="preserve">SCHEDULE B: SITE CLEARANCE </t>
  </si>
  <si>
    <t>B.1</t>
  </si>
  <si>
    <t>SABS_x000D_
1200 C</t>
  </si>
  <si>
    <t>SITE CLEARANCE</t>
  </si>
  <si>
    <t>PS C_x000D_
8.2.1</t>
  </si>
  <si>
    <t>B.1.1</t>
  </si>
  <si>
    <t>ha</t>
  </si>
  <si>
    <t>B.1.2</t>
  </si>
  <si>
    <t>B.1.3</t>
  </si>
  <si>
    <t>B.1.4</t>
  </si>
  <si>
    <t>B.1.5</t>
  </si>
  <si>
    <t>8.2.3</t>
  </si>
  <si>
    <t>Remove and grub large trees and tree stumps of girth</t>
  </si>
  <si>
    <t>Over            and              Up to</t>
  </si>
  <si>
    <t>B.1.6</t>
  </si>
  <si>
    <t>0,0 m                                 0,5 m</t>
  </si>
  <si>
    <t>B.1.7</t>
  </si>
  <si>
    <t>0,5 m                                 +1,0 m</t>
  </si>
  <si>
    <t>B.1.8</t>
  </si>
  <si>
    <t>PS C_x000D_
8.2.11</t>
  </si>
  <si>
    <t>m</t>
  </si>
  <si>
    <t>B.1.9</t>
  </si>
  <si>
    <t>PS C 8.2.12</t>
  </si>
  <si>
    <t>SCHEDULE C:  u-PVC RISING MAIN</t>
  </si>
  <si>
    <t>SABS_x000D_
1200D</t>
  </si>
  <si>
    <t>EARTHWORKS</t>
  </si>
  <si>
    <t>C.1</t>
  </si>
  <si>
    <t>EXCAVATION</t>
  </si>
  <si>
    <t>PS DB_x000D_
8.3.2(a)</t>
  </si>
  <si>
    <t xml:space="preserve"> Over                 and                  Up to</t>
  </si>
  <si>
    <t>C.1.1</t>
  </si>
  <si>
    <t>0,5 m                                       1,0 m</t>
  </si>
  <si>
    <t>C.1.2</t>
  </si>
  <si>
    <t>1,0 m                                       1,5 m</t>
  </si>
  <si>
    <t>C.1.3</t>
  </si>
  <si>
    <t>1,5 m                                       2,0 m</t>
  </si>
  <si>
    <t>Rate Only</t>
  </si>
  <si>
    <t>8.3.2(b)</t>
  </si>
  <si>
    <t>C.1.6</t>
  </si>
  <si>
    <t>Intermediate excavation</t>
  </si>
  <si>
    <t>m³</t>
  </si>
  <si>
    <t>C.1.7</t>
  </si>
  <si>
    <t>Hard rock excavation</t>
  </si>
  <si>
    <t>C.1.8</t>
  </si>
  <si>
    <t>PS DB_x000D_
8.3.2(c)</t>
  </si>
  <si>
    <t>Excavate unsuitable material from trench bottom (provisional)</t>
  </si>
  <si>
    <t>C.1.9</t>
  </si>
  <si>
    <t>PS D_x000D_
8.3.8.1(c)</t>
  </si>
  <si>
    <t>Hand excavation to expose existing services</t>
  </si>
  <si>
    <t>C.1.10</t>
  </si>
  <si>
    <t>PS DB_x000D_
8.3.2(d)</t>
  </si>
  <si>
    <t>Hand excavation and backfill</t>
  </si>
  <si>
    <t>C.1.11</t>
  </si>
  <si>
    <t>PS DB_x000D_
8.3.2(e)</t>
  </si>
  <si>
    <t>Extra-over PS DB 8.3.2(a) for temporary stockpiling of material if ordered by the engineer</t>
  </si>
  <si>
    <t>C.2</t>
  </si>
  <si>
    <t>EXCAVATION ANCILLARIES</t>
  </si>
  <si>
    <t>PS DB_x000D_
8.3.3.1</t>
  </si>
  <si>
    <t>Make up deficiency in backfill material</t>
  </si>
  <si>
    <t>C.2.1</t>
  </si>
  <si>
    <t>8.3.3.1(b)</t>
  </si>
  <si>
    <t>From trench excavation</t>
  </si>
  <si>
    <t>C.2.2</t>
  </si>
  <si>
    <t>8.3.3.1(c)</t>
  </si>
  <si>
    <t>From commercial sources (overhaul included)</t>
  </si>
  <si>
    <t>C.2.3</t>
  </si>
  <si>
    <t>8.3.3.3</t>
  </si>
  <si>
    <t>C.3</t>
  </si>
  <si>
    <t>8.3.5</t>
  </si>
  <si>
    <t>EXISTING SERVICES</t>
  </si>
  <si>
    <t>PS DB_x000D_
8.3.5(a)</t>
  </si>
  <si>
    <t>Services that intersect a trench</t>
  </si>
  <si>
    <t>C.3.1</t>
  </si>
  <si>
    <t xml:space="preserve">High voltage overhead power lines </t>
  </si>
  <si>
    <t>C.3.2</t>
  </si>
  <si>
    <t>High voltage underground electrical cables</t>
  </si>
  <si>
    <t>C.3.3</t>
  </si>
  <si>
    <t>Low voltage underground electrical cables</t>
  </si>
  <si>
    <t>C.3.4</t>
  </si>
  <si>
    <t>Water main pipes</t>
  </si>
  <si>
    <t>C.3.5</t>
  </si>
  <si>
    <t>C.3.6</t>
  </si>
  <si>
    <t>Security fence</t>
  </si>
  <si>
    <t>PS DB_x000D_
8.3.5(b)</t>
  </si>
  <si>
    <t>Services that adjoin a trench</t>
  </si>
  <si>
    <t>C.3.7</t>
  </si>
  <si>
    <t>C.3.8</t>
  </si>
  <si>
    <t>C.3.9</t>
  </si>
  <si>
    <t>C.3.10</t>
  </si>
  <si>
    <t>Existing communication cable</t>
  </si>
  <si>
    <t>C.4</t>
  </si>
  <si>
    <t>SABS_x000D_
1200 LB</t>
  </si>
  <si>
    <t>BEDDING (PIPES)</t>
  </si>
  <si>
    <t>8.2.1</t>
  </si>
  <si>
    <t>C.4.1</t>
  </si>
  <si>
    <t>Selected granular material</t>
  </si>
  <si>
    <t>C.4.2</t>
  </si>
  <si>
    <t>Selected fill material</t>
  </si>
  <si>
    <t>8.2.2.3</t>
  </si>
  <si>
    <t>Provision of bedding material compacted to 93% of MAASHTO density (100% for sand) with material from commercial sources</t>
  </si>
  <si>
    <t>C.4.3</t>
  </si>
  <si>
    <t>C.4.4</t>
  </si>
  <si>
    <t>C.4.5</t>
  </si>
  <si>
    <t xml:space="preserve">PS LB_x000D_
8.2.2.3_x000D_
</t>
  </si>
  <si>
    <t>Bedding for wet conditions</t>
  </si>
  <si>
    <t>C.5</t>
  </si>
  <si>
    <t>SABS_x000D_
1200 L</t>
  </si>
  <si>
    <t>MEDIUM-PRESSURE PIPELINES</t>
  </si>
  <si>
    <t>8.2.1 &amp;_x000D_
PS L 8.2.10</t>
  </si>
  <si>
    <t>C.5.1</t>
  </si>
  <si>
    <t>C.6</t>
  </si>
  <si>
    <t>SPECIALS AND FITTINGS</t>
  </si>
  <si>
    <t>8.2.2</t>
  </si>
  <si>
    <t>Supply, lay and bed on bedding according to SABS 1200 drawing LB-2, test and disinfect with necessary couplings:</t>
  </si>
  <si>
    <t>C.6.1</t>
  </si>
  <si>
    <t>C.6.2</t>
  </si>
  <si>
    <t>C.6.3</t>
  </si>
  <si>
    <t>C.6.5</t>
  </si>
  <si>
    <t>C.7</t>
  </si>
  <si>
    <t>VALVES</t>
  </si>
  <si>
    <t>PS L_x000D_
8.2.3</t>
  </si>
  <si>
    <t xml:space="preserve">Supply, install and test complete </t>
  </si>
  <si>
    <t>C.7.1</t>
  </si>
  <si>
    <t>C.8</t>
  </si>
  <si>
    <t>ANCILLARIES</t>
  </si>
  <si>
    <t>C.8.1</t>
  </si>
  <si>
    <t>PS L_x000D_
8.2.11</t>
  </si>
  <si>
    <t>Anchor/Thrust blocks</t>
  </si>
  <si>
    <t>C.9</t>
  </si>
  <si>
    <t>PS L_x000D_
8.2.13</t>
  </si>
  <si>
    <t>VALVE CHAMBERS AND MANHOLES</t>
  </si>
  <si>
    <t>C.9.1</t>
  </si>
  <si>
    <t>Air valve chambers complete to detailed drawing depths up to 1,5 m</t>
  </si>
  <si>
    <t>C.9.2</t>
  </si>
  <si>
    <t>C.9.3</t>
  </si>
  <si>
    <t>C.10</t>
  </si>
  <si>
    <t>SUNDRIES</t>
  </si>
  <si>
    <t>C.10.1</t>
  </si>
  <si>
    <t>PS L_x000D_
8.2.16</t>
  </si>
  <si>
    <t>C.10.2</t>
  </si>
  <si>
    <t>PS L_x000D_
8.2.15</t>
  </si>
  <si>
    <t>Clear and grub for (including bush clearance):</t>
  </si>
  <si>
    <t>Remove and re-erect existing fences including replacement of damaged components</t>
  </si>
  <si>
    <t>Site demarcation along pipeline route and excavations for pipe trenching equipment</t>
  </si>
  <si>
    <t>Extra-over items C.1.1 to C.1.3 for (provisional):</t>
  </si>
  <si>
    <t>Cattle or Game fence</t>
  </si>
  <si>
    <t>Scour valve as per detailed drawing</t>
  </si>
  <si>
    <t>C.7.2</t>
  </si>
  <si>
    <t>Nameboard</t>
  </si>
  <si>
    <t>A.3.3.1</t>
  </si>
  <si>
    <t>OCCUPATIONAL HEALTH AND SAFETY</t>
  </si>
  <si>
    <t>A.3.4</t>
  </si>
  <si>
    <t>A.3.4.1</t>
  </si>
  <si>
    <t>Detection of existing services and marking thereof</t>
  </si>
  <si>
    <t>B.1.10</t>
  </si>
  <si>
    <t>Requirements in terms of the Environmental Management Programme including preparation of asbestos disposal plan by a certified asbestos disposal practitionar</t>
  </si>
  <si>
    <t>Scour valve chambers complete to detailed drawing for depths up to 1,5 m</t>
  </si>
  <si>
    <t>Bulk water meter chambers complete to detailed drawing for depths up to 1,5 m</t>
  </si>
  <si>
    <t>Double Action Air valves complete as per detailed drawing</t>
  </si>
  <si>
    <t>Pipeline markers as per detailed drawing</t>
  </si>
  <si>
    <t>C.5.2</t>
  </si>
  <si>
    <t>C.10.3</t>
  </si>
  <si>
    <t>A.3.5</t>
  </si>
  <si>
    <t>A.3.5.1</t>
  </si>
  <si>
    <t>Temporary water supply</t>
  </si>
  <si>
    <t>A.3.6</t>
  </si>
  <si>
    <t>A.3.6.1</t>
  </si>
  <si>
    <t>250 mm dia Class 16</t>
  </si>
  <si>
    <t>Compaction in road reserves (crossings)</t>
  </si>
  <si>
    <t>AMOUNT</t>
  </si>
  <si>
    <t>SUMMARY OF SECTIONS</t>
  </si>
  <si>
    <t>SECTION</t>
  </si>
  <si>
    <t>DESCRIPTION</t>
  </si>
  <si>
    <t>(RAND)</t>
  </si>
  <si>
    <t>A</t>
  </si>
  <si>
    <t>B</t>
  </si>
  <si>
    <t>C</t>
  </si>
  <si>
    <t>UPVC RISING MAIN</t>
  </si>
  <si>
    <t>Site Clearance at Reservoirs</t>
  </si>
  <si>
    <t>Clearance along 400mm diameter pipeline</t>
  </si>
  <si>
    <t>Clearance along 350mm diameter pipeline</t>
  </si>
  <si>
    <t>Clearance along 315mm diameter pipeline</t>
  </si>
  <si>
    <t>Clearance along 250mm diameter pipeline</t>
  </si>
  <si>
    <t>Remove and discard of old Asbestos Cement pipeline by a certified contractor to a certified disposal site</t>
  </si>
  <si>
    <t>All fences</t>
  </si>
  <si>
    <t>315 mm dia Class 16</t>
  </si>
  <si>
    <t>350 mm dia Class 16</t>
  </si>
  <si>
    <t>flange adaptor</t>
  </si>
  <si>
    <t>SUB TOTAL A CONSTRUCTION COST</t>
  </si>
  <si>
    <t>10% CONTINGENCIES</t>
  </si>
  <si>
    <t>SUMMERY OF SECTIONS</t>
  </si>
  <si>
    <t>SUB TOTAL B PROFESSIONAL COST</t>
  </si>
  <si>
    <t>VAT @ 15%</t>
  </si>
  <si>
    <t>TOTAL PROJECT COST</t>
  </si>
  <si>
    <t>SUB TOTAL A AND B</t>
  </si>
  <si>
    <t>Allowance for social facilitator</t>
  </si>
  <si>
    <t>Allowance for PSC</t>
  </si>
  <si>
    <t>Additional testing as required by the engineer</t>
  </si>
  <si>
    <t>Additional costs related to wayleaves, river and road crossings etc.</t>
  </si>
  <si>
    <t>page 1</t>
  </si>
  <si>
    <t>page 2</t>
  </si>
  <si>
    <t>page 3</t>
  </si>
  <si>
    <t>page 4</t>
  </si>
  <si>
    <t>page 5</t>
  </si>
  <si>
    <t>page 6</t>
  </si>
  <si>
    <t>page 7</t>
  </si>
  <si>
    <t>uPVC Class 16 bends for uPVC pipes</t>
  </si>
  <si>
    <t>Pipe Jacking at railway</t>
  </si>
  <si>
    <t>River crossing including all structures</t>
  </si>
  <si>
    <t>Additional allowance for sectional temporary connections and testing</t>
  </si>
  <si>
    <t>Road crossings</t>
  </si>
  <si>
    <t>BASIC ENVIRONMENTAL ASSESSMENT (IF REQUIRED)</t>
  </si>
  <si>
    <t>ADD FACTOR OF 1,25 FOR ALTERATION TO EXISTING SERVICES</t>
  </si>
  <si>
    <t>Professional fees op to Stage 3 based on R 38 924 139,10</t>
  </si>
  <si>
    <t>PROFESSIONAL FEE 11.5% @ 55%</t>
  </si>
  <si>
    <t>Disbursements and Travelling</t>
  </si>
  <si>
    <t>OHS OFFICER FOR 6 MONTHS PART TIME</t>
  </si>
  <si>
    <t>75 mm dia on 350 mm dia pipe</t>
  </si>
  <si>
    <t>Month</t>
  </si>
  <si>
    <t>PROFESSIONAL FEE 11.5% @ 45%</t>
  </si>
  <si>
    <t>LEVEL 3 SITE SUPERVISION FOR 4 MONTHS</t>
  </si>
  <si>
    <t>Detail as built and topographycal Survey for Phase 1</t>
  </si>
  <si>
    <t>Detail as built and topographycal Survey for Phase 2</t>
  </si>
  <si>
    <t>Profesional fees for Stage 4-6 based on R 19 250 038,50 (Phase 1A)</t>
  </si>
  <si>
    <t>COST ESTIMATE for 3517m of 350mm dia uPVC line</t>
  </si>
  <si>
    <t>Trench width of 1500mm for depths:</t>
  </si>
  <si>
    <t>Cut into and connect to existing Asbestos mains with new valves included elsewhere</t>
  </si>
  <si>
    <t>MOGWASE REPLACEMENT OF ASBESTOS PIPES - PHASE 1</t>
  </si>
  <si>
    <t>SCHEDULE</t>
  </si>
  <si>
    <t>SUMMARY OF BILL OF QUANTITIES</t>
  </si>
  <si>
    <t>SUB TOTAL A</t>
  </si>
  <si>
    <t>TOTAL CARRIED TO FORM OF TENDER</t>
  </si>
  <si>
    <r>
      <t xml:space="preserve">Excavate in all materials for trenches, along </t>
    </r>
    <r>
      <rPr>
        <b/>
        <sz val="10"/>
        <color theme="1"/>
        <rFont val="Arial"/>
        <family val="2"/>
      </rPr>
      <t>existing live Asbestos pipe route</t>
    </r>
    <r>
      <rPr>
        <sz val="10"/>
        <color theme="1"/>
        <rFont val="Arial"/>
        <family val="2"/>
      </rPr>
      <t>, select, backfill, compact and dispose of all surplus material for mains pipes with:</t>
    </r>
  </si>
  <si>
    <t>350mm</t>
  </si>
  <si>
    <t>C.7.3</t>
  </si>
  <si>
    <r>
      <t>Supply, install, bed and test line valve assemblies on uPVC water mains using socketed resilient seal valves class 16 to SABS 664 complete,</t>
    </r>
    <r>
      <rPr>
        <b/>
        <sz val="10"/>
        <color theme="1"/>
        <rFont val="Arial"/>
        <family val="2"/>
      </rPr>
      <t xml:space="preserve"> including all fittings for tempory connection to Asbestos pipes</t>
    </r>
  </si>
  <si>
    <t>SUB TOTAL B</t>
  </si>
  <si>
    <t>ADD 7% ESCALATION</t>
  </si>
  <si>
    <t>ADD 10% CONTINGENCIES</t>
  </si>
  <si>
    <t>SUB TOTAL C</t>
  </si>
  <si>
    <t>page 8</t>
  </si>
  <si>
    <t>page 9</t>
  </si>
  <si>
    <t>Provision of bedding material compacted to 93% of MAASHTO density (100% for sand) with material from trench excavation</t>
  </si>
  <si>
    <r>
      <t xml:space="preserve">Supply, lay and bed Class 16 uPVC pipes on class C bedding, </t>
    </r>
    <r>
      <rPr>
        <b/>
        <sz val="10"/>
        <color theme="1"/>
        <rFont val="Arial"/>
        <family val="2"/>
      </rPr>
      <t>next to existing live Asbestos pipe, to be removed later</t>
    </r>
    <r>
      <rPr>
        <sz val="10"/>
        <color theme="1"/>
        <rFont val="Arial"/>
        <family val="2"/>
      </rPr>
      <t>,test and disinfect the following pipes, in sections as agreed and directed by Engineer: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</si>
</sst>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&quot;* #,##0.00_-;\-&quot;R&quot;* #,##0.00_-;_-&quot;R&quot;* &quot;-&quot;??_-;_-@_-"/>
    <numFmt numFmtId="164" formatCode="#,##0.000"/>
    <numFmt numFmtId="165" formatCode="#,##0.0"/>
    <numFmt numFmtId="166" formatCode="0.0"/>
    <numFmt numFmtId="167" formatCode="0.00_)"/>
    <numFmt numFmtId="168" formatCode="_(&quot;R&quot;* #,##0.00_);_(&quot;R&quot;* \(#,##0.00\);_(&quot;R&quot;* &quot;-&quot;??_);_(@_)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u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2"/>
      <name val="Helv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4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7" fontId="6" fillId="0" borderId="0"/>
    <xf numFmtId="44" fontId="5" fillId="0" borderId="0" applyFont="0" applyFill="0" applyBorder="0" applyAlignment="0" applyProtection="0"/>
  </cellStyleXfs>
  <cellXfs count="150">
    <xf numFmtId="0" fontId="0" fillId="0" borderId="0" xfId="0"/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1" fillId="0" borderId="0" xfId="0" applyFont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49" fontId="1" fillId="0" borderId="4" xfId="0" applyNumberFormat="1" applyFont="1" applyBorder="1" applyAlignment="1">
      <alignment vertical="top" wrapText="1"/>
    </xf>
    <xf numFmtId="49" fontId="2" fillId="0" borderId="4" xfId="0" applyNumberFormat="1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right" vertical="top" wrapText="1"/>
    </xf>
    <xf numFmtId="4" fontId="1" fillId="0" borderId="0" xfId="0" applyNumberFormat="1" applyFont="1" applyAlignment="1">
      <alignment horizontal="right" vertical="top" wrapText="1"/>
    </xf>
    <xf numFmtId="4" fontId="1" fillId="0" borderId="4" xfId="0" applyNumberFormat="1" applyFont="1" applyBorder="1" applyAlignment="1">
      <alignment horizontal="right" vertical="top" wrapText="1"/>
    </xf>
    <xf numFmtId="0" fontId="1" fillId="0" borderId="5" xfId="0" applyFont="1" applyBorder="1" applyAlignment="1">
      <alignment vertical="top" wrapText="1"/>
    </xf>
    <xf numFmtId="49" fontId="1" fillId="0" borderId="5" xfId="0" applyNumberFormat="1" applyFont="1" applyBorder="1" applyAlignment="1">
      <alignment vertical="top" wrapText="1"/>
    </xf>
    <xf numFmtId="49" fontId="2" fillId="0" borderId="5" xfId="0" applyNumberFormat="1" applyFont="1" applyBorder="1" applyAlignment="1">
      <alignment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right" vertical="top" wrapText="1"/>
    </xf>
    <xf numFmtId="4" fontId="1" fillId="0" borderId="5" xfId="0" applyNumberFormat="1" applyFont="1" applyBorder="1" applyAlignment="1">
      <alignment horizontal="right" vertical="top" wrapText="1"/>
    </xf>
    <xf numFmtId="49" fontId="1" fillId="0" borderId="5" xfId="0" applyNumberFormat="1" applyFont="1" applyBorder="1" applyAlignment="1">
      <alignment horizontal="center" vertical="top" wrapText="1"/>
    </xf>
    <xf numFmtId="3" fontId="1" fillId="0" borderId="5" xfId="0" applyNumberFormat="1" applyFont="1" applyBorder="1" applyAlignment="1">
      <alignment horizontal="right" vertical="top" wrapText="1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49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 vertical="top"/>
    </xf>
    <xf numFmtId="49" fontId="1" fillId="0" borderId="4" xfId="0" applyNumberFormat="1" applyFont="1" applyBorder="1" applyAlignment="1">
      <alignment horizontal="center" vertical="top" wrapText="1"/>
    </xf>
    <xf numFmtId="3" fontId="1" fillId="0" borderId="4" xfId="0" applyNumberFormat="1" applyFont="1" applyBorder="1" applyAlignment="1">
      <alignment horizontal="right" vertical="top" wrapText="1"/>
    </xf>
    <xf numFmtId="164" fontId="1" fillId="0" borderId="5" xfId="0" applyNumberFormat="1" applyFont="1" applyBorder="1" applyAlignment="1">
      <alignment horizontal="right" vertical="top" wrapText="1"/>
    </xf>
    <xf numFmtId="165" fontId="1" fillId="0" borderId="5" xfId="0" applyNumberFormat="1" applyFont="1" applyBorder="1" applyAlignment="1">
      <alignment horizontal="right" vertical="top" wrapText="1"/>
    </xf>
    <xf numFmtId="0" fontId="1" fillId="0" borderId="0" xfId="0" applyFont="1" applyAlignment="1">
      <alignment horizontal="left" vertical="top" wrapText="1"/>
    </xf>
    <xf numFmtId="49" fontId="1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4" fontId="1" fillId="0" borderId="5" xfId="0" applyNumberFormat="1" applyFont="1" applyBorder="1" applyAlignment="1" applyProtection="1">
      <alignment horizontal="right" vertical="top" wrapText="1"/>
      <protection locked="0"/>
    </xf>
    <xf numFmtId="4" fontId="1" fillId="0" borderId="4" xfId="0" applyNumberFormat="1" applyFont="1" applyBorder="1" applyAlignment="1" applyProtection="1">
      <alignment horizontal="right" vertical="top" wrapText="1"/>
      <protection locked="0"/>
    </xf>
    <xf numFmtId="49" fontId="4" fillId="0" borderId="5" xfId="0" applyNumberFormat="1" applyFont="1" applyBorder="1" applyAlignment="1">
      <alignment vertical="top" wrapText="1"/>
    </xf>
    <xf numFmtId="4" fontId="1" fillId="0" borderId="0" xfId="0" applyNumberFormat="1" applyFont="1" applyAlignment="1">
      <alignment horizontal="right" vertical="center" wrapText="1"/>
    </xf>
    <xf numFmtId="49" fontId="1" fillId="0" borderId="6" xfId="0" applyNumberFormat="1" applyFont="1" applyBorder="1" applyAlignment="1">
      <alignment vertical="top" wrapText="1"/>
    </xf>
    <xf numFmtId="49" fontId="1" fillId="0" borderId="7" xfId="0" applyNumberFormat="1" applyFont="1" applyBorder="1" applyAlignment="1">
      <alignment vertical="top" wrapText="1"/>
    </xf>
    <xf numFmtId="49" fontId="1" fillId="0" borderId="7" xfId="0" applyNumberFormat="1" applyFont="1" applyBorder="1" applyAlignment="1">
      <alignment horizontal="center" vertical="top" wrapText="1"/>
    </xf>
    <xf numFmtId="3" fontId="1" fillId="0" borderId="7" xfId="0" applyNumberFormat="1" applyFont="1" applyBorder="1" applyAlignment="1">
      <alignment horizontal="right" vertical="top" wrapText="1"/>
    </xf>
    <xf numFmtId="166" fontId="1" fillId="0" borderId="5" xfId="0" applyNumberFormat="1" applyFont="1" applyBorder="1" applyAlignment="1">
      <alignment vertical="top" wrapText="1"/>
    </xf>
    <xf numFmtId="0" fontId="7" fillId="0" borderId="14" xfId="0" applyFont="1" applyBorder="1" applyAlignment="1">
      <alignment vertical="top"/>
    </xf>
    <xf numFmtId="0" fontId="7" fillId="0" borderId="15" xfId="0" applyFont="1" applyBorder="1" applyAlignment="1">
      <alignment vertical="top"/>
    </xf>
    <xf numFmtId="0" fontId="1" fillId="0" borderId="0" xfId="0" applyFont="1"/>
    <xf numFmtId="0" fontId="7" fillId="0" borderId="8" xfId="0" applyFont="1" applyBorder="1" applyAlignment="1">
      <alignment horizontal="left" vertical="top"/>
    </xf>
    <xf numFmtId="0" fontId="7" fillId="0" borderId="9" xfId="0" applyFont="1" applyBorder="1" applyAlignment="1">
      <alignment vertical="top"/>
    </xf>
    <xf numFmtId="0" fontId="7" fillId="0" borderId="8" xfId="0" applyFont="1" applyBorder="1" applyAlignment="1">
      <alignment vertical="top"/>
    </xf>
    <xf numFmtId="168" fontId="7" fillId="0" borderId="9" xfId="2" applyNumberFormat="1" applyFont="1" applyBorder="1" applyAlignment="1">
      <alignment horizontal="right" vertical="top"/>
    </xf>
    <xf numFmtId="0" fontId="7" fillId="0" borderId="11" xfId="0" applyFont="1" applyBorder="1" applyAlignment="1">
      <alignment vertical="top"/>
    </xf>
    <xf numFmtId="0" fontId="7" fillId="0" borderId="12" xfId="0" applyFont="1" applyBorder="1" applyAlignment="1">
      <alignment vertical="top"/>
    </xf>
    <xf numFmtId="0" fontId="7" fillId="0" borderId="16" xfId="0" applyFont="1" applyBorder="1" applyAlignment="1">
      <alignment horizontal="center" vertical="top"/>
    </xf>
    <xf numFmtId="0" fontId="7" fillId="0" borderId="17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7" fillId="0" borderId="18" xfId="0" applyFont="1" applyBorder="1" applyAlignment="1">
      <alignment horizontal="center" vertical="top"/>
    </xf>
    <xf numFmtId="0" fontId="7" fillId="0" borderId="19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7" fillId="0" borderId="20" xfId="0" applyFont="1" applyBorder="1" applyAlignment="1">
      <alignment horizontal="center" vertical="top"/>
    </xf>
    <xf numFmtId="0" fontId="7" fillId="0" borderId="21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7" fillId="0" borderId="13" xfId="0" applyFont="1" applyBorder="1" applyAlignment="1">
      <alignment horizontal="center" vertical="top"/>
    </xf>
    <xf numFmtId="0" fontId="7" fillId="0" borderId="17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18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left" vertical="top" wrapText="1"/>
    </xf>
    <xf numFmtId="168" fontId="7" fillId="0" borderId="20" xfId="2" applyNumberFormat="1" applyFont="1" applyBorder="1" applyAlignment="1">
      <alignment horizontal="left" vertical="top" wrapText="1"/>
    </xf>
    <xf numFmtId="0" fontId="7" fillId="0" borderId="22" xfId="0" applyFont="1" applyBorder="1" applyAlignment="1">
      <alignment horizontal="right" vertical="top"/>
    </xf>
    <xf numFmtId="168" fontId="7" fillId="0" borderId="20" xfId="2" applyNumberFormat="1" applyFont="1" applyBorder="1" applyAlignment="1">
      <alignment horizontal="right" vertical="top"/>
    </xf>
    <xf numFmtId="9" fontId="1" fillId="0" borderId="0" xfId="0" applyNumberFormat="1" applyFont="1"/>
    <xf numFmtId="44" fontId="1" fillId="0" borderId="0" xfId="0" applyNumberFormat="1" applyFont="1"/>
    <xf numFmtId="4" fontId="1" fillId="0" borderId="7" xfId="0" applyNumberFormat="1" applyFont="1" applyBorder="1" applyAlignment="1" applyProtection="1">
      <alignment horizontal="right" vertical="top" wrapText="1"/>
      <protection locked="0"/>
    </xf>
    <xf numFmtId="0" fontId="2" fillId="0" borderId="25" xfId="0" applyFont="1" applyBorder="1" applyAlignment="1">
      <alignment horizontal="left" vertical="top"/>
    </xf>
    <xf numFmtId="0" fontId="7" fillId="0" borderId="0" xfId="0" applyFont="1" applyAlignment="1">
      <alignment vertical="top"/>
    </xf>
    <xf numFmtId="3" fontId="1" fillId="0" borderId="5" xfId="0" applyNumberFormat="1" applyFont="1" applyBorder="1" applyAlignment="1">
      <alignment vertical="top" wrapText="1"/>
    </xf>
    <xf numFmtId="0" fontId="7" fillId="0" borderId="21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left" vertical="top" wrapText="1"/>
    </xf>
    <xf numFmtId="168" fontId="8" fillId="0" borderId="20" xfId="2" applyNumberFormat="1" applyFont="1" applyBorder="1" applyAlignment="1">
      <alignment horizontal="right" vertical="top"/>
    </xf>
    <xf numFmtId="0" fontId="8" fillId="0" borderId="26" xfId="0" applyFont="1" applyBorder="1" applyAlignment="1">
      <alignment horizontal="right" vertical="top"/>
    </xf>
    <xf numFmtId="168" fontId="8" fillId="0" borderId="20" xfId="2" applyNumberFormat="1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8" fillId="0" borderId="22" xfId="0" applyFont="1" applyBorder="1" applyAlignment="1">
      <alignment horizontal="right" vertical="top"/>
    </xf>
    <xf numFmtId="168" fontId="8" fillId="0" borderId="27" xfId="2" applyNumberFormat="1" applyFont="1" applyBorder="1" applyAlignment="1">
      <alignment horizontal="left" vertical="top" wrapText="1"/>
    </xf>
    <xf numFmtId="168" fontId="8" fillId="0" borderId="27" xfId="2" applyNumberFormat="1" applyFont="1" applyBorder="1" applyAlignment="1">
      <alignment horizontal="right" vertical="top"/>
    </xf>
    <xf numFmtId="0" fontId="7" fillId="0" borderId="10" xfId="0" applyFont="1" applyBorder="1" applyAlignment="1">
      <alignment horizontal="left" vertical="top"/>
    </xf>
    <xf numFmtId="0" fontId="8" fillId="0" borderId="23" xfId="0" applyFont="1" applyBorder="1" applyAlignment="1">
      <alignment horizontal="center" vertical="top"/>
    </xf>
    <xf numFmtId="44" fontId="8" fillId="0" borderId="24" xfId="0" applyNumberFormat="1" applyFont="1" applyBorder="1" applyAlignment="1">
      <alignment horizontal="center" vertical="top"/>
    </xf>
    <xf numFmtId="168" fontId="7" fillId="0" borderId="13" xfId="2" applyNumberFormat="1" applyFont="1" applyBorder="1" applyAlignment="1">
      <alignment horizontal="left" vertical="top" wrapText="1"/>
    </xf>
    <xf numFmtId="4" fontId="1" fillId="0" borderId="0" xfId="0" applyNumberFormat="1" applyFont="1"/>
    <xf numFmtId="10" fontId="1" fillId="0" borderId="0" xfId="0" applyNumberFormat="1" applyFont="1"/>
    <xf numFmtId="0" fontId="10" fillId="0" borderId="25" xfId="0" applyFont="1" applyBorder="1" applyAlignment="1">
      <alignment horizontal="left" vertical="top"/>
    </xf>
    <xf numFmtId="0" fontId="10" fillId="0" borderId="8" xfId="0" applyFont="1" applyBorder="1" applyAlignment="1">
      <alignment horizontal="left" vertical="top"/>
    </xf>
    <xf numFmtId="0" fontId="9" fillId="0" borderId="19" xfId="0" applyFont="1" applyBorder="1"/>
    <xf numFmtId="0" fontId="12" fillId="0" borderId="8" xfId="0" applyFont="1" applyBorder="1" applyAlignment="1">
      <alignment vertical="top"/>
    </xf>
    <xf numFmtId="0" fontId="12" fillId="0" borderId="0" xfId="0" applyFont="1" applyAlignment="1">
      <alignment vertical="top"/>
    </xf>
    <xf numFmtId="168" fontId="12" fillId="0" borderId="9" xfId="2" applyNumberFormat="1" applyFont="1" applyBorder="1" applyAlignment="1">
      <alignment horizontal="right" vertical="top"/>
    </xf>
    <xf numFmtId="0" fontId="12" fillId="0" borderId="11" xfId="0" applyFont="1" applyBorder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6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/>
    </xf>
    <xf numFmtId="0" fontId="11" fillId="0" borderId="19" xfId="0" applyFont="1" applyBorder="1" applyAlignment="1">
      <alignment horizontal="center" vertical="top"/>
    </xf>
    <xf numFmtId="0" fontId="11" fillId="0" borderId="5" xfId="0" applyFont="1" applyBorder="1" applyAlignment="1">
      <alignment horizontal="center" vertical="top"/>
    </xf>
    <xf numFmtId="0" fontId="11" fillId="0" borderId="20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5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12" fillId="0" borderId="21" xfId="0" applyFont="1" applyBorder="1" applyAlignment="1">
      <alignment horizontal="center" vertical="top"/>
    </xf>
    <xf numFmtId="0" fontId="12" fillId="0" borderId="7" xfId="0" applyFont="1" applyBorder="1" applyAlignment="1">
      <alignment horizontal="center" vertical="top"/>
    </xf>
    <xf numFmtId="0" fontId="12" fillId="0" borderId="13" xfId="0" applyFont="1" applyBorder="1" applyAlignment="1">
      <alignment horizontal="center" vertical="top"/>
    </xf>
    <xf numFmtId="0" fontId="12" fillId="0" borderId="17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12" fillId="0" borderId="18" xfId="0" applyFont="1" applyBorder="1" applyAlignment="1">
      <alignment horizontal="left" vertical="top" wrapText="1"/>
    </xf>
    <xf numFmtId="0" fontId="12" fillId="0" borderId="19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168" fontId="12" fillId="0" borderId="20" xfId="2" applyNumberFormat="1" applyFont="1" applyBorder="1" applyAlignment="1">
      <alignment horizontal="left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/>
    </xf>
    <xf numFmtId="168" fontId="12" fillId="0" borderId="13" xfId="2" applyNumberFormat="1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/>
    </xf>
    <xf numFmtId="0" fontId="12" fillId="0" borderId="22" xfId="0" applyFont="1" applyBorder="1" applyAlignment="1">
      <alignment horizontal="right" vertical="center"/>
    </xf>
    <xf numFmtId="168" fontId="11" fillId="0" borderId="20" xfId="2" applyNumberFormat="1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26" xfId="0" applyFont="1" applyBorder="1" applyAlignment="1">
      <alignment horizontal="right" vertical="center"/>
    </xf>
    <xf numFmtId="168" fontId="11" fillId="0" borderId="27" xfId="2" applyNumberFormat="1" applyFont="1" applyBorder="1" applyAlignment="1">
      <alignment horizontal="left" vertical="center" wrapText="1"/>
    </xf>
    <xf numFmtId="0" fontId="11" fillId="0" borderId="22" xfId="0" applyFont="1" applyBorder="1" applyAlignment="1">
      <alignment horizontal="right" vertical="center"/>
    </xf>
    <xf numFmtId="168" fontId="12" fillId="0" borderId="20" xfId="2" applyNumberFormat="1" applyFont="1" applyBorder="1" applyAlignment="1">
      <alignment horizontal="right" vertical="center"/>
    </xf>
    <xf numFmtId="0" fontId="11" fillId="0" borderId="23" xfId="0" applyFont="1" applyBorder="1" applyAlignment="1">
      <alignment horizontal="center" vertical="center"/>
    </xf>
    <xf numFmtId="0" fontId="13" fillId="0" borderId="10" xfId="0" applyFont="1" applyBorder="1" applyAlignment="1">
      <alignment horizontal="left" vertical="center"/>
    </xf>
    <xf numFmtId="0" fontId="12" fillId="0" borderId="22" xfId="0" applyFont="1" applyBorder="1" applyAlignment="1">
      <alignment horizontal="left" vertical="center"/>
    </xf>
    <xf numFmtId="0" fontId="2" fillId="0" borderId="0" xfId="0" applyFont="1"/>
    <xf numFmtId="0" fontId="11" fillId="0" borderId="28" xfId="0" applyFont="1" applyBorder="1" applyAlignment="1">
      <alignment horizontal="left" vertical="center"/>
    </xf>
    <xf numFmtId="0" fontId="12" fillId="0" borderId="29" xfId="0" applyFont="1" applyBorder="1" applyAlignment="1">
      <alignment horizontal="right" vertical="center"/>
    </xf>
    <xf numFmtId="168" fontId="11" fillId="0" borderId="30" xfId="2" applyNumberFormat="1" applyFont="1" applyBorder="1" applyAlignment="1">
      <alignment horizontal="left" vertical="center" wrapText="1"/>
    </xf>
    <xf numFmtId="0" fontId="11" fillId="0" borderId="26" xfId="0" applyFont="1" applyBorder="1" applyAlignment="1">
      <alignment horizontal="left" vertical="center"/>
    </xf>
    <xf numFmtId="44" fontId="11" fillId="0" borderId="3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3" fillId="0" borderId="12" xfId="0" applyFont="1" applyBorder="1" applyAlignment="1">
      <alignment vertical="top"/>
    </xf>
    <xf numFmtId="0" fontId="12" fillId="0" borderId="8" xfId="0" applyFont="1" applyBorder="1" applyAlignment="1">
      <alignment horizontal="left" vertical="center"/>
    </xf>
    <xf numFmtId="0" fontId="12" fillId="0" borderId="22" xfId="0" applyFont="1" applyBorder="1" applyAlignment="1">
      <alignment horizontal="left" vertical="center"/>
    </xf>
  </cellXfs>
  <cellStyles count="3">
    <cellStyle name="Currency 2" xfId="2" xr:uid="{58414B8A-7FEC-439C-ACF6-D7B21FB1A55F}"/>
    <cellStyle name="Normal" xfId="0" builtinId="0"/>
    <cellStyle name="Normal 3" xfId="1" xr:uid="{4708D730-7878-4B80-94DD-873FE98820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5E956-66BE-45A8-9747-8C510E4AC95E}">
  <dimension ref="A1:I189"/>
  <sheetViews>
    <sheetView showGridLines="0" view="pageBreakPreview" topLeftCell="B140" zoomScale="85" zoomScaleNormal="100" zoomScaleSheetLayoutView="85" zoomScalePageLayoutView="55" workbookViewId="0">
      <selection activeCell="W153" sqref="W153"/>
    </sheetView>
  </sheetViews>
  <sheetFormatPr defaultColWidth="9.109375" defaultRowHeight="14.4" x14ac:dyDescent="0.3"/>
  <cols>
    <col min="1" max="1" width="5.44140625" style="1" hidden="1" customWidth="1"/>
    <col min="2" max="2" width="8.6640625" style="1" customWidth="1"/>
    <col min="3" max="3" width="10.88671875" style="1" customWidth="1"/>
    <col min="4" max="4" width="35.6640625" style="1" customWidth="1"/>
    <col min="5" max="5" width="9.6640625" style="1" customWidth="1"/>
    <col min="6" max="6" width="10.33203125" style="1" customWidth="1"/>
    <col min="7" max="7" width="13.109375" style="1" customWidth="1"/>
    <col min="8" max="8" width="15.109375" style="1" customWidth="1"/>
    <col min="9" max="9" width="16.21875" style="1" customWidth="1"/>
    <col min="10" max="16384" width="9.109375" style="1"/>
  </cols>
  <sheetData>
    <row r="1" spans="1:8" s="2" customFormat="1" ht="13.8" x14ac:dyDescent="0.3">
      <c r="A1" s="2" t="s">
        <v>0</v>
      </c>
      <c r="B1" s="145" t="s">
        <v>352</v>
      </c>
    </row>
    <row r="2" spans="1:8" s="2" customFormat="1" ht="13.8" x14ac:dyDescent="0.3">
      <c r="B2" s="146" t="s">
        <v>1</v>
      </c>
    </row>
    <row r="3" spans="1:8" s="2" customFormat="1" ht="13.8" x14ac:dyDescent="0.3">
      <c r="H3" s="3" t="s">
        <v>2</v>
      </c>
    </row>
    <row r="4" spans="1:8" s="4" customFormat="1" ht="27.6" customHeight="1" x14ac:dyDescent="0.3"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6" t="s">
        <v>9</v>
      </c>
    </row>
    <row r="5" spans="1:8" s="4" customFormat="1" ht="26.4" x14ac:dyDescent="0.3">
      <c r="A5" s="4">
        <v>199</v>
      </c>
      <c r="B5" s="7"/>
      <c r="C5" s="8" t="s">
        <v>10</v>
      </c>
      <c r="D5" s="9" t="s">
        <v>11</v>
      </c>
      <c r="E5" s="10"/>
      <c r="F5" s="11"/>
      <c r="G5" s="11"/>
      <c r="H5" s="13"/>
    </row>
    <row r="6" spans="1:8" s="4" customFormat="1" ht="12.75" customHeight="1" x14ac:dyDescent="0.3">
      <c r="B6" s="14"/>
      <c r="C6" s="14"/>
      <c r="D6" s="14"/>
      <c r="E6" s="14"/>
      <c r="F6" s="14"/>
      <c r="G6" s="14"/>
      <c r="H6" s="14"/>
    </row>
    <row r="7" spans="1:8" s="4" customFormat="1" ht="26.4" x14ac:dyDescent="0.3">
      <c r="A7" s="4">
        <v>200</v>
      </c>
      <c r="B7" s="15" t="s">
        <v>12</v>
      </c>
      <c r="C7" s="15">
        <v>8.3000000000000007</v>
      </c>
      <c r="D7" s="16" t="s">
        <v>13</v>
      </c>
      <c r="E7" s="17"/>
      <c r="F7" s="18"/>
      <c r="G7" s="18"/>
      <c r="H7" s="19"/>
    </row>
    <row r="8" spans="1:8" s="4" customFormat="1" ht="12.75" customHeight="1" x14ac:dyDescent="0.3">
      <c r="B8" s="14"/>
      <c r="C8" s="14"/>
      <c r="D8" s="14"/>
      <c r="E8" s="14"/>
      <c r="F8" s="14"/>
      <c r="G8" s="14"/>
      <c r="H8" s="14"/>
    </row>
    <row r="9" spans="1:8" s="4" customFormat="1" ht="13.2" x14ac:dyDescent="0.3">
      <c r="A9" s="4">
        <v>201</v>
      </c>
      <c r="B9" s="15" t="s">
        <v>14</v>
      </c>
      <c r="C9" s="15" t="s">
        <v>15</v>
      </c>
      <c r="D9" s="15" t="s">
        <v>16</v>
      </c>
      <c r="E9" s="20" t="s">
        <v>17</v>
      </c>
      <c r="F9" s="21">
        <v>1</v>
      </c>
      <c r="G9" s="39"/>
      <c r="H9" s="19"/>
    </row>
    <row r="10" spans="1:8" s="4" customFormat="1" ht="12.75" customHeight="1" x14ac:dyDescent="0.3">
      <c r="B10" s="14"/>
      <c r="C10" s="14"/>
      <c r="D10" s="14"/>
      <c r="E10" s="14"/>
      <c r="F10" s="14"/>
      <c r="G10" s="14"/>
      <c r="H10" s="14"/>
    </row>
    <row r="11" spans="1:8" s="4" customFormat="1" ht="13.2" x14ac:dyDescent="0.3">
      <c r="A11" s="4">
        <v>202</v>
      </c>
      <c r="B11" s="15"/>
      <c r="C11" s="15" t="s">
        <v>18</v>
      </c>
      <c r="D11" s="15" t="s">
        <v>19</v>
      </c>
      <c r="E11" s="20"/>
      <c r="F11" s="21"/>
      <c r="G11" s="19"/>
      <c r="H11" s="19"/>
    </row>
    <row r="12" spans="1:8" s="4" customFormat="1" ht="12.75" customHeight="1" x14ac:dyDescent="0.3">
      <c r="B12" s="14"/>
      <c r="C12" s="14"/>
      <c r="D12" s="14"/>
      <c r="E12" s="14"/>
      <c r="F12" s="14"/>
      <c r="G12" s="14"/>
      <c r="H12" s="14"/>
    </row>
    <row r="13" spans="1:8" s="4" customFormat="1" ht="26.4" x14ac:dyDescent="0.3">
      <c r="A13" s="4">
        <v>203</v>
      </c>
      <c r="B13" s="15"/>
      <c r="C13" s="15" t="s">
        <v>20</v>
      </c>
      <c r="D13" s="15" t="s">
        <v>21</v>
      </c>
      <c r="E13" s="20"/>
      <c r="F13" s="21"/>
      <c r="G13" s="19"/>
      <c r="H13" s="19"/>
    </row>
    <row r="14" spans="1:8" s="4" customFormat="1" ht="12.75" customHeight="1" x14ac:dyDescent="0.3">
      <c r="B14" s="14"/>
      <c r="C14" s="14"/>
      <c r="D14" s="14"/>
      <c r="E14" s="14"/>
      <c r="F14" s="14"/>
      <c r="G14" s="14"/>
      <c r="H14" s="14"/>
    </row>
    <row r="15" spans="1:8" s="4" customFormat="1" ht="13.2" x14ac:dyDescent="0.3">
      <c r="A15" s="4">
        <v>204</v>
      </c>
      <c r="B15" s="15" t="s">
        <v>22</v>
      </c>
      <c r="C15" s="15" t="s">
        <v>23</v>
      </c>
      <c r="D15" s="15" t="s">
        <v>24</v>
      </c>
      <c r="E15" s="20" t="s">
        <v>25</v>
      </c>
      <c r="F15" s="21">
        <v>1</v>
      </c>
      <c r="G15" s="39"/>
      <c r="H15" s="19"/>
    </row>
    <row r="16" spans="1:8" s="4" customFormat="1" ht="12.75" customHeight="1" x14ac:dyDescent="0.3">
      <c r="B16" s="14"/>
      <c r="C16" s="14"/>
      <c r="D16" s="14"/>
      <c r="E16" s="14"/>
      <c r="F16" s="14"/>
      <c r="G16" s="14"/>
      <c r="H16" s="14"/>
    </row>
    <row r="17" spans="1:8" s="4" customFormat="1" ht="13.2" x14ac:dyDescent="0.3">
      <c r="A17" s="4">
        <v>205</v>
      </c>
      <c r="B17" s="15" t="s">
        <v>26</v>
      </c>
      <c r="C17" s="15" t="s">
        <v>27</v>
      </c>
      <c r="D17" s="15" t="s">
        <v>28</v>
      </c>
      <c r="E17" s="20" t="s">
        <v>17</v>
      </c>
      <c r="F17" s="21">
        <v>1</v>
      </c>
      <c r="G17" s="39"/>
      <c r="H17" s="19"/>
    </row>
    <row r="18" spans="1:8" s="4" customFormat="1" ht="12.75" customHeight="1" x14ac:dyDescent="0.3">
      <c r="B18" s="14"/>
      <c r="C18" s="14"/>
      <c r="D18" s="14"/>
      <c r="E18" s="14"/>
      <c r="F18" s="14"/>
      <c r="G18" s="14"/>
      <c r="H18" s="14"/>
    </row>
    <row r="19" spans="1:8" s="4" customFormat="1" ht="13.2" x14ac:dyDescent="0.3">
      <c r="A19" s="4">
        <v>206</v>
      </c>
      <c r="B19" s="15"/>
      <c r="C19" s="15" t="s">
        <v>29</v>
      </c>
      <c r="D19" s="15" t="s">
        <v>30</v>
      </c>
      <c r="E19" s="20"/>
      <c r="F19" s="21"/>
      <c r="G19" s="19"/>
      <c r="H19" s="19"/>
    </row>
    <row r="20" spans="1:8" s="4" customFormat="1" ht="12.75" customHeight="1" x14ac:dyDescent="0.3">
      <c r="B20" s="14"/>
      <c r="C20" s="14"/>
      <c r="D20" s="14"/>
      <c r="E20" s="14"/>
      <c r="F20" s="14"/>
      <c r="G20" s="14"/>
      <c r="H20" s="14"/>
    </row>
    <row r="21" spans="1:8" s="4" customFormat="1" ht="13.2" x14ac:dyDescent="0.3">
      <c r="A21" s="4">
        <v>207</v>
      </c>
      <c r="B21" s="15" t="s">
        <v>31</v>
      </c>
      <c r="C21" s="15"/>
      <c r="D21" s="15" t="s">
        <v>32</v>
      </c>
      <c r="E21" s="20" t="s">
        <v>17</v>
      </c>
      <c r="F21" s="21">
        <v>1</v>
      </c>
      <c r="G21" s="39"/>
      <c r="H21" s="19"/>
    </row>
    <row r="22" spans="1:8" s="4" customFormat="1" ht="12.75" customHeight="1" x14ac:dyDescent="0.3">
      <c r="B22" s="14"/>
      <c r="C22" s="14"/>
      <c r="D22" s="14"/>
      <c r="E22" s="14"/>
      <c r="F22" s="14"/>
      <c r="G22" s="14"/>
      <c r="H22" s="14"/>
    </row>
    <row r="23" spans="1:8" s="4" customFormat="1" ht="13.2" x14ac:dyDescent="0.3">
      <c r="A23" s="4">
        <v>208</v>
      </c>
      <c r="B23" s="15" t="s">
        <v>33</v>
      </c>
      <c r="C23" s="15"/>
      <c r="D23" s="15" t="s">
        <v>34</v>
      </c>
      <c r="E23" s="20" t="s">
        <v>17</v>
      </c>
      <c r="F23" s="21">
        <v>1</v>
      </c>
      <c r="G23" s="39"/>
      <c r="H23" s="19"/>
    </row>
    <row r="24" spans="1:8" s="4" customFormat="1" ht="12.75" customHeight="1" x14ac:dyDescent="0.3">
      <c r="B24" s="14"/>
      <c r="C24" s="14"/>
      <c r="D24" s="14"/>
      <c r="E24" s="14"/>
      <c r="F24" s="14"/>
      <c r="G24" s="14"/>
      <c r="H24" s="14"/>
    </row>
    <row r="25" spans="1:8" s="4" customFormat="1" ht="13.2" x14ac:dyDescent="0.3">
      <c r="A25" s="4">
        <v>209</v>
      </c>
      <c r="B25" s="15" t="s">
        <v>35</v>
      </c>
      <c r="C25" s="15"/>
      <c r="D25" s="15" t="s">
        <v>36</v>
      </c>
      <c r="E25" s="20" t="s">
        <v>17</v>
      </c>
      <c r="F25" s="21">
        <v>1</v>
      </c>
      <c r="G25" s="39"/>
      <c r="H25" s="19"/>
    </row>
    <row r="26" spans="1:8" s="4" customFormat="1" ht="12.75" customHeight="1" x14ac:dyDescent="0.3">
      <c r="B26" s="14"/>
      <c r="C26" s="14"/>
      <c r="D26" s="14"/>
      <c r="E26" s="14"/>
      <c r="F26" s="14"/>
      <c r="G26" s="14"/>
      <c r="H26" s="14"/>
    </row>
    <row r="27" spans="1:8" s="4" customFormat="1" ht="13.2" x14ac:dyDescent="0.3">
      <c r="A27" s="4">
        <v>210</v>
      </c>
      <c r="B27" s="15" t="s">
        <v>37</v>
      </c>
      <c r="C27" s="15"/>
      <c r="D27" s="15" t="s">
        <v>38</v>
      </c>
      <c r="E27" s="20" t="s">
        <v>17</v>
      </c>
      <c r="F27" s="21">
        <v>1</v>
      </c>
      <c r="G27" s="39"/>
      <c r="H27" s="19"/>
    </row>
    <row r="28" spans="1:8" s="4" customFormat="1" ht="12.75" customHeight="1" x14ac:dyDescent="0.3">
      <c r="B28" s="14"/>
      <c r="C28" s="14"/>
      <c r="D28" s="14"/>
      <c r="E28" s="14"/>
      <c r="F28" s="14"/>
      <c r="G28" s="14"/>
      <c r="H28" s="14"/>
    </row>
    <row r="29" spans="1:8" s="4" customFormat="1" ht="13.2" x14ac:dyDescent="0.3">
      <c r="A29" s="4">
        <v>211</v>
      </c>
      <c r="B29" s="15" t="s">
        <v>39</v>
      </c>
      <c r="C29" s="15"/>
      <c r="D29" s="15" t="s">
        <v>40</v>
      </c>
      <c r="E29" s="20" t="s">
        <v>17</v>
      </c>
      <c r="F29" s="21">
        <v>1</v>
      </c>
      <c r="G29" s="39"/>
      <c r="H29" s="19"/>
    </row>
    <row r="30" spans="1:8" s="4" customFormat="1" ht="12.75" customHeight="1" x14ac:dyDescent="0.3">
      <c r="B30" s="14"/>
      <c r="C30" s="14"/>
      <c r="D30" s="14"/>
      <c r="E30" s="14"/>
      <c r="F30" s="14"/>
      <c r="G30" s="14"/>
      <c r="H30" s="14"/>
    </row>
    <row r="31" spans="1:8" s="4" customFormat="1" ht="13.2" x14ac:dyDescent="0.3">
      <c r="A31" s="4">
        <v>212</v>
      </c>
      <c r="B31" s="15" t="s">
        <v>41</v>
      </c>
      <c r="C31" s="15"/>
      <c r="D31" s="15" t="s">
        <v>42</v>
      </c>
      <c r="E31" s="20" t="s">
        <v>17</v>
      </c>
      <c r="F31" s="21">
        <v>1</v>
      </c>
      <c r="G31" s="39"/>
      <c r="H31" s="19"/>
    </row>
    <row r="32" spans="1:8" s="4" customFormat="1" ht="12.75" customHeight="1" x14ac:dyDescent="0.3">
      <c r="B32" s="14"/>
      <c r="C32" s="14"/>
      <c r="D32" s="14"/>
      <c r="E32" s="14"/>
      <c r="F32" s="14"/>
      <c r="G32" s="14"/>
      <c r="H32" s="14"/>
    </row>
    <row r="33" spans="1:8" s="4" customFormat="1" ht="26.4" x14ac:dyDescent="0.3">
      <c r="A33" s="4">
        <v>213</v>
      </c>
      <c r="B33" s="15" t="s">
        <v>43</v>
      </c>
      <c r="C33" s="15"/>
      <c r="D33" s="15" t="s">
        <v>44</v>
      </c>
      <c r="E33" s="20" t="s">
        <v>17</v>
      </c>
      <c r="F33" s="21">
        <v>1</v>
      </c>
      <c r="G33" s="39"/>
      <c r="H33" s="19"/>
    </row>
    <row r="34" spans="1:8" s="4" customFormat="1" ht="12.75" customHeight="1" x14ac:dyDescent="0.3">
      <c r="B34" s="14"/>
      <c r="C34" s="14"/>
      <c r="D34" s="14"/>
      <c r="E34" s="14"/>
      <c r="F34" s="14"/>
      <c r="G34" s="14"/>
      <c r="H34" s="14"/>
    </row>
    <row r="35" spans="1:8" s="4" customFormat="1" ht="13.2" x14ac:dyDescent="0.3">
      <c r="A35" s="4">
        <v>214</v>
      </c>
      <c r="B35" s="15" t="s">
        <v>45</v>
      </c>
      <c r="C35" s="15"/>
      <c r="D35" s="15" t="s">
        <v>46</v>
      </c>
      <c r="E35" s="20" t="s">
        <v>17</v>
      </c>
      <c r="F35" s="21">
        <v>1</v>
      </c>
      <c r="G35" s="39"/>
      <c r="H35" s="19"/>
    </row>
    <row r="36" spans="1:8" s="4" customFormat="1" ht="12.75" customHeight="1" x14ac:dyDescent="0.3">
      <c r="B36" s="14"/>
      <c r="C36" s="14"/>
      <c r="D36" s="14"/>
      <c r="E36" s="14"/>
      <c r="F36" s="14"/>
      <c r="G36" s="14"/>
      <c r="H36" s="14"/>
    </row>
    <row r="37" spans="1:8" s="4" customFormat="1" ht="13.2" x14ac:dyDescent="0.3">
      <c r="A37" s="4">
        <v>215</v>
      </c>
      <c r="B37" s="15" t="s">
        <v>47</v>
      </c>
      <c r="C37" s="15"/>
      <c r="D37" s="15" t="s">
        <v>48</v>
      </c>
      <c r="E37" s="20" t="s">
        <v>17</v>
      </c>
      <c r="F37" s="21">
        <v>1</v>
      </c>
      <c r="G37" s="39"/>
      <c r="H37" s="19"/>
    </row>
    <row r="38" spans="1:8" s="4" customFormat="1" ht="12.75" customHeight="1" x14ac:dyDescent="0.3">
      <c r="B38" s="14"/>
      <c r="C38" s="14"/>
      <c r="D38" s="14"/>
      <c r="E38" s="14"/>
      <c r="F38" s="14"/>
      <c r="G38" s="14"/>
      <c r="H38" s="14"/>
    </row>
    <row r="39" spans="1:8" s="4" customFormat="1" ht="13.2" x14ac:dyDescent="0.3">
      <c r="A39" s="4">
        <v>216</v>
      </c>
      <c r="B39" s="15" t="s">
        <v>49</v>
      </c>
      <c r="C39" s="15"/>
      <c r="D39" s="15" t="s">
        <v>50</v>
      </c>
      <c r="E39" s="20" t="s">
        <v>17</v>
      </c>
      <c r="F39" s="21">
        <v>1</v>
      </c>
      <c r="G39" s="39"/>
      <c r="H39" s="19"/>
    </row>
    <row r="40" spans="1:8" s="4" customFormat="1" ht="12.75" customHeight="1" x14ac:dyDescent="0.3">
      <c r="B40" s="14"/>
      <c r="C40" s="14"/>
      <c r="D40" s="14"/>
      <c r="E40" s="14"/>
      <c r="F40" s="14"/>
      <c r="G40" s="14"/>
      <c r="H40" s="19"/>
    </row>
    <row r="41" spans="1:8" s="4" customFormat="1" ht="52.8" x14ac:dyDescent="0.3">
      <c r="A41" s="4">
        <v>217</v>
      </c>
      <c r="B41" s="15" t="s">
        <v>51</v>
      </c>
      <c r="C41" s="15" t="s">
        <v>52</v>
      </c>
      <c r="D41" s="15" t="s">
        <v>53</v>
      </c>
      <c r="E41" s="20" t="s">
        <v>17</v>
      </c>
      <c r="F41" s="21">
        <v>1</v>
      </c>
      <c r="G41" s="39"/>
      <c r="H41" s="19"/>
    </row>
    <row r="42" spans="1:8" s="4" customFormat="1" ht="12.75" customHeight="1" x14ac:dyDescent="0.3">
      <c r="B42" s="14"/>
      <c r="C42" s="14"/>
      <c r="D42" s="14"/>
      <c r="E42" s="14"/>
      <c r="F42" s="14"/>
      <c r="G42" s="14"/>
      <c r="H42" s="14"/>
    </row>
    <row r="43" spans="1:8" s="4" customFormat="1" ht="26.4" x14ac:dyDescent="0.3">
      <c r="A43" s="4">
        <v>218</v>
      </c>
      <c r="B43" s="15" t="s">
        <v>54</v>
      </c>
      <c r="C43" s="15" t="s">
        <v>55</v>
      </c>
      <c r="D43" s="15" t="s">
        <v>56</v>
      </c>
      <c r="E43" s="20" t="s">
        <v>17</v>
      </c>
      <c r="F43" s="21">
        <v>1</v>
      </c>
      <c r="G43" s="39"/>
      <c r="H43" s="19"/>
    </row>
    <row r="44" spans="1:8" s="4" customFormat="1" ht="13.2" x14ac:dyDescent="0.3">
      <c r="A44" s="4">
        <v>222</v>
      </c>
      <c r="B44" s="15"/>
      <c r="C44" s="15"/>
      <c r="D44" s="15"/>
      <c r="E44" s="20"/>
      <c r="F44" s="21"/>
      <c r="G44" s="19"/>
      <c r="H44" s="19"/>
    </row>
    <row r="45" spans="1:8" s="22" customFormat="1" ht="16.649999999999999" customHeight="1" x14ac:dyDescent="0.3">
      <c r="B45" s="23" t="s">
        <v>66</v>
      </c>
      <c r="C45" s="24"/>
      <c r="D45" s="25"/>
      <c r="E45" s="26"/>
      <c r="F45" s="27"/>
      <c r="G45" s="27"/>
      <c r="H45" s="28"/>
    </row>
    <row r="46" spans="1:8" s="2" customFormat="1" ht="13.8" x14ac:dyDescent="0.3">
      <c r="H46" s="29" t="s">
        <v>324</v>
      </c>
    </row>
    <row r="47" spans="1:8" s="2" customFormat="1" ht="13.8" x14ac:dyDescent="0.3">
      <c r="B47" s="145" t="s">
        <v>352</v>
      </c>
    </row>
    <row r="48" spans="1:8" s="2" customFormat="1" ht="13.8" x14ac:dyDescent="0.3">
      <c r="B48" s="146" t="s">
        <v>1</v>
      </c>
    </row>
    <row r="49" spans="1:9" s="2" customFormat="1" ht="13.8" x14ac:dyDescent="0.3">
      <c r="H49" s="3" t="s">
        <v>2</v>
      </c>
    </row>
    <row r="50" spans="1:9" s="4" customFormat="1" ht="27.6" customHeight="1" x14ac:dyDescent="0.3">
      <c r="B50" s="5" t="s">
        <v>3</v>
      </c>
      <c r="C50" s="5" t="s">
        <v>4</v>
      </c>
      <c r="D50" s="5" t="s">
        <v>5</v>
      </c>
      <c r="E50" s="5" t="s">
        <v>6</v>
      </c>
      <c r="F50" s="5" t="s">
        <v>7</v>
      </c>
      <c r="G50" s="5" t="s">
        <v>8</v>
      </c>
      <c r="H50" s="6" t="s">
        <v>9</v>
      </c>
    </row>
    <row r="51" spans="1:9" s="22" customFormat="1" ht="16.649999999999999" customHeight="1" x14ac:dyDescent="0.3">
      <c r="B51" s="23" t="s">
        <v>67</v>
      </c>
      <c r="C51" s="24"/>
      <c r="D51" s="25"/>
      <c r="E51" s="26"/>
      <c r="F51" s="27"/>
      <c r="G51" s="27"/>
      <c r="H51" s="28"/>
    </row>
    <row r="52" spans="1:9" s="4" customFormat="1" ht="13.2" x14ac:dyDescent="0.3">
      <c r="A52" s="4">
        <v>223</v>
      </c>
      <c r="B52" s="8" t="s">
        <v>57</v>
      </c>
      <c r="C52" s="8">
        <v>8.4</v>
      </c>
      <c r="D52" s="9" t="s">
        <v>58</v>
      </c>
      <c r="E52" s="30"/>
      <c r="F52" s="31"/>
      <c r="G52" s="40"/>
      <c r="H52" s="13"/>
    </row>
    <row r="53" spans="1:9" s="4" customFormat="1" ht="13.2" x14ac:dyDescent="0.3">
      <c r="B53" s="15"/>
      <c r="C53" s="15"/>
      <c r="D53" s="15"/>
      <c r="E53" s="20"/>
      <c r="F53" s="21"/>
      <c r="G53" s="39"/>
      <c r="H53" s="19"/>
    </row>
    <row r="54" spans="1:9" s="4" customFormat="1" ht="13.2" x14ac:dyDescent="0.3">
      <c r="B54" s="15" t="s">
        <v>59</v>
      </c>
      <c r="C54" s="15" t="s">
        <v>60</v>
      </c>
      <c r="D54" s="15" t="s">
        <v>61</v>
      </c>
      <c r="E54" s="20" t="s">
        <v>343</v>
      </c>
      <c r="F54" s="21">
        <v>8</v>
      </c>
      <c r="G54" s="39"/>
      <c r="H54" s="19"/>
      <c r="I54" s="39"/>
    </row>
    <row r="55" spans="1:9" s="4" customFormat="1" ht="13.2" x14ac:dyDescent="0.3">
      <c r="B55" s="15"/>
      <c r="C55" s="15"/>
      <c r="D55" s="15"/>
      <c r="E55" s="20"/>
      <c r="F55" s="21"/>
      <c r="G55" s="39"/>
      <c r="H55" s="19"/>
      <c r="I55" s="39"/>
    </row>
    <row r="56" spans="1:9" s="4" customFormat="1" ht="26.4" x14ac:dyDescent="0.3">
      <c r="B56" s="15"/>
      <c r="C56" s="15" t="s">
        <v>62</v>
      </c>
      <c r="D56" s="15" t="s">
        <v>63</v>
      </c>
      <c r="E56" s="20"/>
      <c r="F56" s="21"/>
      <c r="G56" s="39"/>
      <c r="H56" s="19"/>
      <c r="I56" s="39"/>
    </row>
    <row r="57" spans="1:9" s="4" customFormat="1" ht="13.2" x14ac:dyDescent="0.3">
      <c r="B57" s="15"/>
      <c r="C57" s="15"/>
      <c r="D57" s="15"/>
      <c r="E57" s="20"/>
      <c r="F57" s="21"/>
      <c r="G57" s="39"/>
      <c r="H57" s="19"/>
      <c r="I57" s="39"/>
    </row>
    <row r="58" spans="1:9" s="4" customFormat="1" ht="26.4" x14ac:dyDescent="0.3">
      <c r="B58" s="15"/>
      <c r="C58" s="15" t="s">
        <v>64</v>
      </c>
      <c r="D58" s="15" t="s">
        <v>65</v>
      </c>
      <c r="E58" s="20"/>
      <c r="F58" s="21"/>
      <c r="G58" s="39"/>
      <c r="H58" s="19"/>
      <c r="I58" s="39"/>
    </row>
    <row r="59" spans="1:9" s="4" customFormat="1" ht="13.2" x14ac:dyDescent="0.3">
      <c r="B59" s="15"/>
      <c r="C59" s="15"/>
      <c r="D59" s="15"/>
      <c r="E59" s="20"/>
      <c r="F59" s="21"/>
      <c r="G59" s="39"/>
      <c r="H59" s="19"/>
      <c r="I59" s="39"/>
    </row>
    <row r="60" spans="1:9" s="4" customFormat="1" ht="13.2" x14ac:dyDescent="0.3">
      <c r="B60" s="15" t="s">
        <v>68</v>
      </c>
      <c r="C60" s="15" t="s">
        <v>23</v>
      </c>
      <c r="D60" s="15" t="s">
        <v>273</v>
      </c>
      <c r="E60" s="20" t="s">
        <v>343</v>
      </c>
      <c r="F60" s="21">
        <v>8</v>
      </c>
      <c r="G60" s="39"/>
      <c r="H60" s="19"/>
      <c r="I60" s="39"/>
    </row>
    <row r="61" spans="1:9" s="4" customFormat="1" ht="12.75" customHeight="1" x14ac:dyDescent="0.3">
      <c r="B61" s="14"/>
      <c r="C61" s="14"/>
      <c r="D61" s="14"/>
      <c r="E61" s="14"/>
      <c r="F61" s="14"/>
      <c r="G61" s="14"/>
      <c r="H61" s="14"/>
      <c r="I61" s="14"/>
    </row>
    <row r="62" spans="1:9" s="4" customFormat="1" ht="13.2" x14ac:dyDescent="0.3">
      <c r="A62" s="4">
        <v>224</v>
      </c>
      <c r="B62" s="15" t="s">
        <v>69</v>
      </c>
      <c r="C62" s="15" t="s">
        <v>27</v>
      </c>
      <c r="D62" s="15" t="s">
        <v>28</v>
      </c>
      <c r="E62" s="20" t="s">
        <v>343</v>
      </c>
      <c r="F62" s="21">
        <v>8</v>
      </c>
      <c r="G62" s="39"/>
      <c r="H62" s="19"/>
      <c r="I62" s="39"/>
    </row>
    <row r="63" spans="1:9" s="4" customFormat="1" ht="12.75" customHeight="1" x14ac:dyDescent="0.3">
      <c r="B63" s="14"/>
      <c r="C63" s="14"/>
      <c r="D63" s="14"/>
      <c r="E63" s="14"/>
      <c r="F63" s="14"/>
      <c r="G63" s="14"/>
      <c r="H63" s="14"/>
      <c r="I63" s="14"/>
    </row>
    <row r="64" spans="1:9" s="4" customFormat="1" ht="39.6" x14ac:dyDescent="0.3">
      <c r="A64" s="4">
        <v>225</v>
      </c>
      <c r="B64" s="15"/>
      <c r="C64" s="15" t="s">
        <v>70</v>
      </c>
      <c r="D64" s="15" t="s">
        <v>71</v>
      </c>
      <c r="E64" s="20"/>
      <c r="F64" s="21"/>
      <c r="G64" s="19"/>
      <c r="H64" s="19"/>
      <c r="I64" s="19"/>
    </row>
    <row r="65" spans="1:9" s="4" customFormat="1" ht="12.75" customHeight="1" x14ac:dyDescent="0.3">
      <c r="B65" s="14"/>
      <c r="C65" s="14"/>
      <c r="D65" s="14"/>
      <c r="E65" s="14"/>
      <c r="F65" s="14"/>
      <c r="G65" s="14"/>
      <c r="H65" s="14"/>
      <c r="I65" s="14"/>
    </row>
    <row r="66" spans="1:9" s="4" customFormat="1" ht="13.2" x14ac:dyDescent="0.3">
      <c r="A66" s="4">
        <v>226</v>
      </c>
      <c r="B66" s="15" t="s">
        <v>72</v>
      </c>
      <c r="C66" s="15"/>
      <c r="D66" s="15" t="s">
        <v>32</v>
      </c>
      <c r="E66" s="20" t="s">
        <v>343</v>
      </c>
      <c r="F66" s="21">
        <v>8</v>
      </c>
      <c r="G66" s="39"/>
      <c r="H66" s="19"/>
      <c r="I66" s="39"/>
    </row>
    <row r="67" spans="1:9" s="4" customFormat="1" ht="12.75" customHeight="1" x14ac:dyDescent="0.3">
      <c r="B67" s="14"/>
      <c r="C67" s="14"/>
      <c r="D67" s="14"/>
      <c r="E67" s="14"/>
      <c r="F67" s="14"/>
      <c r="G67" s="14"/>
      <c r="H67" s="14"/>
      <c r="I67" s="14"/>
    </row>
    <row r="68" spans="1:9" s="4" customFormat="1" ht="13.2" x14ac:dyDescent="0.3">
      <c r="A68" s="4">
        <v>227</v>
      </c>
      <c r="B68" s="15" t="s">
        <v>73</v>
      </c>
      <c r="C68" s="15"/>
      <c r="D68" s="15" t="s">
        <v>34</v>
      </c>
      <c r="E68" s="20" t="s">
        <v>343</v>
      </c>
      <c r="F68" s="21">
        <v>8</v>
      </c>
      <c r="G68" s="39"/>
      <c r="H68" s="19"/>
      <c r="I68" s="39"/>
    </row>
    <row r="69" spans="1:9" s="4" customFormat="1" ht="12.75" customHeight="1" x14ac:dyDescent="0.3">
      <c r="B69" s="14"/>
      <c r="C69" s="14"/>
      <c r="D69" s="14"/>
      <c r="E69" s="14"/>
      <c r="F69" s="14"/>
      <c r="G69" s="14"/>
      <c r="H69" s="14"/>
      <c r="I69" s="14"/>
    </row>
    <row r="70" spans="1:9" s="4" customFormat="1" ht="13.2" x14ac:dyDescent="0.3">
      <c r="A70" s="4">
        <v>228</v>
      </c>
      <c r="B70" s="15" t="s">
        <v>74</v>
      </c>
      <c r="C70" s="15"/>
      <c r="D70" s="15" t="s">
        <v>38</v>
      </c>
      <c r="E70" s="20" t="s">
        <v>343</v>
      </c>
      <c r="F70" s="21">
        <v>8</v>
      </c>
      <c r="G70" s="39"/>
      <c r="H70" s="19"/>
      <c r="I70" s="39"/>
    </row>
    <row r="71" spans="1:9" s="4" customFormat="1" ht="12.75" customHeight="1" x14ac:dyDescent="0.3">
      <c r="B71" s="14"/>
      <c r="C71" s="14"/>
      <c r="D71" s="14"/>
      <c r="E71" s="14"/>
      <c r="F71" s="14"/>
      <c r="G71" s="14"/>
      <c r="H71" s="14"/>
      <c r="I71" s="14"/>
    </row>
    <row r="72" spans="1:9" s="4" customFormat="1" ht="13.2" x14ac:dyDescent="0.3">
      <c r="A72" s="4">
        <v>229</v>
      </c>
      <c r="B72" s="15" t="s">
        <v>75</v>
      </c>
      <c r="C72" s="15"/>
      <c r="D72" s="15" t="s">
        <v>40</v>
      </c>
      <c r="E72" s="20" t="s">
        <v>343</v>
      </c>
      <c r="F72" s="21">
        <v>8</v>
      </c>
      <c r="G72" s="39"/>
      <c r="H72" s="19"/>
      <c r="I72" s="39"/>
    </row>
    <row r="73" spans="1:9" s="4" customFormat="1" ht="12.75" customHeight="1" x14ac:dyDescent="0.3">
      <c r="B73" s="14"/>
      <c r="C73" s="14"/>
      <c r="D73" s="14"/>
      <c r="E73" s="14"/>
      <c r="F73" s="14"/>
      <c r="G73" s="14"/>
      <c r="H73" s="14"/>
      <c r="I73" s="14"/>
    </row>
    <row r="74" spans="1:9" s="4" customFormat="1" ht="13.2" x14ac:dyDescent="0.3">
      <c r="A74" s="4">
        <v>230</v>
      </c>
      <c r="B74" s="15" t="s">
        <v>76</v>
      </c>
      <c r="C74" s="15"/>
      <c r="D74" s="15" t="s">
        <v>42</v>
      </c>
      <c r="E74" s="20" t="s">
        <v>343</v>
      </c>
      <c r="F74" s="21">
        <v>8</v>
      </c>
      <c r="G74" s="39"/>
      <c r="H74" s="19"/>
      <c r="I74" s="39"/>
    </row>
    <row r="75" spans="1:9" s="4" customFormat="1" ht="12.75" customHeight="1" x14ac:dyDescent="0.3">
      <c r="B75" s="14"/>
      <c r="C75" s="14"/>
      <c r="D75" s="14"/>
      <c r="E75" s="14"/>
      <c r="F75" s="14"/>
      <c r="G75" s="14"/>
      <c r="H75" s="14"/>
      <c r="I75" s="14"/>
    </row>
    <row r="76" spans="1:9" s="4" customFormat="1" ht="26.4" x14ac:dyDescent="0.3">
      <c r="A76" s="4">
        <v>231</v>
      </c>
      <c r="B76" s="15" t="s">
        <v>77</v>
      </c>
      <c r="C76" s="15"/>
      <c r="D76" s="15" t="s">
        <v>44</v>
      </c>
      <c r="E76" s="20" t="s">
        <v>343</v>
      </c>
      <c r="F76" s="21">
        <v>8</v>
      </c>
      <c r="G76" s="39"/>
      <c r="H76" s="19"/>
      <c r="I76" s="39"/>
    </row>
    <row r="77" spans="1:9" s="4" customFormat="1" ht="12.75" customHeight="1" x14ac:dyDescent="0.3">
      <c r="B77" s="14"/>
      <c r="C77" s="14"/>
      <c r="D77" s="14"/>
      <c r="E77" s="14"/>
      <c r="F77" s="14"/>
      <c r="G77" s="14"/>
      <c r="H77" s="14"/>
      <c r="I77" s="14"/>
    </row>
    <row r="78" spans="1:9" s="4" customFormat="1" ht="13.2" x14ac:dyDescent="0.3">
      <c r="A78" s="4">
        <v>232</v>
      </c>
      <c r="B78" s="15" t="s">
        <v>78</v>
      </c>
      <c r="C78" s="15"/>
      <c r="D78" s="15" t="s">
        <v>79</v>
      </c>
      <c r="E78" s="20" t="s">
        <v>343</v>
      </c>
      <c r="F78" s="21">
        <v>8</v>
      </c>
      <c r="G78" s="39"/>
      <c r="H78" s="19"/>
      <c r="I78" s="39"/>
    </row>
    <row r="79" spans="1:9" s="4" customFormat="1" ht="12.75" customHeight="1" x14ac:dyDescent="0.3">
      <c r="B79" s="14"/>
      <c r="C79" s="14"/>
      <c r="D79" s="14"/>
      <c r="E79" s="14"/>
      <c r="F79" s="14"/>
      <c r="G79" s="14"/>
      <c r="H79" s="14"/>
      <c r="I79" s="14"/>
    </row>
    <row r="80" spans="1:9" s="4" customFormat="1" ht="13.2" x14ac:dyDescent="0.3">
      <c r="A80" s="4">
        <v>233</v>
      </c>
      <c r="B80" s="15" t="s">
        <v>80</v>
      </c>
      <c r="C80" s="15"/>
      <c r="D80" s="15" t="s">
        <v>48</v>
      </c>
      <c r="E80" s="20" t="s">
        <v>343</v>
      </c>
      <c r="F80" s="21">
        <v>8</v>
      </c>
      <c r="G80" s="39"/>
      <c r="H80" s="19"/>
      <c r="I80" s="39"/>
    </row>
    <row r="81" spans="1:9" s="4" customFormat="1" ht="12.75" customHeight="1" x14ac:dyDescent="0.3">
      <c r="B81" s="14"/>
      <c r="C81" s="14"/>
      <c r="D81" s="14"/>
      <c r="E81" s="14"/>
      <c r="F81" s="14"/>
      <c r="G81" s="14"/>
      <c r="H81" s="14"/>
      <c r="I81" s="14"/>
    </row>
    <row r="82" spans="1:9" s="4" customFormat="1" ht="13.2" x14ac:dyDescent="0.3">
      <c r="A82" s="4">
        <v>234</v>
      </c>
      <c r="B82" s="15" t="s">
        <v>81</v>
      </c>
      <c r="C82" s="15"/>
      <c r="D82" s="15" t="s">
        <v>50</v>
      </c>
      <c r="E82" s="20" t="s">
        <v>343</v>
      </c>
      <c r="F82" s="21">
        <v>8</v>
      </c>
      <c r="G82" s="39"/>
      <c r="H82" s="19"/>
      <c r="I82" s="39"/>
    </row>
    <row r="83" spans="1:9" s="4" customFormat="1" ht="12.75" customHeight="1" x14ac:dyDescent="0.3">
      <c r="B83" s="14"/>
      <c r="C83" s="14"/>
      <c r="D83" s="14"/>
      <c r="E83" s="14"/>
      <c r="F83" s="14"/>
      <c r="G83" s="14"/>
      <c r="H83" s="14"/>
      <c r="I83" s="14"/>
    </row>
    <row r="84" spans="1:9" s="4" customFormat="1" ht="13.2" x14ac:dyDescent="0.3">
      <c r="A84" s="4">
        <v>235</v>
      </c>
      <c r="B84" s="15" t="s">
        <v>82</v>
      </c>
      <c r="C84" s="15" t="s">
        <v>83</v>
      </c>
      <c r="D84" s="15" t="s">
        <v>84</v>
      </c>
      <c r="E84" s="20" t="s">
        <v>343</v>
      </c>
      <c r="F84" s="21">
        <v>8</v>
      </c>
      <c r="G84" s="39"/>
      <c r="H84" s="19"/>
      <c r="I84" s="39"/>
    </row>
    <row r="85" spans="1:9" s="4" customFormat="1" ht="12.75" customHeight="1" x14ac:dyDescent="0.3">
      <c r="B85" s="14"/>
      <c r="C85" s="14"/>
      <c r="D85" s="14"/>
      <c r="E85" s="14"/>
      <c r="F85" s="14"/>
      <c r="G85" s="14"/>
      <c r="H85" s="14"/>
      <c r="I85" s="14"/>
    </row>
    <row r="86" spans="1:9" s="4" customFormat="1" ht="13.2" x14ac:dyDescent="0.3">
      <c r="A86" s="4">
        <v>236</v>
      </c>
      <c r="B86" s="15" t="s">
        <v>85</v>
      </c>
      <c r="C86" s="15" t="s">
        <v>86</v>
      </c>
      <c r="D86" s="15" t="s">
        <v>87</v>
      </c>
      <c r="E86" s="20" t="s">
        <v>343</v>
      </c>
      <c r="F86" s="21">
        <v>8</v>
      </c>
      <c r="G86" s="39"/>
      <c r="H86" s="19"/>
      <c r="I86" s="39"/>
    </row>
    <row r="87" spans="1:9" s="4" customFormat="1" ht="12.75" customHeight="1" x14ac:dyDescent="0.3">
      <c r="B87" s="14"/>
      <c r="C87" s="14"/>
      <c r="D87" s="14"/>
      <c r="E87" s="14"/>
      <c r="F87" s="14"/>
      <c r="G87" s="14"/>
      <c r="H87" s="14"/>
      <c r="I87" s="14"/>
    </row>
    <row r="88" spans="1:9" s="4" customFormat="1" ht="39.6" x14ac:dyDescent="0.3">
      <c r="A88" s="4">
        <v>237</v>
      </c>
      <c r="B88" s="15" t="s">
        <v>88</v>
      </c>
      <c r="C88" s="15" t="s">
        <v>89</v>
      </c>
      <c r="D88" s="15" t="s">
        <v>90</v>
      </c>
      <c r="E88" s="20" t="s">
        <v>343</v>
      </c>
      <c r="F88" s="21">
        <v>8</v>
      </c>
      <c r="G88" s="39"/>
      <c r="H88" s="19"/>
      <c r="I88" s="39"/>
    </row>
    <row r="89" spans="1:9" s="4" customFormat="1" ht="12.75" customHeight="1" x14ac:dyDescent="0.3">
      <c r="B89" s="14"/>
      <c r="C89" s="14"/>
      <c r="D89" s="14"/>
      <c r="E89" s="14"/>
      <c r="F89" s="14"/>
      <c r="G89" s="14"/>
      <c r="H89" s="14"/>
    </row>
    <row r="90" spans="1:9" s="4" customFormat="1" ht="13.2" x14ac:dyDescent="0.3">
      <c r="A90" s="4">
        <v>240</v>
      </c>
      <c r="B90" s="15"/>
      <c r="C90" s="15"/>
      <c r="D90" s="15"/>
      <c r="E90" s="20"/>
      <c r="F90" s="21"/>
      <c r="G90" s="39"/>
      <c r="H90" s="19"/>
    </row>
    <row r="91" spans="1:9" s="4" customFormat="1" ht="12.75" customHeight="1" x14ac:dyDescent="0.3">
      <c r="B91" s="14"/>
      <c r="C91" s="14"/>
      <c r="D91" s="14"/>
      <c r="E91" s="14"/>
      <c r="F91" s="14"/>
      <c r="G91" s="14"/>
      <c r="H91" s="14"/>
    </row>
    <row r="92" spans="1:9" s="22" customFormat="1" ht="16.649999999999999" customHeight="1" x14ac:dyDescent="0.3">
      <c r="B92" s="23" t="s">
        <v>66</v>
      </c>
      <c r="C92" s="24"/>
      <c r="D92" s="25"/>
      <c r="E92" s="26"/>
      <c r="F92" s="27"/>
      <c r="G92" s="27"/>
      <c r="H92" s="28"/>
    </row>
    <row r="93" spans="1:9" s="2" customFormat="1" ht="13.8" x14ac:dyDescent="0.3">
      <c r="H93" s="29" t="s">
        <v>325</v>
      </c>
    </row>
    <row r="94" spans="1:9" s="2" customFormat="1" ht="13.8" x14ac:dyDescent="0.3">
      <c r="B94" s="145" t="s">
        <v>352</v>
      </c>
    </row>
    <row r="95" spans="1:9" s="2" customFormat="1" ht="13.8" x14ac:dyDescent="0.3">
      <c r="B95" s="146" t="s">
        <v>1</v>
      </c>
    </row>
    <row r="96" spans="1:9" s="2" customFormat="1" ht="13.8" x14ac:dyDescent="0.3">
      <c r="H96" s="3" t="s">
        <v>2</v>
      </c>
    </row>
    <row r="97" spans="1:8" s="4" customFormat="1" ht="27.6" customHeight="1" x14ac:dyDescent="0.3">
      <c r="B97" s="5" t="s">
        <v>3</v>
      </c>
      <c r="C97" s="5" t="s">
        <v>4</v>
      </c>
      <c r="D97" s="5" t="s">
        <v>5</v>
      </c>
      <c r="E97" s="5" t="s">
        <v>6</v>
      </c>
      <c r="F97" s="5" t="s">
        <v>7</v>
      </c>
      <c r="G97" s="5" t="s">
        <v>8</v>
      </c>
      <c r="H97" s="6" t="s">
        <v>9</v>
      </c>
    </row>
    <row r="98" spans="1:8" s="22" customFormat="1" ht="16.649999999999999" customHeight="1" x14ac:dyDescent="0.3">
      <c r="B98" s="23" t="s">
        <v>67</v>
      </c>
      <c r="C98" s="24"/>
      <c r="D98" s="25"/>
      <c r="E98" s="26"/>
      <c r="F98" s="27"/>
      <c r="G98" s="27"/>
      <c r="H98" s="28"/>
    </row>
    <row r="99" spans="1:8" s="4" customFormat="1" ht="26.4" x14ac:dyDescent="0.3">
      <c r="A99" s="4">
        <v>242</v>
      </c>
      <c r="B99" s="15" t="s">
        <v>91</v>
      </c>
      <c r="C99" s="15">
        <v>8.5</v>
      </c>
      <c r="D99" s="16" t="s">
        <v>92</v>
      </c>
      <c r="E99" s="20"/>
      <c r="F99" s="21"/>
      <c r="G99" s="19"/>
      <c r="H99" s="19"/>
    </row>
    <row r="100" spans="1:8" s="4" customFormat="1" ht="13.2" x14ac:dyDescent="0.3">
      <c r="B100" s="15" t="s">
        <v>93</v>
      </c>
      <c r="C100" s="15"/>
      <c r="D100" s="15" t="s">
        <v>94</v>
      </c>
      <c r="E100" s="20" t="s">
        <v>95</v>
      </c>
      <c r="F100" s="21">
        <v>8</v>
      </c>
      <c r="G100" s="39">
        <v>7500</v>
      </c>
      <c r="H100" s="19">
        <f>F100*G100</f>
        <v>60000</v>
      </c>
    </row>
    <row r="101" spans="1:8" s="4" customFormat="1" ht="13.2" x14ac:dyDescent="0.3">
      <c r="B101" s="14"/>
      <c r="C101" s="14"/>
      <c r="D101" s="14"/>
      <c r="E101" s="14"/>
      <c r="F101" s="14"/>
      <c r="G101" s="14"/>
      <c r="H101" s="14"/>
    </row>
    <row r="102" spans="1:8" s="4" customFormat="1" ht="26.4" x14ac:dyDescent="0.3">
      <c r="B102" s="15" t="s">
        <v>96</v>
      </c>
      <c r="C102" s="15"/>
      <c r="D102" s="15" t="s">
        <v>97</v>
      </c>
      <c r="E102" s="20" t="s">
        <v>98</v>
      </c>
      <c r="F102" s="21">
        <f>H100</f>
        <v>60000</v>
      </c>
      <c r="G102" s="39"/>
      <c r="H102" s="19"/>
    </row>
    <row r="103" spans="1:8" s="4" customFormat="1" ht="13.2" x14ac:dyDescent="0.3">
      <c r="B103" s="15"/>
      <c r="C103" s="15"/>
      <c r="D103" s="15"/>
      <c r="E103" s="20"/>
      <c r="F103" s="21"/>
      <c r="G103" s="19"/>
      <c r="H103" s="19"/>
    </row>
    <row r="104" spans="1:8" s="4" customFormat="1" ht="13.2" x14ac:dyDescent="0.3">
      <c r="B104" s="15" t="s">
        <v>99</v>
      </c>
      <c r="C104" s="15"/>
      <c r="D104" s="15" t="s">
        <v>321</v>
      </c>
      <c r="E104" s="20" t="s">
        <v>95</v>
      </c>
      <c r="F104" s="21">
        <v>8</v>
      </c>
      <c r="G104" s="39">
        <v>15000</v>
      </c>
      <c r="H104" s="19">
        <f>F104*G104</f>
        <v>120000</v>
      </c>
    </row>
    <row r="105" spans="1:8" s="4" customFormat="1" ht="12.75" customHeight="1" x14ac:dyDescent="0.3">
      <c r="B105" s="14"/>
      <c r="C105" s="14"/>
      <c r="D105" s="14"/>
      <c r="E105" s="14"/>
      <c r="F105" s="14"/>
      <c r="G105" s="14"/>
      <c r="H105" s="14"/>
    </row>
    <row r="106" spans="1:8" s="4" customFormat="1" ht="26.4" x14ac:dyDescent="0.3">
      <c r="A106" s="4">
        <v>243</v>
      </c>
      <c r="B106" s="15" t="s">
        <v>101</v>
      </c>
      <c r="C106" s="15"/>
      <c r="D106" s="15" t="s">
        <v>97</v>
      </c>
      <c r="E106" s="20" t="s">
        <v>98</v>
      </c>
      <c r="F106" s="21">
        <f>H104</f>
        <v>120000</v>
      </c>
      <c r="G106" s="39"/>
      <c r="H106" s="19"/>
    </row>
    <row r="107" spans="1:8" s="4" customFormat="1" ht="12.75" customHeight="1" x14ac:dyDescent="0.3">
      <c r="B107" s="14"/>
      <c r="C107" s="14"/>
      <c r="D107" s="14"/>
      <c r="E107" s="14"/>
      <c r="F107" s="14"/>
      <c r="G107" s="14"/>
      <c r="H107" s="14"/>
    </row>
    <row r="108" spans="1:8" s="4" customFormat="1" ht="13.2" x14ac:dyDescent="0.3">
      <c r="B108" s="15" t="s">
        <v>102</v>
      </c>
      <c r="C108" s="15"/>
      <c r="D108" s="15" t="s">
        <v>320</v>
      </c>
      <c r="E108" s="20" t="s">
        <v>95</v>
      </c>
      <c r="F108" s="21">
        <v>8</v>
      </c>
      <c r="G108" s="39">
        <v>10000</v>
      </c>
      <c r="H108" s="19">
        <f>F108*G108</f>
        <v>80000</v>
      </c>
    </row>
    <row r="109" spans="1:8" s="4" customFormat="1" ht="12.75" customHeight="1" x14ac:dyDescent="0.3">
      <c r="B109" s="14"/>
      <c r="C109" s="14"/>
      <c r="D109" s="14"/>
      <c r="E109" s="14"/>
      <c r="F109" s="14"/>
      <c r="G109" s="14"/>
      <c r="H109" s="14"/>
    </row>
    <row r="110" spans="1:8" s="4" customFormat="1" ht="26.4" x14ac:dyDescent="0.3">
      <c r="A110" s="4">
        <v>243</v>
      </c>
      <c r="B110" s="15" t="s">
        <v>274</v>
      </c>
      <c r="C110" s="15"/>
      <c r="D110" s="15" t="s">
        <v>97</v>
      </c>
      <c r="E110" s="20" t="s">
        <v>98</v>
      </c>
      <c r="F110" s="21">
        <f>H108</f>
        <v>80000</v>
      </c>
      <c r="G110" s="39"/>
      <c r="H110" s="19"/>
    </row>
    <row r="111" spans="1:8" s="4" customFormat="1" ht="13.2" x14ac:dyDescent="0.3">
      <c r="B111" s="15"/>
      <c r="C111" s="15"/>
      <c r="D111" s="15"/>
      <c r="E111" s="20"/>
      <c r="F111" s="21"/>
      <c r="G111" s="39"/>
      <c r="H111" s="19"/>
    </row>
    <row r="112" spans="1:8" s="4" customFormat="1" ht="26.4" x14ac:dyDescent="0.3">
      <c r="B112" s="15" t="s">
        <v>276</v>
      </c>
      <c r="C112" s="15"/>
      <c r="D112" s="15" t="s">
        <v>322</v>
      </c>
      <c r="E112" s="20" t="s">
        <v>100</v>
      </c>
      <c r="F112" s="21">
        <v>1</v>
      </c>
      <c r="G112" s="19">
        <v>100000</v>
      </c>
      <c r="H112" s="19">
        <f>F112*G112</f>
        <v>100000</v>
      </c>
    </row>
    <row r="113" spans="1:8" s="4" customFormat="1" ht="13.2" x14ac:dyDescent="0.3">
      <c r="B113" s="14"/>
      <c r="C113" s="14"/>
      <c r="D113" s="14"/>
      <c r="E113" s="14"/>
      <c r="F113" s="14"/>
      <c r="G113" s="14"/>
      <c r="H113" s="14"/>
    </row>
    <row r="114" spans="1:8" s="4" customFormat="1" ht="26.4" x14ac:dyDescent="0.3">
      <c r="B114" s="15" t="s">
        <v>277</v>
      </c>
      <c r="C114" s="15"/>
      <c r="D114" s="15" t="s">
        <v>97</v>
      </c>
      <c r="E114" s="20" t="s">
        <v>98</v>
      </c>
      <c r="F114" s="21">
        <f>H112</f>
        <v>100000</v>
      </c>
      <c r="G114" s="39"/>
      <c r="H114" s="19"/>
    </row>
    <row r="115" spans="1:8" s="4" customFormat="1" ht="13.2" x14ac:dyDescent="0.3">
      <c r="B115" s="15"/>
      <c r="C115" s="15"/>
      <c r="D115" s="15"/>
      <c r="E115" s="20"/>
      <c r="F115" s="21"/>
      <c r="G115" s="39"/>
      <c r="H115" s="19"/>
    </row>
    <row r="116" spans="1:8" s="4" customFormat="1" ht="26.4" x14ac:dyDescent="0.3">
      <c r="B116" s="15" t="s">
        <v>287</v>
      </c>
      <c r="C116" s="15"/>
      <c r="D116" s="15" t="s">
        <v>278</v>
      </c>
      <c r="E116" s="20" t="s">
        <v>100</v>
      </c>
      <c r="F116" s="21">
        <v>1</v>
      </c>
      <c r="G116" s="19">
        <v>50000</v>
      </c>
      <c r="H116" s="19">
        <f>F116*G116</f>
        <v>50000</v>
      </c>
    </row>
    <row r="117" spans="1:8" s="4" customFormat="1" ht="12.75" customHeight="1" x14ac:dyDescent="0.3">
      <c r="B117" s="14"/>
      <c r="C117" s="14"/>
      <c r="D117" s="14"/>
      <c r="E117" s="14"/>
      <c r="F117" s="14"/>
      <c r="G117" s="14"/>
      <c r="H117" s="14"/>
    </row>
    <row r="118" spans="1:8" s="4" customFormat="1" ht="26.4" x14ac:dyDescent="0.3">
      <c r="A118" s="4">
        <v>243</v>
      </c>
      <c r="B118" s="15" t="s">
        <v>288</v>
      </c>
      <c r="C118" s="15"/>
      <c r="D118" s="15" t="s">
        <v>97</v>
      </c>
      <c r="E118" s="20" t="s">
        <v>98</v>
      </c>
      <c r="F118" s="21">
        <f>H116</f>
        <v>50000</v>
      </c>
      <c r="G118" s="39"/>
      <c r="H118" s="19"/>
    </row>
    <row r="119" spans="1:8" s="4" customFormat="1" ht="13.2" x14ac:dyDescent="0.3">
      <c r="B119" s="43"/>
      <c r="C119" s="15"/>
      <c r="D119" s="15"/>
      <c r="E119" s="20"/>
      <c r="F119" s="21"/>
      <c r="G119" s="39"/>
      <c r="H119" s="19"/>
    </row>
    <row r="120" spans="1:8" s="4" customFormat="1" ht="26.4" x14ac:dyDescent="0.3">
      <c r="B120" s="15" t="s">
        <v>290</v>
      </c>
      <c r="C120" s="15"/>
      <c r="D120" s="15" t="s">
        <v>323</v>
      </c>
      <c r="E120" s="20" t="s">
        <v>100</v>
      </c>
      <c r="F120" s="21">
        <v>1</v>
      </c>
      <c r="G120" s="19">
        <v>150000</v>
      </c>
      <c r="H120" s="19">
        <f>F120*G120</f>
        <v>150000</v>
      </c>
    </row>
    <row r="121" spans="1:8" s="4" customFormat="1" ht="13.2" x14ac:dyDescent="0.3">
      <c r="B121" s="14"/>
      <c r="C121" s="14"/>
      <c r="D121" s="14"/>
      <c r="E121" s="14"/>
      <c r="F121" s="14"/>
      <c r="G121" s="14"/>
      <c r="H121" s="14"/>
    </row>
    <row r="122" spans="1:8" s="4" customFormat="1" ht="26.4" x14ac:dyDescent="0.3">
      <c r="B122" s="15" t="s">
        <v>291</v>
      </c>
      <c r="C122" s="15"/>
      <c r="D122" s="15" t="s">
        <v>97</v>
      </c>
      <c r="E122" s="20" t="s">
        <v>98</v>
      </c>
      <c r="F122" s="21">
        <f>H120</f>
        <v>150000</v>
      </c>
      <c r="G122" s="39"/>
      <c r="H122" s="19"/>
    </row>
    <row r="123" spans="1:8" s="4" customFormat="1" ht="13.2" x14ac:dyDescent="0.3">
      <c r="B123" s="43"/>
      <c r="C123" s="15"/>
      <c r="D123" s="15"/>
      <c r="E123" s="20"/>
      <c r="F123" s="21"/>
      <c r="G123" s="39"/>
      <c r="H123" s="19"/>
    </row>
    <row r="124" spans="1:8" s="4" customFormat="1" ht="13.2" x14ac:dyDescent="0.3">
      <c r="B124" s="43"/>
      <c r="C124" s="15"/>
      <c r="D124" s="15"/>
      <c r="E124" s="20"/>
      <c r="F124" s="21"/>
      <c r="G124" s="39"/>
      <c r="H124" s="19"/>
    </row>
    <row r="125" spans="1:8" s="4" customFormat="1" ht="13.2" x14ac:dyDescent="0.3">
      <c r="B125" s="43"/>
      <c r="C125" s="15"/>
      <c r="D125" s="15"/>
      <c r="E125" s="20"/>
      <c r="F125" s="21"/>
      <c r="G125" s="39"/>
      <c r="H125" s="19"/>
    </row>
    <row r="126" spans="1:8" s="4" customFormat="1" ht="13.2" x14ac:dyDescent="0.3">
      <c r="B126" s="43"/>
      <c r="C126" s="15"/>
      <c r="D126" s="15"/>
      <c r="E126" s="20"/>
      <c r="F126" s="21"/>
      <c r="G126" s="39"/>
      <c r="H126" s="19"/>
    </row>
    <row r="127" spans="1:8" s="4" customFormat="1" ht="13.2" x14ac:dyDescent="0.3">
      <c r="B127" s="43"/>
      <c r="C127" s="15"/>
      <c r="D127" s="15"/>
      <c r="E127" s="20"/>
      <c r="F127" s="21"/>
      <c r="G127" s="39"/>
      <c r="H127" s="19"/>
    </row>
    <row r="128" spans="1:8" s="4" customFormat="1" ht="13.2" x14ac:dyDescent="0.3">
      <c r="B128" s="43"/>
      <c r="C128" s="15"/>
      <c r="D128" s="15"/>
      <c r="E128" s="20"/>
      <c r="F128" s="21"/>
      <c r="G128" s="39"/>
      <c r="H128" s="19"/>
    </row>
    <row r="129" spans="1:8" s="4" customFormat="1" ht="13.2" x14ac:dyDescent="0.3">
      <c r="B129" s="43"/>
      <c r="C129" s="15"/>
      <c r="D129" s="15"/>
      <c r="E129" s="20"/>
      <c r="F129" s="21"/>
      <c r="G129" s="39"/>
      <c r="H129" s="19"/>
    </row>
    <row r="130" spans="1:8" s="4" customFormat="1" ht="13.2" x14ac:dyDescent="0.3">
      <c r="B130" s="43"/>
      <c r="C130" s="15"/>
      <c r="D130" s="15"/>
      <c r="E130" s="20"/>
      <c r="F130" s="21"/>
      <c r="G130" s="39"/>
      <c r="H130" s="19"/>
    </row>
    <row r="131" spans="1:8" s="4" customFormat="1" ht="13.2" x14ac:dyDescent="0.3">
      <c r="B131" s="43"/>
      <c r="C131" s="15"/>
      <c r="D131" s="15"/>
      <c r="E131" s="20"/>
      <c r="F131" s="21"/>
      <c r="G131" s="39"/>
      <c r="H131" s="19"/>
    </row>
    <row r="132" spans="1:8" s="4" customFormat="1" ht="13.2" x14ac:dyDescent="0.3">
      <c r="B132" s="43"/>
      <c r="C132" s="44"/>
      <c r="D132" s="44"/>
      <c r="E132" s="45"/>
      <c r="F132" s="46"/>
      <c r="G132" s="77"/>
      <c r="H132" s="19"/>
    </row>
    <row r="133" spans="1:8" s="4" customFormat="1" ht="13.2" x14ac:dyDescent="0.3">
      <c r="B133" s="23" t="s">
        <v>66</v>
      </c>
      <c r="C133" s="24"/>
      <c r="D133" s="25"/>
      <c r="E133" s="26"/>
      <c r="F133" s="27"/>
      <c r="G133" s="27"/>
      <c r="H133" s="28"/>
    </row>
    <row r="134" spans="1:8" s="4" customFormat="1" ht="13.8" x14ac:dyDescent="0.3">
      <c r="B134" s="2"/>
      <c r="C134" s="2"/>
      <c r="D134" s="2"/>
      <c r="E134" s="2"/>
      <c r="F134" s="2"/>
      <c r="G134" s="2"/>
      <c r="H134" s="29" t="s">
        <v>326</v>
      </c>
    </row>
    <row r="135" spans="1:8" s="4" customFormat="1" ht="13.8" x14ac:dyDescent="0.3">
      <c r="B135" s="145" t="s">
        <v>352</v>
      </c>
      <c r="C135" s="2"/>
      <c r="D135" s="2"/>
      <c r="E135" s="2"/>
      <c r="F135" s="2"/>
      <c r="G135" s="2"/>
      <c r="H135" s="2"/>
    </row>
    <row r="136" spans="1:8" s="4" customFormat="1" ht="13.8" x14ac:dyDescent="0.3">
      <c r="B136" s="146" t="s">
        <v>1</v>
      </c>
      <c r="C136" s="2"/>
      <c r="D136" s="2"/>
      <c r="E136" s="2"/>
      <c r="F136" s="2"/>
      <c r="G136" s="2"/>
      <c r="H136" s="2"/>
    </row>
    <row r="137" spans="1:8" s="4" customFormat="1" ht="13.8" x14ac:dyDescent="0.3">
      <c r="B137" s="2"/>
      <c r="C137" s="2"/>
      <c r="D137" s="2"/>
      <c r="E137" s="2"/>
      <c r="F137" s="2"/>
      <c r="G137" s="2"/>
      <c r="H137" s="3" t="s">
        <v>2</v>
      </c>
    </row>
    <row r="138" spans="1:8" s="4" customFormat="1" ht="26.4" x14ac:dyDescent="0.3">
      <c r="B138" s="5" t="s">
        <v>3</v>
      </c>
      <c r="C138" s="5" t="s">
        <v>4</v>
      </c>
      <c r="D138" s="5" t="s">
        <v>5</v>
      </c>
      <c r="E138" s="5" t="s">
        <v>6</v>
      </c>
      <c r="F138" s="5" t="s">
        <v>7</v>
      </c>
      <c r="G138" s="5" t="s">
        <v>8</v>
      </c>
      <c r="H138" s="6" t="s">
        <v>9</v>
      </c>
    </row>
    <row r="139" spans="1:8" s="4" customFormat="1" ht="13.2" x14ac:dyDescent="0.3">
      <c r="B139" s="23" t="s">
        <v>67</v>
      </c>
      <c r="C139" s="24"/>
      <c r="D139" s="25"/>
      <c r="E139" s="26"/>
      <c r="F139" s="27"/>
      <c r="G139" s="27"/>
      <c r="H139" s="28"/>
    </row>
    <row r="140" spans="1:8" s="4" customFormat="1" ht="13.2" x14ac:dyDescent="0.3">
      <c r="A140" s="4">
        <v>246</v>
      </c>
      <c r="B140" s="15" t="s">
        <v>103</v>
      </c>
      <c r="C140" s="15">
        <v>8.8000000000000007</v>
      </c>
      <c r="D140" s="16" t="s">
        <v>104</v>
      </c>
      <c r="E140" s="20"/>
      <c r="F140" s="21"/>
      <c r="G140" s="19"/>
      <c r="H140" s="19"/>
    </row>
    <row r="141" spans="1:8" s="4" customFormat="1" ht="26.4" x14ac:dyDescent="0.3">
      <c r="A141" s="4">
        <v>247</v>
      </c>
      <c r="B141" s="15" t="s">
        <v>105</v>
      </c>
      <c r="C141" s="15" t="s">
        <v>106</v>
      </c>
      <c r="D141" s="15" t="s">
        <v>107</v>
      </c>
      <c r="E141" s="20" t="s">
        <v>17</v>
      </c>
      <c r="F141" s="21">
        <v>1</v>
      </c>
      <c r="G141" s="39"/>
      <c r="H141" s="19"/>
    </row>
    <row r="142" spans="1:8" s="4" customFormat="1" ht="13.2" x14ac:dyDescent="0.3">
      <c r="A142" s="4">
        <v>248</v>
      </c>
      <c r="B142" s="15" t="s">
        <v>108</v>
      </c>
      <c r="C142" s="15"/>
      <c r="D142" s="15" t="s">
        <v>289</v>
      </c>
      <c r="E142" s="20" t="s">
        <v>17</v>
      </c>
      <c r="F142" s="21">
        <v>1</v>
      </c>
      <c r="G142" s="39"/>
      <c r="H142" s="19"/>
    </row>
    <row r="143" spans="1:8" s="4" customFormat="1" ht="12.75" customHeight="1" x14ac:dyDescent="0.3">
      <c r="B143" s="14"/>
      <c r="C143" s="14"/>
      <c r="D143" s="14"/>
      <c r="E143" s="14"/>
      <c r="F143" s="14"/>
      <c r="G143" s="14"/>
      <c r="H143" s="14"/>
    </row>
    <row r="144" spans="1:8" s="4" customFormat="1" ht="26.4" x14ac:dyDescent="0.3">
      <c r="A144" s="4">
        <v>249</v>
      </c>
      <c r="B144" s="15" t="s">
        <v>109</v>
      </c>
      <c r="C144" s="15" t="s">
        <v>110</v>
      </c>
      <c r="D144" s="16" t="s">
        <v>275</v>
      </c>
      <c r="E144" s="20"/>
      <c r="F144" s="21"/>
      <c r="G144" s="19"/>
      <c r="H144" s="19"/>
    </row>
    <row r="145" spans="1:8" s="4" customFormat="1" ht="12.75" customHeight="1" x14ac:dyDescent="0.3">
      <c r="B145" s="14"/>
      <c r="C145" s="14"/>
      <c r="D145" s="14"/>
      <c r="E145" s="14"/>
      <c r="F145" s="14"/>
      <c r="G145" s="14"/>
      <c r="H145" s="14"/>
    </row>
    <row r="146" spans="1:8" s="4" customFormat="1" ht="52.8" x14ac:dyDescent="0.3">
      <c r="A146" s="4">
        <v>250</v>
      </c>
      <c r="B146" s="15" t="s">
        <v>111</v>
      </c>
      <c r="C146" s="15" t="s">
        <v>112</v>
      </c>
      <c r="D146" s="15" t="s">
        <v>113</v>
      </c>
      <c r="E146" s="20" t="s">
        <v>17</v>
      </c>
      <c r="F146" s="21">
        <v>1</v>
      </c>
      <c r="G146" s="39"/>
      <c r="H146" s="19"/>
    </row>
    <row r="147" spans="1:8" s="4" customFormat="1" ht="12.75" customHeight="1" x14ac:dyDescent="0.3">
      <c r="B147" s="14"/>
      <c r="C147" s="14"/>
      <c r="D147" s="14"/>
      <c r="E147" s="14"/>
      <c r="F147" s="14"/>
      <c r="G147" s="14"/>
      <c r="H147" s="14"/>
    </row>
    <row r="148" spans="1:8" s="4" customFormat="1" ht="52.8" x14ac:dyDescent="0.3">
      <c r="A148" s="4">
        <v>251</v>
      </c>
      <c r="B148" s="15" t="s">
        <v>114</v>
      </c>
      <c r="C148" s="15" t="s">
        <v>115</v>
      </c>
      <c r="D148" s="15" t="s">
        <v>116</v>
      </c>
      <c r="E148" s="20" t="s">
        <v>17</v>
      </c>
      <c r="F148" s="21">
        <v>1</v>
      </c>
      <c r="G148" s="39"/>
      <c r="H148" s="19"/>
    </row>
    <row r="149" spans="1:8" s="4" customFormat="1" ht="12.75" customHeight="1" x14ac:dyDescent="0.3">
      <c r="B149" s="14"/>
      <c r="C149" s="14"/>
      <c r="D149" s="14"/>
      <c r="E149" s="14"/>
      <c r="F149" s="14"/>
      <c r="G149" s="14"/>
      <c r="H149" s="14"/>
    </row>
    <row r="150" spans="1:8" s="4" customFormat="1" ht="26.4" x14ac:dyDescent="0.3">
      <c r="A150" s="4">
        <v>252</v>
      </c>
      <c r="B150" s="15" t="s">
        <v>117</v>
      </c>
      <c r="C150" s="15" t="s">
        <v>118</v>
      </c>
      <c r="D150" s="15" t="s">
        <v>119</v>
      </c>
      <c r="E150" s="20" t="s">
        <v>17</v>
      </c>
      <c r="F150" s="21">
        <v>1</v>
      </c>
      <c r="G150" s="39"/>
      <c r="H150" s="19"/>
    </row>
    <row r="151" spans="1:8" s="4" customFormat="1" ht="12.75" customHeight="1" x14ac:dyDescent="0.3">
      <c r="B151" s="14"/>
      <c r="C151" s="14"/>
      <c r="D151" s="14"/>
      <c r="E151" s="14"/>
      <c r="F151" s="14"/>
      <c r="G151" s="14"/>
      <c r="H151" s="14"/>
    </row>
    <row r="152" spans="1:8" s="4" customFormat="1" ht="13.2" x14ac:dyDescent="0.3">
      <c r="A152" s="4">
        <v>253</v>
      </c>
      <c r="B152" s="15" t="s">
        <v>120</v>
      </c>
      <c r="C152" s="15"/>
      <c r="D152" s="16" t="s">
        <v>121</v>
      </c>
      <c r="E152" s="20"/>
      <c r="F152" s="21"/>
      <c r="G152" s="19"/>
      <c r="H152" s="19"/>
    </row>
    <row r="153" spans="1:8" s="4" customFormat="1" ht="66" x14ac:dyDescent="0.3">
      <c r="A153" s="4">
        <v>254</v>
      </c>
      <c r="B153" s="15" t="s">
        <v>122</v>
      </c>
      <c r="C153" s="15" t="s">
        <v>123</v>
      </c>
      <c r="D153" s="15" t="s">
        <v>280</v>
      </c>
      <c r="E153" s="20" t="s">
        <v>17</v>
      </c>
      <c r="F153" s="21">
        <v>1</v>
      </c>
      <c r="G153" s="39"/>
      <c r="H153" s="19"/>
    </row>
    <row r="154" spans="1:8" s="4" customFormat="1" ht="13.2" x14ac:dyDescent="0.3">
      <c r="B154" s="15"/>
      <c r="C154" s="15"/>
      <c r="D154" s="15"/>
      <c r="E154" s="20"/>
      <c r="F154" s="21"/>
      <c r="G154" s="39"/>
      <c r="H154" s="19"/>
    </row>
    <row r="155" spans="1:8" s="4" customFormat="1" ht="13.2" x14ac:dyDescent="0.3">
      <c r="B155" s="15"/>
      <c r="C155" s="15"/>
      <c r="D155" s="15"/>
      <c r="E155" s="20"/>
      <c r="F155" s="21"/>
      <c r="G155" s="39"/>
      <c r="H155" s="19"/>
    </row>
    <row r="156" spans="1:8" s="4" customFormat="1" ht="13.2" x14ac:dyDescent="0.3">
      <c r="B156" s="15"/>
      <c r="C156" s="15"/>
      <c r="D156" s="15"/>
      <c r="E156" s="20"/>
      <c r="F156" s="21"/>
      <c r="G156" s="39"/>
      <c r="H156" s="19"/>
    </row>
    <row r="157" spans="1:8" s="4" customFormat="1" ht="13.2" x14ac:dyDescent="0.3">
      <c r="B157" s="15"/>
      <c r="C157" s="15"/>
      <c r="D157" s="15"/>
      <c r="E157" s="20"/>
      <c r="F157" s="21"/>
      <c r="G157" s="39"/>
      <c r="H157" s="19"/>
    </row>
    <row r="158" spans="1:8" s="4" customFormat="1" ht="13.2" x14ac:dyDescent="0.3">
      <c r="B158" s="15"/>
      <c r="C158" s="15"/>
      <c r="D158" s="15"/>
      <c r="E158" s="20"/>
      <c r="F158" s="21"/>
      <c r="G158" s="39"/>
      <c r="H158" s="19"/>
    </row>
    <row r="159" spans="1:8" s="4" customFormat="1" ht="13.2" x14ac:dyDescent="0.3">
      <c r="B159" s="15"/>
      <c r="C159" s="15"/>
      <c r="D159" s="15"/>
      <c r="E159" s="20"/>
      <c r="F159" s="21"/>
      <c r="G159" s="39"/>
      <c r="H159" s="19"/>
    </row>
    <row r="160" spans="1:8" s="4" customFormat="1" ht="13.2" x14ac:dyDescent="0.3">
      <c r="B160" s="15"/>
      <c r="C160" s="15"/>
      <c r="D160" s="15"/>
      <c r="E160" s="20"/>
      <c r="F160" s="21"/>
      <c r="G160" s="39"/>
      <c r="H160" s="19"/>
    </row>
    <row r="161" spans="2:8" s="4" customFormat="1" ht="13.2" x14ac:dyDescent="0.3">
      <c r="B161" s="15"/>
      <c r="C161" s="15"/>
      <c r="D161" s="15"/>
      <c r="E161" s="20"/>
      <c r="F161" s="21"/>
      <c r="G161" s="39"/>
      <c r="H161" s="19"/>
    </row>
    <row r="162" spans="2:8" s="4" customFormat="1" ht="13.2" x14ac:dyDescent="0.3">
      <c r="B162" s="15"/>
      <c r="C162" s="15"/>
      <c r="D162" s="15"/>
      <c r="E162" s="20"/>
      <c r="F162" s="21"/>
      <c r="G162" s="39"/>
      <c r="H162" s="19"/>
    </row>
    <row r="163" spans="2:8" s="4" customFormat="1" ht="13.2" x14ac:dyDescent="0.3">
      <c r="B163" s="15"/>
      <c r="C163" s="15"/>
      <c r="D163" s="15"/>
      <c r="E163" s="20"/>
      <c r="F163" s="21"/>
      <c r="G163" s="39"/>
      <c r="H163" s="19"/>
    </row>
    <row r="164" spans="2:8" s="4" customFormat="1" ht="13.2" x14ac:dyDescent="0.3">
      <c r="B164" s="15"/>
      <c r="C164" s="15"/>
      <c r="D164" s="15"/>
      <c r="E164" s="20"/>
      <c r="F164" s="21"/>
      <c r="G164" s="39"/>
      <c r="H164" s="19"/>
    </row>
    <row r="165" spans="2:8" s="4" customFormat="1" ht="13.2" x14ac:dyDescent="0.3">
      <c r="B165" s="15"/>
      <c r="C165" s="15"/>
      <c r="D165" s="15"/>
      <c r="E165" s="20"/>
      <c r="F165" s="21"/>
      <c r="G165" s="39"/>
      <c r="H165" s="19"/>
    </row>
    <row r="166" spans="2:8" s="4" customFormat="1" ht="12.75" customHeight="1" x14ac:dyDescent="0.3">
      <c r="B166" s="14"/>
      <c r="C166" s="14"/>
      <c r="D166" s="14"/>
      <c r="E166" s="14"/>
      <c r="F166" s="14"/>
      <c r="G166" s="14"/>
      <c r="H166" s="14"/>
    </row>
    <row r="167" spans="2:8" s="22" customFormat="1" ht="16.649999999999999" customHeight="1" x14ac:dyDescent="0.3">
      <c r="B167" s="23" t="s">
        <v>124</v>
      </c>
      <c r="C167" s="24"/>
      <c r="D167" s="25"/>
      <c r="E167" s="26"/>
      <c r="F167" s="27"/>
      <c r="G167" s="27"/>
      <c r="H167" s="28"/>
    </row>
    <row r="168" spans="2:8" s="2" customFormat="1" ht="13.8" x14ac:dyDescent="0.3">
      <c r="H168" s="29" t="s">
        <v>327</v>
      </c>
    </row>
    <row r="169" spans="2:8" s="4" customFormat="1" ht="13.2" x14ac:dyDescent="0.3"/>
    <row r="170" spans="2:8" s="4" customFormat="1" ht="13.2" x14ac:dyDescent="0.3"/>
    <row r="171" spans="2:8" s="4" customFormat="1" ht="13.2" x14ac:dyDescent="0.3"/>
    <row r="172" spans="2:8" s="4" customFormat="1" ht="13.2" x14ac:dyDescent="0.3"/>
    <row r="173" spans="2:8" s="4" customFormat="1" ht="13.2" x14ac:dyDescent="0.3"/>
    <row r="174" spans="2:8" s="4" customFormat="1" ht="13.2" x14ac:dyDescent="0.3"/>
    <row r="175" spans="2:8" s="4" customFormat="1" ht="13.2" x14ac:dyDescent="0.3"/>
    <row r="176" spans="2:8" s="4" customFormat="1" ht="13.2" x14ac:dyDescent="0.3"/>
    <row r="177" spans="8:8" s="4" customFormat="1" ht="13.2" x14ac:dyDescent="0.3"/>
    <row r="178" spans="8:8" s="4" customFormat="1" ht="13.2" x14ac:dyDescent="0.3"/>
    <row r="179" spans="8:8" s="4" customFormat="1" ht="13.2" x14ac:dyDescent="0.3"/>
    <row r="180" spans="8:8" s="4" customFormat="1" ht="13.2" x14ac:dyDescent="0.3"/>
    <row r="181" spans="8:8" s="4" customFormat="1" ht="13.2" x14ac:dyDescent="0.3"/>
    <row r="182" spans="8:8" s="4" customFormat="1" ht="13.2" x14ac:dyDescent="0.3"/>
    <row r="183" spans="8:8" s="4" customFormat="1" ht="13.2" x14ac:dyDescent="0.3"/>
    <row r="184" spans="8:8" s="4" customFormat="1" ht="13.2" x14ac:dyDescent="0.3"/>
    <row r="185" spans="8:8" s="4" customFormat="1" ht="13.2" x14ac:dyDescent="0.3"/>
    <row r="186" spans="8:8" s="4" customFormat="1" ht="13.2" x14ac:dyDescent="0.3"/>
    <row r="187" spans="8:8" s="4" customFormat="1" ht="13.2" x14ac:dyDescent="0.3"/>
    <row r="188" spans="8:8" s="4" customFormat="1" ht="13.2" x14ac:dyDescent="0.3"/>
    <row r="189" spans="8:8" s="2" customFormat="1" ht="13.8" x14ac:dyDescent="0.3">
      <c r="H189" s="29"/>
    </row>
  </sheetData>
  <printOptions horizontalCentered="1"/>
  <pageMargins left="0.23622047244094491" right="0.31496062992125984" top="0.43307086614173229" bottom="0.31496062992125984" header="0.35433070866141736" footer="0.39370078740157483"/>
  <pageSetup paperSize="9" scale="95" fitToWidth="0" orientation="portrait" r:id="rId1"/>
  <headerFooter alignWithMargins="0"/>
  <rowBreaks count="4" manualBreakCount="4">
    <brk id="46" max="16383" man="1"/>
    <brk id="93" max="16383" man="1"/>
    <brk id="134" max="16383" man="1"/>
    <brk id="18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F5A1B-D903-4101-86C0-EFA0B0889CAB}">
  <sheetPr>
    <pageSetUpPr fitToPage="1"/>
  </sheetPr>
  <dimension ref="A1:H79"/>
  <sheetViews>
    <sheetView showGridLines="0" view="pageBreakPreview" topLeftCell="B12" zoomScale="85" zoomScaleNormal="100" zoomScaleSheetLayoutView="85" zoomScalePageLayoutView="55" workbookViewId="0">
      <selection activeCell="W153" sqref="W153"/>
    </sheetView>
  </sheetViews>
  <sheetFormatPr defaultColWidth="9.109375" defaultRowHeight="14.4" x14ac:dyDescent="0.3"/>
  <cols>
    <col min="1" max="1" width="5.44140625" style="1" hidden="1" customWidth="1"/>
    <col min="2" max="2" width="8.6640625" style="1" customWidth="1"/>
    <col min="3" max="3" width="10.88671875" style="1" customWidth="1"/>
    <col min="4" max="4" width="35.6640625" style="1" customWidth="1"/>
    <col min="5" max="5" width="9.6640625" style="1" customWidth="1"/>
    <col min="6" max="6" width="10.33203125" style="1" customWidth="1"/>
    <col min="7" max="7" width="11.44140625" style="1" customWidth="1"/>
    <col min="8" max="8" width="15.109375" style="1" customWidth="1"/>
    <col min="9" max="16384" width="9.109375" style="1"/>
  </cols>
  <sheetData>
    <row r="1" spans="1:8" s="2" customFormat="1" ht="13.8" x14ac:dyDescent="0.3">
      <c r="B1" s="145" t="s">
        <v>352</v>
      </c>
    </row>
    <row r="2" spans="1:8" s="2" customFormat="1" ht="13.8" x14ac:dyDescent="0.3">
      <c r="B2" s="146" t="s">
        <v>1</v>
      </c>
    </row>
    <row r="3" spans="1:8" s="2" customFormat="1" ht="13.8" x14ac:dyDescent="0.3">
      <c r="B3" s="147"/>
      <c r="C3" s="147"/>
      <c r="D3" s="147"/>
      <c r="H3" s="3" t="s">
        <v>125</v>
      </c>
    </row>
    <row r="4" spans="1:8" s="4" customFormat="1" ht="27.6" customHeight="1" x14ac:dyDescent="0.3"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6" t="s">
        <v>9</v>
      </c>
    </row>
    <row r="5" spans="1:8" s="4" customFormat="1" ht="26.4" x14ac:dyDescent="0.3">
      <c r="A5" s="4">
        <v>255</v>
      </c>
      <c r="B5" s="8" t="s">
        <v>126</v>
      </c>
      <c r="C5" s="8" t="s">
        <v>127</v>
      </c>
      <c r="D5" s="9" t="s">
        <v>128</v>
      </c>
      <c r="E5" s="30"/>
      <c r="F5" s="31"/>
      <c r="G5" s="13"/>
      <c r="H5" s="13"/>
    </row>
    <row r="6" spans="1:8" s="4" customFormat="1" ht="12.75" customHeight="1" x14ac:dyDescent="0.3">
      <c r="B6" s="14"/>
      <c r="C6" s="14"/>
      <c r="D6" s="14"/>
      <c r="E6" s="14"/>
      <c r="F6" s="14"/>
      <c r="G6" s="14"/>
      <c r="H6" s="14"/>
    </row>
    <row r="7" spans="1:8" s="4" customFormat="1" ht="26.4" x14ac:dyDescent="0.3">
      <c r="A7" s="4">
        <v>256</v>
      </c>
      <c r="B7" s="15"/>
      <c r="C7" s="15" t="s">
        <v>129</v>
      </c>
      <c r="D7" s="15" t="s">
        <v>266</v>
      </c>
      <c r="E7" s="20"/>
      <c r="F7" s="21"/>
      <c r="G7" s="19"/>
      <c r="H7" s="19"/>
    </row>
    <row r="8" spans="1:8" s="4" customFormat="1" ht="12.75" customHeight="1" x14ac:dyDescent="0.3">
      <c r="B8" s="14"/>
      <c r="C8" s="14"/>
      <c r="D8" s="14"/>
      <c r="E8" s="14"/>
      <c r="F8" s="14"/>
      <c r="G8" s="14"/>
      <c r="H8" s="14"/>
    </row>
    <row r="9" spans="1:8" s="4" customFormat="1" ht="13.2" x14ac:dyDescent="0.3">
      <c r="A9" s="4">
        <v>257</v>
      </c>
      <c r="B9" s="15" t="s">
        <v>130</v>
      </c>
      <c r="C9" s="15"/>
      <c r="D9" s="15" t="s">
        <v>303</v>
      </c>
      <c r="E9" s="20" t="s">
        <v>131</v>
      </c>
      <c r="F9" s="32">
        <v>0.2</v>
      </c>
      <c r="G9" s="39"/>
      <c r="H9" s="19"/>
    </row>
    <row r="10" spans="1:8" s="4" customFormat="1" ht="12.75" customHeight="1" x14ac:dyDescent="0.3">
      <c r="B10" s="14"/>
      <c r="C10" s="14"/>
      <c r="D10" s="14"/>
      <c r="E10" s="14"/>
      <c r="F10" s="14"/>
      <c r="G10" s="14"/>
      <c r="H10" s="14"/>
    </row>
    <row r="11" spans="1:8" s="4" customFormat="1" ht="13.2" x14ac:dyDescent="0.3">
      <c r="A11" s="4">
        <v>258</v>
      </c>
      <c r="B11" s="15" t="s">
        <v>132</v>
      </c>
      <c r="C11" s="15"/>
      <c r="D11" s="15" t="s">
        <v>304</v>
      </c>
      <c r="E11" s="20" t="s">
        <v>131</v>
      </c>
      <c r="F11" s="32">
        <v>0</v>
      </c>
      <c r="G11" s="39"/>
      <c r="H11" s="19"/>
    </row>
    <row r="12" spans="1:8" s="4" customFormat="1" ht="12.75" customHeight="1" x14ac:dyDescent="0.3">
      <c r="B12" s="14"/>
      <c r="C12" s="14"/>
      <c r="D12" s="14"/>
      <c r="E12" s="14"/>
      <c r="F12" s="14"/>
      <c r="G12" s="14"/>
      <c r="H12" s="14"/>
    </row>
    <row r="13" spans="1:8" s="4" customFormat="1" ht="13.2" x14ac:dyDescent="0.3">
      <c r="A13" s="4">
        <v>259</v>
      </c>
      <c r="B13" s="15" t="s">
        <v>133</v>
      </c>
      <c r="C13" s="15"/>
      <c r="D13" s="15" t="s">
        <v>305</v>
      </c>
      <c r="E13" s="20" t="s">
        <v>131</v>
      </c>
      <c r="F13" s="32">
        <f>3517*6/10000</f>
        <v>2.11</v>
      </c>
      <c r="G13" s="39"/>
      <c r="H13" s="19"/>
    </row>
    <row r="14" spans="1:8" s="4" customFormat="1" ht="12.75" customHeight="1" x14ac:dyDescent="0.3">
      <c r="B14" s="14"/>
      <c r="C14" s="14"/>
      <c r="D14" s="14"/>
      <c r="E14" s="14"/>
      <c r="F14" s="14"/>
      <c r="G14" s="14"/>
      <c r="H14" s="14"/>
    </row>
    <row r="15" spans="1:8" s="4" customFormat="1" ht="13.2" x14ac:dyDescent="0.3">
      <c r="A15" s="4">
        <v>260</v>
      </c>
      <c r="B15" s="15" t="s">
        <v>134</v>
      </c>
      <c r="C15" s="15"/>
      <c r="D15" s="15" t="s">
        <v>306</v>
      </c>
      <c r="E15" s="20" t="s">
        <v>131</v>
      </c>
      <c r="F15" s="32">
        <v>0</v>
      </c>
      <c r="G15" s="39"/>
      <c r="H15" s="19"/>
    </row>
    <row r="16" spans="1:8" s="4" customFormat="1" ht="12.75" customHeight="1" x14ac:dyDescent="0.3">
      <c r="B16" s="14"/>
      <c r="C16" s="14"/>
      <c r="D16" s="14"/>
      <c r="E16" s="14"/>
      <c r="F16" s="14"/>
      <c r="G16" s="14"/>
      <c r="H16" s="14"/>
    </row>
    <row r="17" spans="1:8" s="4" customFormat="1" ht="13.2" x14ac:dyDescent="0.3">
      <c r="A17" s="4">
        <v>408</v>
      </c>
      <c r="B17" s="15" t="s">
        <v>135</v>
      </c>
      <c r="C17" s="15"/>
      <c r="D17" s="15" t="s">
        <v>307</v>
      </c>
      <c r="E17" s="20" t="s">
        <v>131</v>
      </c>
      <c r="F17" s="32">
        <v>0</v>
      </c>
      <c r="G17" s="39"/>
      <c r="H17" s="19"/>
    </row>
    <row r="18" spans="1:8" s="4" customFormat="1" ht="12.75" customHeight="1" x14ac:dyDescent="0.3">
      <c r="B18" s="14"/>
      <c r="C18" s="14"/>
      <c r="D18" s="14"/>
      <c r="E18" s="14"/>
      <c r="F18" s="14"/>
      <c r="G18" s="14"/>
      <c r="H18" s="14"/>
    </row>
    <row r="19" spans="1:8" s="4" customFormat="1" ht="26.4" x14ac:dyDescent="0.3">
      <c r="A19" s="4">
        <v>261</v>
      </c>
      <c r="B19" s="15"/>
      <c r="C19" s="15" t="s">
        <v>136</v>
      </c>
      <c r="D19" s="15" t="s">
        <v>137</v>
      </c>
      <c r="E19" s="20"/>
      <c r="F19" s="32"/>
      <c r="G19" s="19"/>
      <c r="H19" s="19"/>
    </row>
    <row r="20" spans="1:8" s="4" customFormat="1" ht="12.75" customHeight="1" x14ac:dyDescent="0.3">
      <c r="B20" s="14"/>
      <c r="C20" s="14"/>
      <c r="D20" s="14"/>
      <c r="E20" s="14"/>
      <c r="F20" s="14"/>
      <c r="G20" s="14"/>
      <c r="H20" s="14"/>
    </row>
    <row r="21" spans="1:8" s="4" customFormat="1" ht="13.2" x14ac:dyDescent="0.3">
      <c r="A21" s="4">
        <v>262</v>
      </c>
      <c r="B21" s="15"/>
      <c r="C21" s="15"/>
      <c r="D21" s="15" t="s">
        <v>138</v>
      </c>
      <c r="E21" s="20"/>
      <c r="F21" s="32"/>
      <c r="G21" s="19"/>
      <c r="H21" s="19"/>
    </row>
    <row r="22" spans="1:8" s="4" customFormat="1" ht="12.75" customHeight="1" x14ac:dyDescent="0.3">
      <c r="B22" s="14"/>
      <c r="C22" s="14"/>
      <c r="D22" s="14"/>
      <c r="E22" s="14"/>
      <c r="F22" s="14"/>
      <c r="G22" s="14"/>
      <c r="H22" s="14"/>
    </row>
    <row r="23" spans="1:8" s="4" customFormat="1" ht="13.2" x14ac:dyDescent="0.3">
      <c r="A23" s="4">
        <v>263</v>
      </c>
      <c r="B23" s="15" t="s">
        <v>139</v>
      </c>
      <c r="C23" s="15"/>
      <c r="D23" s="15" t="s">
        <v>140</v>
      </c>
      <c r="E23" s="20" t="s">
        <v>25</v>
      </c>
      <c r="F23" s="21">
        <v>10</v>
      </c>
      <c r="G23" s="39"/>
      <c r="H23" s="19"/>
    </row>
    <row r="24" spans="1:8" s="4" customFormat="1" ht="12.75" customHeight="1" x14ac:dyDescent="0.3">
      <c r="B24" s="14"/>
      <c r="C24" s="14"/>
      <c r="D24" s="14"/>
      <c r="E24" s="14"/>
      <c r="F24" s="14"/>
      <c r="G24" s="14"/>
      <c r="H24" s="14"/>
    </row>
    <row r="25" spans="1:8" s="4" customFormat="1" ht="13.2" x14ac:dyDescent="0.3">
      <c r="A25" s="4">
        <v>264</v>
      </c>
      <c r="B25" s="15" t="s">
        <v>141</v>
      </c>
      <c r="C25" s="15"/>
      <c r="D25" s="15" t="s">
        <v>142</v>
      </c>
      <c r="E25" s="20" t="s">
        <v>25</v>
      </c>
      <c r="F25" s="21">
        <v>5</v>
      </c>
      <c r="G25" s="39"/>
      <c r="H25" s="19"/>
    </row>
    <row r="26" spans="1:8" s="4" customFormat="1" ht="12.75" customHeight="1" x14ac:dyDescent="0.3">
      <c r="B26" s="14"/>
      <c r="C26" s="14"/>
      <c r="D26" s="14"/>
      <c r="E26" s="14"/>
      <c r="F26" s="14"/>
      <c r="G26" s="14"/>
      <c r="H26" s="14"/>
    </row>
    <row r="27" spans="1:8" s="4" customFormat="1" ht="39.6" x14ac:dyDescent="0.3">
      <c r="A27" s="4">
        <v>265</v>
      </c>
      <c r="B27" s="15" t="s">
        <v>143</v>
      </c>
      <c r="C27" s="15" t="s">
        <v>144</v>
      </c>
      <c r="D27" s="15" t="s">
        <v>267</v>
      </c>
      <c r="E27" s="20" t="s">
        <v>145</v>
      </c>
      <c r="F27" s="21">
        <v>200</v>
      </c>
      <c r="G27" s="39"/>
      <c r="H27" s="19"/>
    </row>
    <row r="28" spans="1:8" s="4" customFormat="1" ht="12.75" customHeight="1" x14ac:dyDescent="0.3">
      <c r="B28" s="14"/>
      <c r="C28" s="14"/>
      <c r="D28" s="14"/>
      <c r="E28" s="14"/>
      <c r="F28" s="14"/>
      <c r="G28" s="14"/>
      <c r="H28" s="14"/>
    </row>
    <row r="29" spans="1:8" s="4" customFormat="1" ht="26.4" x14ac:dyDescent="0.3">
      <c r="A29" s="4">
        <v>266</v>
      </c>
      <c r="B29" s="15" t="s">
        <v>146</v>
      </c>
      <c r="C29" s="15" t="s">
        <v>147</v>
      </c>
      <c r="D29" s="15" t="s">
        <v>268</v>
      </c>
      <c r="E29" s="20" t="s">
        <v>145</v>
      </c>
      <c r="F29" s="21">
        <v>3550</v>
      </c>
      <c r="G29" s="39"/>
      <c r="H29" s="19"/>
    </row>
    <row r="30" spans="1:8" s="4" customFormat="1" ht="12.75" customHeight="1" x14ac:dyDescent="0.3">
      <c r="B30" s="14"/>
      <c r="C30" s="14"/>
      <c r="D30" s="14"/>
      <c r="E30" s="14"/>
      <c r="F30" s="14"/>
      <c r="G30" s="14"/>
      <c r="H30" s="14"/>
    </row>
    <row r="31" spans="1:8" s="4" customFormat="1" ht="39.6" x14ac:dyDescent="0.3">
      <c r="B31" s="14" t="s">
        <v>279</v>
      </c>
      <c r="C31" s="14"/>
      <c r="D31" s="14" t="s">
        <v>308</v>
      </c>
      <c r="E31" s="20" t="s">
        <v>145</v>
      </c>
      <c r="F31" s="80">
        <v>3550</v>
      </c>
      <c r="G31" s="39"/>
      <c r="H31" s="19"/>
    </row>
    <row r="32" spans="1:8" s="4" customFormat="1" ht="13.2" x14ac:dyDescent="0.3">
      <c r="B32" s="14"/>
      <c r="C32" s="14"/>
      <c r="D32" s="14"/>
      <c r="E32" s="14"/>
      <c r="F32" s="14"/>
      <c r="G32" s="14"/>
      <c r="H32" s="14"/>
    </row>
    <row r="33" spans="2:8" s="4" customFormat="1" ht="13.2" x14ac:dyDescent="0.3">
      <c r="B33" s="14"/>
      <c r="C33" s="14"/>
      <c r="D33" s="14"/>
      <c r="E33" s="14"/>
      <c r="F33" s="14"/>
      <c r="G33" s="14"/>
      <c r="H33" s="14"/>
    </row>
    <row r="34" spans="2:8" s="4" customFormat="1" ht="13.2" x14ac:dyDescent="0.3">
      <c r="B34" s="14"/>
      <c r="C34" s="14"/>
      <c r="D34" s="14"/>
      <c r="E34" s="14"/>
      <c r="F34" s="14"/>
      <c r="G34" s="14"/>
      <c r="H34" s="14"/>
    </row>
    <row r="35" spans="2:8" s="4" customFormat="1" ht="13.2" x14ac:dyDescent="0.3">
      <c r="B35" s="14"/>
      <c r="C35" s="14"/>
      <c r="D35" s="14"/>
      <c r="E35" s="14"/>
      <c r="F35" s="14"/>
      <c r="G35" s="14"/>
      <c r="H35" s="14"/>
    </row>
    <row r="36" spans="2:8" s="4" customFormat="1" ht="13.2" x14ac:dyDescent="0.3">
      <c r="B36" s="14"/>
      <c r="C36" s="14"/>
      <c r="D36" s="14"/>
      <c r="E36" s="14"/>
      <c r="F36" s="14"/>
      <c r="G36" s="14"/>
      <c r="H36" s="14"/>
    </row>
    <row r="37" spans="2:8" s="4" customFormat="1" ht="13.2" x14ac:dyDescent="0.3">
      <c r="B37" s="14"/>
      <c r="C37" s="14"/>
      <c r="D37" s="14"/>
      <c r="E37" s="14"/>
      <c r="F37" s="14"/>
      <c r="G37" s="14"/>
      <c r="H37" s="14"/>
    </row>
    <row r="38" spans="2:8" s="4" customFormat="1" ht="13.2" x14ac:dyDescent="0.3">
      <c r="B38" s="14"/>
      <c r="C38" s="14"/>
      <c r="D38" s="14"/>
      <c r="E38" s="14"/>
      <c r="F38" s="14"/>
      <c r="G38" s="14"/>
      <c r="H38" s="14"/>
    </row>
    <row r="39" spans="2:8" s="4" customFormat="1" ht="13.2" x14ac:dyDescent="0.3">
      <c r="B39" s="14"/>
      <c r="C39" s="14"/>
      <c r="D39" s="14"/>
      <c r="E39" s="14"/>
      <c r="F39" s="14"/>
      <c r="G39" s="14"/>
      <c r="H39" s="14"/>
    </row>
    <row r="40" spans="2:8" s="4" customFormat="1" ht="13.2" x14ac:dyDescent="0.3">
      <c r="B40" s="14"/>
      <c r="C40" s="14"/>
      <c r="D40" s="14"/>
      <c r="E40" s="14"/>
      <c r="F40" s="14"/>
      <c r="G40" s="14"/>
      <c r="H40" s="14"/>
    </row>
    <row r="41" spans="2:8" s="4" customFormat="1" ht="13.2" x14ac:dyDescent="0.3">
      <c r="B41" s="14"/>
      <c r="C41" s="14"/>
      <c r="D41" s="14"/>
      <c r="E41" s="14"/>
      <c r="F41" s="14"/>
      <c r="G41" s="14"/>
      <c r="H41" s="14"/>
    </row>
    <row r="42" spans="2:8" s="4" customFormat="1" ht="13.2" x14ac:dyDescent="0.3">
      <c r="B42" s="14"/>
      <c r="C42" s="14"/>
      <c r="D42" s="14"/>
      <c r="E42" s="14"/>
      <c r="F42" s="14"/>
      <c r="G42" s="14"/>
      <c r="H42" s="14"/>
    </row>
    <row r="43" spans="2:8" s="22" customFormat="1" ht="16.649999999999999" customHeight="1" x14ac:dyDescent="0.3">
      <c r="B43" s="23" t="s">
        <v>124</v>
      </c>
      <c r="C43" s="24"/>
      <c r="D43" s="25"/>
      <c r="E43" s="26"/>
      <c r="F43" s="27"/>
      <c r="G43" s="27"/>
      <c r="H43" s="28"/>
    </row>
    <row r="44" spans="2:8" s="2" customFormat="1" ht="13.8" x14ac:dyDescent="0.3">
      <c r="H44" s="29" t="s">
        <v>328</v>
      </c>
    </row>
    <row r="45" spans="2:8" s="4" customFormat="1" ht="12.75" customHeight="1" x14ac:dyDescent="0.3"/>
    <row r="46" spans="2:8" s="4" customFormat="1" ht="13.2" x14ac:dyDescent="0.3">
      <c r="B46" s="34"/>
      <c r="C46" s="35"/>
      <c r="D46" s="35"/>
      <c r="E46" s="34"/>
      <c r="F46" s="34"/>
      <c r="G46" s="34"/>
      <c r="H46" s="12"/>
    </row>
    <row r="47" spans="2:8" s="4" customFormat="1" ht="12.75" customHeight="1" x14ac:dyDescent="0.3"/>
    <row r="48" spans="2:8" s="4" customFormat="1" ht="13.2" x14ac:dyDescent="0.3">
      <c r="B48" s="34"/>
      <c r="C48" s="35"/>
      <c r="D48" s="35"/>
      <c r="E48" s="34"/>
      <c r="F48" s="34"/>
      <c r="G48" s="34"/>
      <c r="H48" s="12"/>
    </row>
    <row r="49" spans="2:8" s="4" customFormat="1" ht="12.75" customHeight="1" x14ac:dyDescent="0.3"/>
    <row r="50" spans="2:8" s="4" customFormat="1" ht="13.2" x14ac:dyDescent="0.3">
      <c r="B50" s="34"/>
      <c r="C50" s="35"/>
      <c r="D50" s="35"/>
      <c r="E50" s="34"/>
      <c r="F50" s="34"/>
      <c r="G50" s="34"/>
      <c r="H50" s="12"/>
    </row>
    <row r="51" spans="2:8" s="4" customFormat="1" ht="12.75" customHeight="1" x14ac:dyDescent="0.3"/>
    <row r="52" spans="2:8" s="4" customFormat="1" ht="13.2" x14ac:dyDescent="0.3">
      <c r="B52" s="34"/>
      <c r="C52" s="35"/>
      <c r="D52" s="35"/>
      <c r="E52" s="34"/>
      <c r="F52" s="34"/>
      <c r="G52" s="34"/>
      <c r="H52" s="12"/>
    </row>
    <row r="53" spans="2:8" s="4" customFormat="1" ht="12.75" customHeight="1" x14ac:dyDescent="0.3"/>
    <row r="54" spans="2:8" s="4" customFormat="1" ht="13.2" x14ac:dyDescent="0.3">
      <c r="B54" s="34"/>
      <c r="C54" s="35"/>
      <c r="D54" s="35"/>
      <c r="E54" s="34"/>
      <c r="F54" s="34"/>
      <c r="G54" s="34"/>
      <c r="H54" s="12"/>
    </row>
    <row r="55" spans="2:8" s="4" customFormat="1" ht="12.75" customHeight="1" x14ac:dyDescent="0.3"/>
    <row r="56" spans="2:8" s="22" customFormat="1" ht="16.649999999999999" customHeight="1" x14ac:dyDescent="0.3">
      <c r="B56" s="36"/>
      <c r="C56" s="36"/>
      <c r="D56" s="37"/>
      <c r="E56" s="38"/>
      <c r="F56" s="38"/>
      <c r="G56" s="38"/>
      <c r="H56" s="42"/>
    </row>
    <row r="57" spans="2:8" s="4" customFormat="1" ht="13.2" x14ac:dyDescent="0.3"/>
    <row r="58" spans="2:8" s="4" customFormat="1" ht="13.2" x14ac:dyDescent="0.3"/>
    <row r="59" spans="2:8" s="4" customFormat="1" ht="13.2" x14ac:dyDescent="0.3"/>
    <row r="60" spans="2:8" s="4" customFormat="1" ht="13.2" x14ac:dyDescent="0.3"/>
    <row r="61" spans="2:8" s="4" customFormat="1" ht="13.2" x14ac:dyDescent="0.3"/>
    <row r="62" spans="2:8" s="4" customFormat="1" ht="13.2" x14ac:dyDescent="0.3"/>
    <row r="63" spans="2:8" s="4" customFormat="1" ht="13.2" x14ac:dyDescent="0.3"/>
    <row r="64" spans="2:8" s="4" customFormat="1" ht="13.2" x14ac:dyDescent="0.3"/>
    <row r="65" spans="8:8" s="4" customFormat="1" ht="13.2" x14ac:dyDescent="0.3"/>
    <row r="66" spans="8:8" s="4" customFormat="1" ht="13.2" x14ac:dyDescent="0.3"/>
    <row r="67" spans="8:8" s="4" customFormat="1" ht="13.2" x14ac:dyDescent="0.3"/>
    <row r="68" spans="8:8" s="4" customFormat="1" ht="13.2" x14ac:dyDescent="0.3"/>
    <row r="69" spans="8:8" s="4" customFormat="1" ht="13.2" x14ac:dyDescent="0.3"/>
    <row r="70" spans="8:8" s="4" customFormat="1" ht="13.2" x14ac:dyDescent="0.3"/>
    <row r="71" spans="8:8" s="4" customFormat="1" ht="13.2" x14ac:dyDescent="0.3"/>
    <row r="72" spans="8:8" s="4" customFormat="1" ht="13.2" x14ac:dyDescent="0.3"/>
    <row r="73" spans="8:8" s="4" customFormat="1" ht="13.2" x14ac:dyDescent="0.3"/>
    <row r="74" spans="8:8" s="4" customFormat="1" ht="13.2" x14ac:dyDescent="0.3"/>
    <row r="75" spans="8:8" s="4" customFormat="1" ht="13.2" x14ac:dyDescent="0.3"/>
    <row r="76" spans="8:8" s="4" customFormat="1" ht="13.2" x14ac:dyDescent="0.3"/>
    <row r="77" spans="8:8" s="4" customFormat="1" ht="13.2" x14ac:dyDescent="0.3"/>
    <row r="78" spans="8:8" s="4" customFormat="1" ht="13.2" x14ac:dyDescent="0.3"/>
    <row r="79" spans="8:8" s="2" customFormat="1" ht="13.8" x14ac:dyDescent="0.3">
      <c r="H79" s="29"/>
    </row>
  </sheetData>
  <printOptions horizontalCentered="1"/>
  <pageMargins left="0.23622047244094491" right="0.31496062992125984" top="0.43307086614173229" bottom="0.51181102362204722" header="0.35433070866141736" footer="0.39370078740157483"/>
  <pageSetup paperSize="9" scale="96" fitToHeight="0" orientation="portrait" r:id="rId1"/>
  <headerFooter alignWithMargins="0"/>
  <rowBreaks count="1" manualBreakCount="1">
    <brk id="7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2E6F9-EDB3-456B-B555-C79B5CC75BC9}">
  <sheetPr>
    <pageSetUpPr fitToPage="1"/>
  </sheetPr>
  <dimension ref="A1:H167"/>
  <sheetViews>
    <sheetView showGridLines="0" view="pageBreakPreview" topLeftCell="B146" zoomScale="120" zoomScaleNormal="100" zoomScaleSheetLayoutView="120" workbookViewId="0">
      <selection activeCell="W153" sqref="W153"/>
    </sheetView>
  </sheetViews>
  <sheetFormatPr defaultColWidth="9.109375" defaultRowHeight="14.4" x14ac:dyDescent="0.3"/>
  <cols>
    <col min="1" max="1" width="5.44140625" style="1" hidden="1" customWidth="1"/>
    <col min="2" max="2" width="8.6640625" style="1" customWidth="1"/>
    <col min="3" max="3" width="10.88671875" style="1" customWidth="1"/>
    <col min="4" max="4" width="35.6640625" style="1" customWidth="1"/>
    <col min="5" max="5" width="9.6640625" style="1" customWidth="1"/>
    <col min="6" max="6" width="10.33203125" style="1" customWidth="1"/>
    <col min="7" max="7" width="11.44140625" style="1" customWidth="1"/>
    <col min="8" max="8" width="15.109375" style="1" customWidth="1"/>
    <col min="9" max="16384" width="9.109375" style="1"/>
  </cols>
  <sheetData>
    <row r="1" spans="1:8" s="2" customFormat="1" ht="13.8" x14ac:dyDescent="0.3">
      <c r="B1" s="145" t="s">
        <v>352</v>
      </c>
    </row>
    <row r="2" spans="1:8" s="2" customFormat="1" ht="13.8" x14ac:dyDescent="0.3">
      <c r="B2" s="146" t="s">
        <v>1</v>
      </c>
    </row>
    <row r="3" spans="1:8" s="2" customFormat="1" ht="13.8" x14ac:dyDescent="0.3">
      <c r="B3" s="147"/>
      <c r="C3" s="147"/>
      <c r="D3" s="147"/>
      <c r="H3" s="3" t="s">
        <v>148</v>
      </c>
    </row>
    <row r="4" spans="1:8" s="4" customFormat="1" ht="27.6" customHeight="1" x14ac:dyDescent="0.3"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6" t="s">
        <v>9</v>
      </c>
    </row>
    <row r="5" spans="1:8" s="4" customFormat="1" ht="26.4" x14ac:dyDescent="0.3">
      <c r="A5" s="4">
        <v>267</v>
      </c>
      <c r="B5" s="8"/>
      <c r="C5" s="8" t="s">
        <v>149</v>
      </c>
      <c r="D5" s="9" t="s">
        <v>150</v>
      </c>
      <c r="E5" s="30"/>
      <c r="F5" s="31"/>
      <c r="G5" s="13"/>
      <c r="H5" s="13"/>
    </row>
    <row r="6" spans="1:8" s="4" customFormat="1" ht="13.2" x14ac:dyDescent="0.3">
      <c r="A6" s="4">
        <v>517</v>
      </c>
      <c r="B6" s="15" t="s">
        <v>151</v>
      </c>
      <c r="C6" s="15" t="s">
        <v>18</v>
      </c>
      <c r="D6" s="16" t="s">
        <v>152</v>
      </c>
      <c r="E6" s="20"/>
      <c r="F6" s="21"/>
      <c r="G6" s="19"/>
      <c r="H6" s="19"/>
    </row>
    <row r="7" spans="1:8" s="4" customFormat="1" ht="6.6" customHeight="1" x14ac:dyDescent="0.3">
      <c r="B7" s="14"/>
      <c r="C7" s="14"/>
      <c r="D7" s="14"/>
      <c r="E7" s="14"/>
      <c r="F7" s="14"/>
      <c r="G7" s="14"/>
      <c r="H7" s="14"/>
    </row>
    <row r="8" spans="1:8" s="4" customFormat="1" ht="57.6" customHeight="1" x14ac:dyDescent="0.3">
      <c r="A8" s="4">
        <v>514</v>
      </c>
      <c r="B8" s="15"/>
      <c r="C8" s="15" t="s">
        <v>153</v>
      </c>
      <c r="D8" s="15" t="s">
        <v>357</v>
      </c>
      <c r="E8" s="20"/>
      <c r="F8" s="21"/>
      <c r="G8" s="19"/>
      <c r="H8" s="19"/>
    </row>
    <row r="9" spans="1:8" s="4" customFormat="1" ht="13.2" x14ac:dyDescent="0.3">
      <c r="A9" s="4">
        <v>536</v>
      </c>
      <c r="B9" s="15"/>
      <c r="C9" s="15"/>
      <c r="D9" s="15" t="s">
        <v>350</v>
      </c>
      <c r="E9" s="20"/>
      <c r="F9" s="21"/>
      <c r="G9" s="19"/>
      <c r="H9" s="19"/>
    </row>
    <row r="10" spans="1:8" s="4" customFormat="1" ht="6.6" customHeight="1" x14ac:dyDescent="0.3">
      <c r="B10" s="14"/>
      <c r="C10" s="14"/>
      <c r="D10" s="14"/>
      <c r="E10" s="14"/>
      <c r="F10" s="14"/>
      <c r="G10" s="14"/>
      <c r="H10" s="14"/>
    </row>
    <row r="11" spans="1:8" s="4" customFormat="1" ht="13.2" x14ac:dyDescent="0.3">
      <c r="A11" s="4">
        <v>580</v>
      </c>
      <c r="B11" s="15"/>
      <c r="C11" s="15"/>
      <c r="D11" s="15" t="s">
        <v>154</v>
      </c>
      <c r="E11" s="20"/>
      <c r="F11" s="21"/>
      <c r="G11" s="19"/>
      <c r="H11" s="19"/>
    </row>
    <row r="12" spans="1:8" s="4" customFormat="1" ht="7.8" customHeight="1" x14ac:dyDescent="0.3">
      <c r="B12" s="14"/>
      <c r="C12" s="14"/>
      <c r="D12" s="14"/>
      <c r="E12" s="14"/>
      <c r="F12" s="14"/>
      <c r="G12" s="14"/>
      <c r="H12" s="14"/>
    </row>
    <row r="13" spans="1:8" s="4" customFormat="1" ht="13.2" x14ac:dyDescent="0.3">
      <c r="A13" s="4">
        <v>579</v>
      </c>
      <c r="B13" s="15" t="s">
        <v>155</v>
      </c>
      <c r="C13" s="15"/>
      <c r="D13" s="15" t="s">
        <v>156</v>
      </c>
      <c r="E13" s="20" t="s">
        <v>145</v>
      </c>
      <c r="F13" s="33">
        <v>100</v>
      </c>
      <c r="G13" s="39"/>
      <c r="H13" s="19"/>
    </row>
    <row r="14" spans="1:8" s="4" customFormat="1" ht="9" customHeight="1" x14ac:dyDescent="0.3">
      <c r="B14" s="14"/>
      <c r="C14" s="14"/>
      <c r="D14" s="14"/>
      <c r="E14" s="14"/>
      <c r="F14" s="14"/>
      <c r="G14" s="14"/>
      <c r="H14" s="14"/>
    </row>
    <row r="15" spans="1:8" s="4" customFormat="1" ht="13.2" x14ac:dyDescent="0.3">
      <c r="A15" s="4">
        <v>578</v>
      </c>
      <c r="B15" s="15" t="s">
        <v>157</v>
      </c>
      <c r="C15" s="15"/>
      <c r="D15" s="15" t="s">
        <v>158</v>
      </c>
      <c r="E15" s="20" t="s">
        <v>145</v>
      </c>
      <c r="F15" s="33">
        <f>'Site Clearance'!F29</f>
        <v>3550</v>
      </c>
      <c r="G15" s="39"/>
      <c r="H15" s="19"/>
    </row>
    <row r="16" spans="1:8" s="4" customFormat="1" ht="7.8" customHeight="1" x14ac:dyDescent="0.3">
      <c r="B16" s="14"/>
      <c r="C16" s="14"/>
      <c r="D16" s="14"/>
      <c r="E16" s="14"/>
      <c r="F16" s="14"/>
      <c r="G16" s="14"/>
      <c r="H16" s="14"/>
    </row>
    <row r="17" spans="1:8" s="4" customFormat="1" ht="13.2" x14ac:dyDescent="0.3">
      <c r="A17" s="4">
        <v>577</v>
      </c>
      <c r="B17" s="15" t="s">
        <v>159</v>
      </c>
      <c r="C17" s="15"/>
      <c r="D17" s="15" t="s">
        <v>160</v>
      </c>
      <c r="E17" s="20" t="s">
        <v>145</v>
      </c>
      <c r="F17" s="33">
        <v>300</v>
      </c>
      <c r="G17" s="39"/>
      <c r="H17" s="19"/>
    </row>
    <row r="18" spans="1:8" s="4" customFormat="1" ht="9" customHeight="1" x14ac:dyDescent="0.3">
      <c r="B18" s="14"/>
      <c r="C18" s="14"/>
      <c r="D18" s="14"/>
      <c r="E18" s="14"/>
      <c r="F18" s="14"/>
      <c r="G18" s="14"/>
      <c r="H18" s="14"/>
    </row>
    <row r="19" spans="1:8" s="4" customFormat="1" ht="26.4" x14ac:dyDescent="0.3">
      <c r="A19" s="4">
        <v>574</v>
      </c>
      <c r="B19" s="15"/>
      <c r="C19" s="15" t="s">
        <v>162</v>
      </c>
      <c r="D19" s="15" t="s">
        <v>269</v>
      </c>
      <c r="E19" s="20"/>
      <c r="F19" s="33"/>
      <c r="G19" s="19"/>
      <c r="H19" s="19"/>
    </row>
    <row r="20" spans="1:8" s="4" customFormat="1" ht="6.6" customHeight="1" x14ac:dyDescent="0.3">
      <c r="B20" s="14"/>
      <c r="C20" s="14"/>
      <c r="D20" s="14"/>
      <c r="E20" s="14"/>
      <c r="F20" s="14"/>
      <c r="G20" s="14"/>
      <c r="H20" s="14"/>
    </row>
    <row r="21" spans="1:8" s="4" customFormat="1" ht="13.2" x14ac:dyDescent="0.3">
      <c r="A21" s="4">
        <v>573</v>
      </c>
      <c r="B21" s="15" t="s">
        <v>163</v>
      </c>
      <c r="C21" s="15"/>
      <c r="D21" s="15" t="s">
        <v>164</v>
      </c>
      <c r="E21" s="20" t="s">
        <v>165</v>
      </c>
      <c r="F21" s="33">
        <f>F15*0.9*1.2*30%</f>
        <v>1150.2</v>
      </c>
      <c r="G21" s="39"/>
      <c r="H21" s="19"/>
    </row>
    <row r="22" spans="1:8" s="4" customFormat="1" ht="10.199999999999999" customHeight="1" x14ac:dyDescent="0.3">
      <c r="B22" s="14"/>
      <c r="C22" s="14"/>
      <c r="D22" s="14"/>
      <c r="E22" s="14"/>
      <c r="F22" s="14"/>
      <c r="G22" s="14"/>
      <c r="H22" s="14"/>
    </row>
    <row r="23" spans="1:8" s="4" customFormat="1" ht="13.2" x14ac:dyDescent="0.3">
      <c r="A23" s="4">
        <v>572</v>
      </c>
      <c r="B23" s="15" t="s">
        <v>166</v>
      </c>
      <c r="C23" s="15"/>
      <c r="D23" s="15" t="s">
        <v>167</v>
      </c>
      <c r="E23" s="20" t="s">
        <v>165</v>
      </c>
      <c r="F23" s="33">
        <f>F15*1.2*0.9*30%</f>
        <v>1150.2</v>
      </c>
      <c r="G23" s="39"/>
      <c r="H23" s="19"/>
    </row>
    <row r="24" spans="1:8" s="4" customFormat="1" ht="9" customHeight="1" x14ac:dyDescent="0.3">
      <c r="B24" s="14"/>
      <c r="C24" s="14"/>
      <c r="D24" s="14"/>
      <c r="E24" s="14"/>
      <c r="F24" s="14"/>
      <c r="G24" s="14"/>
      <c r="H24" s="14"/>
    </row>
    <row r="25" spans="1:8" s="4" customFormat="1" ht="26.4" x14ac:dyDescent="0.3">
      <c r="A25" s="4">
        <v>571</v>
      </c>
      <c r="B25" s="15" t="s">
        <v>168</v>
      </c>
      <c r="C25" s="15" t="s">
        <v>169</v>
      </c>
      <c r="D25" s="15" t="s">
        <v>170</v>
      </c>
      <c r="E25" s="20" t="s">
        <v>165</v>
      </c>
      <c r="F25" s="33">
        <f>F15*0.9*0.1</f>
        <v>319.5</v>
      </c>
      <c r="G25" s="39"/>
      <c r="H25" s="19"/>
    </row>
    <row r="26" spans="1:8" s="4" customFormat="1" ht="12.75" customHeight="1" x14ac:dyDescent="0.3">
      <c r="B26" s="14"/>
      <c r="C26" s="14"/>
      <c r="D26" s="14"/>
      <c r="E26" s="14"/>
      <c r="F26" s="14"/>
      <c r="G26" s="14"/>
      <c r="H26" s="14"/>
    </row>
    <row r="27" spans="1:8" s="4" customFormat="1" ht="26.4" x14ac:dyDescent="0.3">
      <c r="A27" s="4">
        <v>570</v>
      </c>
      <c r="B27" s="15" t="s">
        <v>171</v>
      </c>
      <c r="C27" s="15" t="s">
        <v>172</v>
      </c>
      <c r="D27" s="15" t="s">
        <v>173</v>
      </c>
      <c r="E27" s="20" t="s">
        <v>165</v>
      </c>
      <c r="F27" s="33">
        <v>1000</v>
      </c>
      <c r="G27" s="39"/>
      <c r="H27" s="19"/>
    </row>
    <row r="28" spans="1:8" s="4" customFormat="1" ht="12.75" customHeight="1" x14ac:dyDescent="0.3">
      <c r="B28" s="14"/>
      <c r="C28" s="14"/>
      <c r="D28" s="14"/>
      <c r="E28" s="14"/>
      <c r="F28" s="14"/>
      <c r="G28" s="14"/>
      <c r="H28" s="14"/>
    </row>
    <row r="29" spans="1:8" s="4" customFormat="1" ht="26.4" x14ac:dyDescent="0.3">
      <c r="A29" s="4">
        <v>569</v>
      </c>
      <c r="B29" s="15" t="s">
        <v>174</v>
      </c>
      <c r="C29" s="15" t="s">
        <v>175</v>
      </c>
      <c r="D29" s="15" t="s">
        <v>176</v>
      </c>
      <c r="E29" s="20" t="s">
        <v>165</v>
      </c>
      <c r="F29" s="33">
        <v>500</v>
      </c>
      <c r="G29" s="39"/>
      <c r="H29" s="19"/>
    </row>
    <row r="30" spans="1:8" s="4" customFormat="1" ht="39.6" x14ac:dyDescent="0.3">
      <c r="A30" s="4">
        <v>568</v>
      </c>
      <c r="B30" s="15" t="s">
        <v>177</v>
      </c>
      <c r="C30" s="15" t="s">
        <v>178</v>
      </c>
      <c r="D30" s="15" t="s">
        <v>179</v>
      </c>
      <c r="E30" s="20" t="s">
        <v>165</v>
      </c>
      <c r="F30" s="33">
        <v>200</v>
      </c>
      <c r="G30" s="39"/>
      <c r="H30" s="19"/>
    </row>
    <row r="31" spans="1:8" s="4" customFormat="1" ht="12.75" customHeight="1" x14ac:dyDescent="0.3">
      <c r="B31" s="14"/>
      <c r="C31" s="14"/>
      <c r="D31" s="14"/>
      <c r="E31" s="14"/>
      <c r="F31" s="14"/>
      <c r="G31" s="14"/>
      <c r="H31" s="14"/>
    </row>
    <row r="32" spans="1:8" s="4" customFormat="1" ht="13.2" x14ac:dyDescent="0.3">
      <c r="A32" s="4">
        <v>567</v>
      </c>
      <c r="B32" s="15" t="s">
        <v>180</v>
      </c>
      <c r="C32" s="15" t="s">
        <v>52</v>
      </c>
      <c r="D32" s="16" t="s">
        <v>181</v>
      </c>
      <c r="E32" s="20"/>
      <c r="F32" s="33"/>
      <c r="G32" s="19"/>
      <c r="H32" s="19"/>
    </row>
    <row r="33" spans="1:8" s="4" customFormat="1" ht="12.75" customHeight="1" x14ac:dyDescent="0.3">
      <c r="B33" s="14"/>
      <c r="C33" s="14"/>
      <c r="D33" s="14"/>
      <c r="E33" s="14"/>
      <c r="F33" s="14"/>
      <c r="G33" s="14"/>
      <c r="H33" s="14"/>
    </row>
    <row r="34" spans="1:8" s="4" customFormat="1" ht="26.4" x14ac:dyDescent="0.3">
      <c r="A34" s="4">
        <v>566</v>
      </c>
      <c r="B34" s="15"/>
      <c r="C34" s="15" t="s">
        <v>182</v>
      </c>
      <c r="D34" s="15" t="s">
        <v>183</v>
      </c>
      <c r="E34" s="20"/>
      <c r="F34" s="33"/>
      <c r="G34" s="19"/>
      <c r="H34" s="19"/>
    </row>
    <row r="35" spans="1:8" s="4" customFormat="1" ht="13.2" x14ac:dyDescent="0.3">
      <c r="A35" s="4">
        <v>565</v>
      </c>
      <c r="B35" s="15" t="s">
        <v>184</v>
      </c>
      <c r="C35" s="15" t="s">
        <v>185</v>
      </c>
      <c r="D35" s="15" t="s">
        <v>186</v>
      </c>
      <c r="E35" s="20" t="s">
        <v>165</v>
      </c>
      <c r="F35" s="33">
        <v>0</v>
      </c>
      <c r="G35" s="39"/>
      <c r="H35" s="19" t="s">
        <v>161</v>
      </c>
    </row>
    <row r="36" spans="1:8" s="4" customFormat="1" ht="12.75" customHeight="1" x14ac:dyDescent="0.3">
      <c r="B36" s="14"/>
      <c r="C36" s="14"/>
      <c r="D36" s="14"/>
      <c r="E36" s="14"/>
      <c r="F36" s="14"/>
      <c r="G36" s="14"/>
      <c r="H36" s="14"/>
    </row>
    <row r="37" spans="1:8" s="4" customFormat="1" ht="26.4" x14ac:dyDescent="0.3">
      <c r="A37" s="4">
        <v>564</v>
      </c>
      <c r="B37" s="15" t="s">
        <v>187</v>
      </c>
      <c r="C37" s="15" t="s">
        <v>188</v>
      </c>
      <c r="D37" s="15" t="s">
        <v>189</v>
      </c>
      <c r="E37" s="20" t="s">
        <v>165</v>
      </c>
      <c r="F37" s="33">
        <v>0</v>
      </c>
      <c r="G37" s="39"/>
      <c r="H37" s="19" t="s">
        <v>161</v>
      </c>
    </row>
    <row r="38" spans="1:8" s="4" customFormat="1" ht="12.75" customHeight="1" x14ac:dyDescent="0.3">
      <c r="B38" s="14"/>
      <c r="C38" s="14"/>
      <c r="D38" s="14"/>
      <c r="E38" s="14"/>
      <c r="F38" s="14"/>
      <c r="G38" s="14"/>
      <c r="H38" s="14"/>
    </row>
    <row r="39" spans="1:8" s="4" customFormat="1" ht="13.2" x14ac:dyDescent="0.3">
      <c r="A39" s="4">
        <v>563</v>
      </c>
      <c r="B39" s="15" t="s">
        <v>190</v>
      </c>
      <c r="C39" s="15" t="s">
        <v>191</v>
      </c>
      <c r="D39" s="15" t="s">
        <v>293</v>
      </c>
      <c r="E39" s="20" t="s">
        <v>165</v>
      </c>
      <c r="F39" s="33">
        <v>450</v>
      </c>
      <c r="G39" s="39"/>
      <c r="H39" s="19"/>
    </row>
    <row r="40" spans="1:8" s="4" customFormat="1" ht="12.75" customHeight="1" x14ac:dyDescent="0.3">
      <c r="B40" s="14"/>
      <c r="C40" s="14"/>
      <c r="D40" s="14"/>
      <c r="E40" s="14"/>
      <c r="F40" s="14"/>
      <c r="G40" s="14"/>
      <c r="H40" s="14"/>
    </row>
    <row r="41" spans="1:8" s="22" customFormat="1" ht="16.649999999999999" customHeight="1" x14ac:dyDescent="0.3">
      <c r="B41" s="23" t="s">
        <v>66</v>
      </c>
      <c r="C41" s="24"/>
      <c r="D41" s="25"/>
      <c r="E41" s="26"/>
      <c r="F41" s="27"/>
      <c r="G41" s="27"/>
      <c r="H41" s="28"/>
    </row>
    <row r="42" spans="1:8" s="2" customFormat="1" ht="13.8" x14ac:dyDescent="0.3">
      <c r="H42" s="29" t="s">
        <v>329</v>
      </c>
    </row>
    <row r="43" spans="1:8" s="2" customFormat="1" ht="13.8" x14ac:dyDescent="0.3">
      <c r="B43" s="145" t="s">
        <v>352</v>
      </c>
    </row>
    <row r="44" spans="1:8" s="2" customFormat="1" ht="13.8" x14ac:dyDescent="0.3">
      <c r="B44" s="146" t="s">
        <v>1</v>
      </c>
    </row>
    <row r="45" spans="1:8" s="2" customFormat="1" ht="13.8" x14ac:dyDescent="0.3">
      <c r="B45" s="147"/>
      <c r="C45" s="147"/>
      <c r="D45" s="147"/>
      <c r="H45" s="3" t="s">
        <v>148</v>
      </c>
    </row>
    <row r="46" spans="1:8" s="4" customFormat="1" ht="27.6" customHeight="1" x14ac:dyDescent="0.3">
      <c r="B46" s="5" t="s">
        <v>3</v>
      </c>
      <c r="C46" s="5" t="s">
        <v>4</v>
      </c>
      <c r="D46" s="5" t="s">
        <v>5</v>
      </c>
      <c r="E46" s="5" t="s">
        <v>6</v>
      </c>
      <c r="F46" s="5" t="s">
        <v>7</v>
      </c>
      <c r="G46" s="5" t="s">
        <v>8</v>
      </c>
      <c r="H46" s="6" t="s">
        <v>9</v>
      </c>
    </row>
    <row r="47" spans="1:8" s="22" customFormat="1" ht="16.649999999999999" customHeight="1" x14ac:dyDescent="0.3">
      <c r="B47" s="23" t="s">
        <v>67</v>
      </c>
      <c r="C47" s="24"/>
      <c r="D47" s="25"/>
      <c r="E47" s="26"/>
      <c r="F47" s="27"/>
      <c r="G47" s="27"/>
      <c r="H47" s="28"/>
    </row>
    <row r="48" spans="1:8" s="4" customFormat="1" ht="13.2" x14ac:dyDescent="0.3">
      <c r="A48" s="4">
        <v>561</v>
      </c>
      <c r="B48" s="15" t="s">
        <v>192</v>
      </c>
      <c r="C48" s="15" t="s">
        <v>193</v>
      </c>
      <c r="D48" s="16" t="s">
        <v>194</v>
      </c>
      <c r="E48" s="20"/>
      <c r="F48" s="33"/>
      <c r="G48" s="19"/>
      <c r="H48" s="19"/>
    </row>
    <row r="49" spans="1:8" s="4" customFormat="1" ht="12.75" customHeight="1" x14ac:dyDescent="0.3">
      <c r="B49" s="14"/>
      <c r="C49" s="14"/>
      <c r="D49" s="14"/>
      <c r="E49" s="14"/>
      <c r="F49" s="14"/>
      <c r="G49" s="14"/>
      <c r="H49" s="14"/>
    </row>
    <row r="50" spans="1:8" s="4" customFormat="1" ht="26.4" x14ac:dyDescent="0.3">
      <c r="A50" s="4">
        <v>560</v>
      </c>
      <c r="B50" s="15"/>
      <c r="C50" s="15" t="s">
        <v>195</v>
      </c>
      <c r="D50" s="41" t="s">
        <v>196</v>
      </c>
      <c r="E50" s="20"/>
      <c r="F50" s="33"/>
      <c r="G50" s="19"/>
      <c r="H50" s="19"/>
    </row>
    <row r="51" spans="1:8" s="4" customFormat="1" ht="13.2" x14ac:dyDescent="0.3">
      <c r="A51" s="4">
        <v>559</v>
      </c>
      <c r="B51" s="15" t="s">
        <v>197</v>
      </c>
      <c r="C51" s="15"/>
      <c r="D51" s="15" t="s">
        <v>198</v>
      </c>
      <c r="E51" s="20" t="s">
        <v>25</v>
      </c>
      <c r="F51" s="33">
        <v>10</v>
      </c>
      <c r="G51" s="39"/>
      <c r="H51" s="19"/>
    </row>
    <row r="52" spans="1:8" s="4" customFormat="1" ht="12.75" customHeight="1" x14ac:dyDescent="0.3">
      <c r="B52" s="14"/>
      <c r="C52" s="14"/>
      <c r="D52" s="14"/>
      <c r="E52" s="14"/>
      <c r="F52" s="14"/>
      <c r="G52" s="14"/>
      <c r="H52" s="14"/>
    </row>
    <row r="53" spans="1:8" s="4" customFormat="1" ht="23.4" customHeight="1" x14ac:dyDescent="0.3">
      <c r="A53" s="4">
        <v>558</v>
      </c>
      <c r="B53" s="15" t="s">
        <v>199</v>
      </c>
      <c r="C53" s="15"/>
      <c r="D53" s="15" t="s">
        <v>200</v>
      </c>
      <c r="E53" s="20" t="s">
        <v>25</v>
      </c>
      <c r="F53" s="33">
        <v>10</v>
      </c>
      <c r="G53" s="39"/>
      <c r="H53" s="19"/>
    </row>
    <row r="54" spans="1:8" s="4" customFormat="1" ht="13.2" x14ac:dyDescent="0.3">
      <c r="A54" s="4">
        <v>557</v>
      </c>
      <c r="B54" s="15" t="s">
        <v>201</v>
      </c>
      <c r="C54" s="15"/>
      <c r="D54" s="15" t="s">
        <v>202</v>
      </c>
      <c r="E54" s="20" t="s">
        <v>25</v>
      </c>
      <c r="F54" s="33">
        <v>10</v>
      </c>
      <c r="G54" s="39"/>
      <c r="H54" s="19"/>
    </row>
    <row r="55" spans="1:8" s="4" customFormat="1" ht="10.199999999999999" customHeight="1" x14ac:dyDescent="0.3">
      <c r="B55" s="14"/>
      <c r="C55" s="14"/>
      <c r="D55" s="14"/>
      <c r="E55" s="14"/>
      <c r="F55" s="14"/>
      <c r="G55" s="14"/>
      <c r="H55" s="14"/>
    </row>
    <row r="56" spans="1:8" s="4" customFormat="1" ht="13.2" x14ac:dyDescent="0.3">
      <c r="A56" s="4">
        <v>556</v>
      </c>
      <c r="B56" s="15" t="s">
        <v>203</v>
      </c>
      <c r="C56" s="15"/>
      <c r="D56" s="15" t="s">
        <v>204</v>
      </c>
      <c r="E56" s="20" t="s">
        <v>25</v>
      </c>
      <c r="F56" s="33">
        <v>10</v>
      </c>
      <c r="G56" s="39"/>
      <c r="H56" s="19"/>
    </row>
    <row r="57" spans="1:8" s="4" customFormat="1" ht="10.199999999999999" customHeight="1" x14ac:dyDescent="0.3">
      <c r="B57" s="14"/>
      <c r="C57" s="14"/>
      <c r="D57" s="14"/>
      <c r="E57" s="14"/>
      <c r="F57" s="14"/>
      <c r="G57" s="14"/>
      <c r="H57" s="14"/>
    </row>
    <row r="58" spans="1:8" s="4" customFormat="1" ht="13.2" x14ac:dyDescent="0.3">
      <c r="A58" s="4">
        <v>555</v>
      </c>
      <c r="B58" s="15" t="s">
        <v>205</v>
      </c>
      <c r="C58" s="15"/>
      <c r="D58" s="15" t="s">
        <v>270</v>
      </c>
      <c r="E58" s="20" t="s">
        <v>25</v>
      </c>
      <c r="F58" s="33">
        <v>5</v>
      </c>
      <c r="G58" s="39"/>
      <c r="H58" s="19"/>
    </row>
    <row r="59" spans="1:8" s="4" customFormat="1" ht="7.2" customHeight="1" x14ac:dyDescent="0.3">
      <c r="B59" s="14"/>
      <c r="C59" s="14"/>
      <c r="D59" s="14"/>
      <c r="E59" s="14"/>
      <c r="F59" s="14"/>
      <c r="G59" s="14"/>
      <c r="H59" s="14"/>
    </row>
    <row r="60" spans="1:8" s="4" customFormat="1" ht="13.2" x14ac:dyDescent="0.3">
      <c r="A60" s="4">
        <v>554</v>
      </c>
      <c r="B60" s="15" t="s">
        <v>206</v>
      </c>
      <c r="C60" s="15"/>
      <c r="D60" s="15" t="s">
        <v>207</v>
      </c>
      <c r="E60" s="20" t="s">
        <v>25</v>
      </c>
      <c r="F60" s="33">
        <v>10</v>
      </c>
      <c r="G60" s="39"/>
      <c r="H60" s="19"/>
    </row>
    <row r="61" spans="1:8" s="4" customFormat="1" ht="12.75" customHeight="1" x14ac:dyDescent="0.3">
      <c r="B61" s="14"/>
      <c r="C61" s="14"/>
      <c r="D61" s="14"/>
      <c r="E61" s="14"/>
      <c r="F61" s="14"/>
      <c r="G61" s="14"/>
      <c r="H61" s="14"/>
    </row>
    <row r="62" spans="1:8" s="4" customFormat="1" ht="26.4" x14ac:dyDescent="0.3">
      <c r="A62" s="4">
        <v>553</v>
      </c>
      <c r="B62" s="15"/>
      <c r="C62" s="15" t="s">
        <v>208</v>
      </c>
      <c r="D62" s="41" t="s">
        <v>209</v>
      </c>
      <c r="E62" s="20"/>
      <c r="F62" s="33"/>
      <c r="G62" s="19"/>
      <c r="H62" s="19"/>
    </row>
    <row r="63" spans="1:8" s="4" customFormat="1" ht="13.2" x14ac:dyDescent="0.3">
      <c r="A63" s="4">
        <v>550</v>
      </c>
      <c r="B63" s="15" t="s">
        <v>210</v>
      </c>
      <c r="C63" s="15"/>
      <c r="D63" s="15" t="s">
        <v>309</v>
      </c>
      <c r="E63" s="20" t="s">
        <v>145</v>
      </c>
      <c r="F63" s="33">
        <v>500</v>
      </c>
      <c r="G63" s="39"/>
      <c r="H63" s="19"/>
    </row>
    <row r="64" spans="1:8" s="4" customFormat="1" ht="6.6" customHeight="1" x14ac:dyDescent="0.3">
      <c r="B64" s="14"/>
      <c r="C64" s="14"/>
      <c r="D64" s="14"/>
      <c r="E64" s="14"/>
      <c r="F64" s="14"/>
      <c r="G64" s="14"/>
      <c r="H64" s="14"/>
    </row>
    <row r="65" spans="1:8" s="4" customFormat="1" ht="13.2" x14ac:dyDescent="0.3">
      <c r="A65" s="4">
        <v>551</v>
      </c>
      <c r="B65" s="15" t="s">
        <v>211</v>
      </c>
      <c r="C65" s="15"/>
      <c r="D65" s="15" t="s">
        <v>207</v>
      </c>
      <c r="E65" s="20" t="s">
        <v>145</v>
      </c>
      <c r="F65" s="33">
        <v>200</v>
      </c>
      <c r="G65" s="39"/>
      <c r="H65" s="19"/>
    </row>
    <row r="66" spans="1:8" s="4" customFormat="1" ht="9" customHeight="1" x14ac:dyDescent="0.3">
      <c r="B66" s="14"/>
      <c r="C66" s="14"/>
      <c r="D66" s="14"/>
      <c r="E66" s="14"/>
      <c r="F66" s="14"/>
      <c r="G66" s="14"/>
      <c r="H66" s="14"/>
    </row>
    <row r="67" spans="1:8" s="4" customFormat="1" ht="13.2" x14ac:dyDescent="0.3">
      <c r="A67" s="4">
        <v>549</v>
      </c>
      <c r="B67" s="15" t="s">
        <v>212</v>
      </c>
      <c r="C67" s="15"/>
      <c r="D67" s="15" t="s">
        <v>204</v>
      </c>
      <c r="E67" s="20" t="s">
        <v>145</v>
      </c>
      <c r="F67" s="33">
        <f>F15</f>
        <v>3550</v>
      </c>
      <c r="G67" s="39"/>
      <c r="H67" s="19"/>
    </row>
    <row r="68" spans="1:8" s="4" customFormat="1" ht="9.6" customHeight="1" x14ac:dyDescent="0.3">
      <c r="B68" s="14"/>
      <c r="C68" s="14"/>
      <c r="D68" s="14"/>
      <c r="E68" s="14"/>
      <c r="F68" s="14"/>
      <c r="G68" s="14"/>
      <c r="H68" s="14"/>
    </row>
    <row r="69" spans="1:8" s="4" customFormat="1" ht="13.2" x14ac:dyDescent="0.3">
      <c r="A69" s="4">
        <v>548</v>
      </c>
      <c r="B69" s="15" t="s">
        <v>213</v>
      </c>
      <c r="C69" s="15"/>
      <c r="D69" s="15" t="s">
        <v>214</v>
      </c>
      <c r="E69" s="20" t="s">
        <v>145</v>
      </c>
      <c r="F69" s="33">
        <v>300</v>
      </c>
      <c r="G69" s="39"/>
      <c r="H69" s="19"/>
    </row>
    <row r="70" spans="1:8" s="4" customFormat="1" ht="12.75" customHeight="1" x14ac:dyDescent="0.3">
      <c r="B70" s="14"/>
      <c r="C70" s="14"/>
      <c r="D70" s="14"/>
      <c r="E70" s="14"/>
      <c r="F70" s="14"/>
      <c r="G70" s="14"/>
      <c r="H70" s="14"/>
    </row>
    <row r="71" spans="1:8" s="4" customFormat="1" ht="26.4" x14ac:dyDescent="0.3">
      <c r="A71" s="4">
        <v>547</v>
      </c>
      <c r="B71" s="15" t="s">
        <v>215</v>
      </c>
      <c r="C71" s="15" t="s">
        <v>216</v>
      </c>
      <c r="D71" s="16" t="s">
        <v>217</v>
      </c>
      <c r="E71" s="20"/>
      <c r="F71" s="33"/>
      <c r="G71" s="19"/>
      <c r="H71" s="19"/>
    </row>
    <row r="72" spans="1:8" s="4" customFormat="1" ht="40.799999999999997" customHeight="1" x14ac:dyDescent="0.3">
      <c r="A72" s="4">
        <v>546</v>
      </c>
      <c r="B72" s="15"/>
      <c r="C72" s="15" t="s">
        <v>218</v>
      </c>
      <c r="D72" s="15" t="s">
        <v>367</v>
      </c>
      <c r="E72" s="20"/>
      <c r="F72" s="33"/>
      <c r="G72" s="19"/>
      <c r="H72" s="19"/>
    </row>
    <row r="73" spans="1:8" s="4" customFormat="1" ht="12.75" customHeight="1" x14ac:dyDescent="0.3">
      <c r="B73" s="14"/>
      <c r="C73" s="14"/>
      <c r="D73" s="14"/>
      <c r="E73" s="14"/>
      <c r="F73" s="14"/>
      <c r="G73" s="14"/>
      <c r="H73" s="14"/>
    </row>
    <row r="74" spans="1:8" s="4" customFormat="1" ht="13.2" x14ac:dyDescent="0.3">
      <c r="A74" s="4">
        <v>545</v>
      </c>
      <c r="B74" s="15" t="s">
        <v>219</v>
      </c>
      <c r="C74" s="15"/>
      <c r="D74" s="15" t="s">
        <v>220</v>
      </c>
      <c r="E74" s="20" t="s">
        <v>165</v>
      </c>
      <c r="F74" s="33">
        <f>(F15*0.9*0.1)*50%</f>
        <v>159.80000000000001</v>
      </c>
      <c r="G74" s="39"/>
      <c r="H74" s="19"/>
    </row>
    <row r="75" spans="1:8" s="4" customFormat="1" ht="12.75" customHeight="1" x14ac:dyDescent="0.3">
      <c r="B75" s="14"/>
      <c r="C75" s="14"/>
      <c r="D75" s="14"/>
      <c r="E75" s="14"/>
      <c r="F75" s="14"/>
      <c r="G75" s="14"/>
      <c r="H75" s="14"/>
    </row>
    <row r="76" spans="1:8" s="4" customFormat="1" ht="13.2" x14ac:dyDescent="0.3">
      <c r="A76" s="4">
        <v>543</v>
      </c>
      <c r="B76" s="15" t="s">
        <v>221</v>
      </c>
      <c r="C76" s="15"/>
      <c r="D76" s="15" t="s">
        <v>222</v>
      </c>
      <c r="E76" s="20" t="s">
        <v>165</v>
      </c>
      <c r="F76" s="33">
        <f>((F15*0.9*(0.25+0.3))-(F15*3.142*0.125*0.125))*50%</f>
        <v>791.5</v>
      </c>
      <c r="G76" s="39"/>
      <c r="H76" s="19"/>
    </row>
    <row r="77" spans="1:8" s="4" customFormat="1" ht="9.6" customHeight="1" x14ac:dyDescent="0.3">
      <c r="B77" s="14"/>
      <c r="C77" s="14"/>
      <c r="D77" s="14"/>
      <c r="E77" s="14"/>
      <c r="F77" s="14"/>
      <c r="G77" s="14"/>
      <c r="H77" s="14"/>
    </row>
    <row r="78" spans="1:8" s="4" customFormat="1" ht="52.8" x14ac:dyDescent="0.3">
      <c r="A78" s="4">
        <v>542</v>
      </c>
      <c r="B78" s="15"/>
      <c r="C78" s="15" t="s">
        <v>223</v>
      </c>
      <c r="D78" s="15" t="s">
        <v>224</v>
      </c>
      <c r="E78" s="20"/>
      <c r="F78" s="33"/>
      <c r="G78" s="19"/>
      <c r="H78" s="19"/>
    </row>
    <row r="79" spans="1:8" s="4" customFormat="1" ht="9.6" customHeight="1" x14ac:dyDescent="0.3">
      <c r="B79" s="14"/>
      <c r="C79" s="14"/>
      <c r="D79" s="14"/>
      <c r="E79" s="14"/>
      <c r="F79" s="14"/>
      <c r="G79" s="14"/>
      <c r="H79" s="14"/>
    </row>
    <row r="80" spans="1:8" s="4" customFormat="1" ht="13.2" x14ac:dyDescent="0.3">
      <c r="A80" s="4">
        <v>541</v>
      </c>
      <c r="B80" s="15" t="s">
        <v>225</v>
      </c>
      <c r="C80" s="15"/>
      <c r="D80" s="15" t="s">
        <v>220</v>
      </c>
      <c r="E80" s="20" t="s">
        <v>165</v>
      </c>
      <c r="F80" s="33">
        <f>(F15*0.9*0.1)*50%</f>
        <v>159.80000000000001</v>
      </c>
      <c r="G80" s="39"/>
      <c r="H80" s="19"/>
    </row>
    <row r="81" spans="1:8" s="4" customFormat="1" ht="7.2" customHeight="1" x14ac:dyDescent="0.3">
      <c r="B81" s="14"/>
      <c r="C81" s="14"/>
      <c r="D81" s="14"/>
      <c r="E81" s="14"/>
      <c r="F81" s="14"/>
      <c r="G81" s="14"/>
      <c r="H81" s="14"/>
    </row>
    <row r="82" spans="1:8" s="4" customFormat="1" ht="12.75" customHeight="1" x14ac:dyDescent="0.3">
      <c r="B82" s="14" t="s">
        <v>226</v>
      </c>
      <c r="C82" s="14"/>
      <c r="D82" s="14" t="s">
        <v>222</v>
      </c>
      <c r="E82" s="17" t="s">
        <v>165</v>
      </c>
      <c r="F82" s="33">
        <f>((F15*0.9*(0.25+0.3))-(F21*3.142*0.125*0.125))*50%</f>
        <v>850.4</v>
      </c>
      <c r="G82" s="39"/>
      <c r="H82" s="19"/>
    </row>
    <row r="83" spans="1:8" s="4" customFormat="1" ht="12.75" customHeight="1" x14ac:dyDescent="0.3">
      <c r="B83" s="14"/>
      <c r="C83" s="14"/>
      <c r="D83" s="14"/>
      <c r="E83" s="17"/>
      <c r="F83" s="14"/>
      <c r="G83" s="14"/>
      <c r="H83" s="19"/>
    </row>
    <row r="84" spans="1:8" s="4" customFormat="1" ht="28.95" customHeight="1" x14ac:dyDescent="0.3">
      <c r="B84" s="14" t="s">
        <v>227</v>
      </c>
      <c r="C84" s="14" t="s">
        <v>228</v>
      </c>
      <c r="D84" s="14" t="s">
        <v>229</v>
      </c>
      <c r="E84" s="17" t="s">
        <v>165</v>
      </c>
      <c r="F84" s="47">
        <v>80</v>
      </c>
      <c r="G84" s="39"/>
      <c r="H84" s="19"/>
    </row>
    <row r="85" spans="1:8" s="22" customFormat="1" ht="16.649999999999999" customHeight="1" x14ac:dyDescent="0.3">
      <c r="B85" s="23" t="s">
        <v>66</v>
      </c>
      <c r="C85" s="24"/>
      <c r="D85" s="25"/>
      <c r="E85" s="26"/>
      <c r="F85" s="27"/>
      <c r="G85" s="27"/>
      <c r="H85" s="28"/>
    </row>
    <row r="86" spans="1:8" s="2" customFormat="1" ht="13.8" x14ac:dyDescent="0.3">
      <c r="H86" s="29" t="s">
        <v>330</v>
      </c>
    </row>
    <row r="87" spans="1:8" s="2" customFormat="1" ht="13.8" x14ac:dyDescent="0.3">
      <c r="B87" s="145" t="s">
        <v>352</v>
      </c>
    </row>
    <row r="88" spans="1:8" s="2" customFormat="1" ht="13.8" x14ac:dyDescent="0.3">
      <c r="B88" s="146" t="s">
        <v>1</v>
      </c>
    </row>
    <row r="89" spans="1:8" s="2" customFormat="1" ht="13.8" x14ac:dyDescent="0.3">
      <c r="B89" s="147"/>
      <c r="C89" s="147"/>
      <c r="D89" s="147"/>
      <c r="H89" s="3" t="s">
        <v>148</v>
      </c>
    </row>
    <row r="90" spans="1:8" s="4" customFormat="1" ht="27.6" customHeight="1" x14ac:dyDescent="0.3">
      <c r="B90" s="5" t="s">
        <v>3</v>
      </c>
      <c r="C90" s="5" t="s">
        <v>4</v>
      </c>
      <c r="D90" s="5" t="s">
        <v>5</v>
      </c>
      <c r="E90" s="5" t="s">
        <v>6</v>
      </c>
      <c r="F90" s="5" t="s">
        <v>7</v>
      </c>
      <c r="G90" s="5" t="s">
        <v>8</v>
      </c>
      <c r="H90" s="6" t="s">
        <v>9</v>
      </c>
    </row>
    <row r="91" spans="1:8" s="22" customFormat="1" ht="16.649999999999999" customHeight="1" x14ac:dyDescent="0.3">
      <c r="B91" s="23" t="s">
        <v>67</v>
      </c>
      <c r="C91" s="24"/>
      <c r="D91" s="25"/>
      <c r="E91" s="26"/>
      <c r="F91" s="27"/>
      <c r="G91" s="27"/>
      <c r="H91" s="28"/>
    </row>
    <row r="92" spans="1:8" s="4" customFormat="1" ht="26.4" x14ac:dyDescent="0.3">
      <c r="A92" s="4">
        <v>537</v>
      </c>
      <c r="B92" s="15" t="s">
        <v>230</v>
      </c>
      <c r="C92" s="15" t="s">
        <v>231</v>
      </c>
      <c r="D92" s="16" t="s">
        <v>232</v>
      </c>
      <c r="E92" s="20"/>
      <c r="F92" s="33"/>
      <c r="G92" s="19"/>
      <c r="H92" s="19"/>
    </row>
    <row r="93" spans="1:8" s="4" customFormat="1" ht="82.8" customHeight="1" x14ac:dyDescent="0.3">
      <c r="A93" s="4">
        <v>533</v>
      </c>
      <c r="B93" s="15"/>
      <c r="C93" s="15" t="s">
        <v>233</v>
      </c>
      <c r="D93" s="15" t="s">
        <v>368</v>
      </c>
      <c r="E93" s="20"/>
      <c r="F93" s="33"/>
      <c r="G93" s="19"/>
      <c r="H93" s="19"/>
    </row>
    <row r="94" spans="1:8" s="4" customFormat="1" ht="9" customHeight="1" x14ac:dyDescent="0.3">
      <c r="B94" s="14"/>
      <c r="C94" s="14"/>
      <c r="D94" s="14"/>
      <c r="E94" s="14"/>
      <c r="F94" s="14"/>
      <c r="G94" s="14"/>
      <c r="H94" s="14"/>
    </row>
    <row r="95" spans="1:8" s="4" customFormat="1" ht="13.2" x14ac:dyDescent="0.3">
      <c r="B95" s="15" t="s">
        <v>285</v>
      </c>
      <c r="C95" s="15"/>
      <c r="D95" s="15" t="s">
        <v>310</v>
      </c>
      <c r="E95" s="20" t="s">
        <v>145</v>
      </c>
      <c r="F95" s="33">
        <v>0</v>
      </c>
      <c r="G95" s="39"/>
      <c r="H95" s="19"/>
    </row>
    <row r="96" spans="1:8" s="4" customFormat="1" ht="6.6" customHeight="1" x14ac:dyDescent="0.3">
      <c r="B96" s="14"/>
      <c r="C96" s="14"/>
      <c r="D96" s="14"/>
      <c r="E96" s="14"/>
      <c r="F96" s="14"/>
      <c r="G96" s="14"/>
      <c r="H96" s="14"/>
    </row>
    <row r="97" spans="1:8" s="4" customFormat="1" ht="13.2" x14ac:dyDescent="0.3">
      <c r="A97" s="4">
        <v>535</v>
      </c>
      <c r="B97" s="15" t="s">
        <v>234</v>
      </c>
      <c r="C97" s="15"/>
      <c r="D97" s="15" t="s">
        <v>311</v>
      </c>
      <c r="E97" s="20" t="s">
        <v>145</v>
      </c>
      <c r="F97" s="33">
        <f>'Site Clearance'!F29</f>
        <v>3550</v>
      </c>
      <c r="G97" s="39"/>
      <c r="H97" s="19"/>
    </row>
    <row r="98" spans="1:8" s="4" customFormat="1" ht="7.2" customHeight="1" x14ac:dyDescent="0.3">
      <c r="B98" s="14"/>
      <c r="C98" s="14"/>
      <c r="D98" s="14"/>
      <c r="E98" s="14"/>
      <c r="F98" s="14"/>
      <c r="G98" s="14"/>
      <c r="H98" s="14"/>
    </row>
    <row r="99" spans="1:8" s="4" customFormat="1" ht="13.2" x14ac:dyDescent="0.3">
      <c r="A99" s="4">
        <v>534</v>
      </c>
      <c r="B99" s="15" t="s">
        <v>235</v>
      </c>
      <c r="C99" s="15"/>
      <c r="D99" s="16" t="s">
        <v>236</v>
      </c>
      <c r="E99" s="20"/>
      <c r="F99" s="33"/>
      <c r="G99" s="19"/>
      <c r="H99" s="19"/>
    </row>
    <row r="100" spans="1:8" s="4" customFormat="1" ht="46.8" customHeight="1" x14ac:dyDescent="0.3">
      <c r="A100" s="4">
        <v>525</v>
      </c>
      <c r="B100" s="15"/>
      <c r="C100" s="15" t="s">
        <v>237</v>
      </c>
      <c r="D100" s="15" t="s">
        <v>238</v>
      </c>
      <c r="E100" s="20"/>
      <c r="F100" s="33"/>
      <c r="G100" s="19"/>
      <c r="H100" s="19"/>
    </row>
    <row r="101" spans="1:8" s="4" customFormat="1" ht="13.2" x14ac:dyDescent="0.3">
      <c r="A101" s="4">
        <v>529</v>
      </c>
      <c r="B101" s="15"/>
      <c r="C101" s="15"/>
      <c r="D101" s="15" t="s">
        <v>331</v>
      </c>
      <c r="E101" s="20"/>
      <c r="F101" s="33"/>
      <c r="G101" s="19"/>
      <c r="H101" s="19"/>
    </row>
    <row r="102" spans="1:8" s="4" customFormat="1" ht="6.6" customHeight="1" x14ac:dyDescent="0.3">
      <c r="B102" s="14"/>
      <c r="C102" s="14"/>
      <c r="D102" s="14"/>
      <c r="E102" s="14"/>
      <c r="F102" s="14"/>
      <c r="G102" s="14"/>
      <c r="H102" s="14"/>
    </row>
    <row r="103" spans="1:8" s="4" customFormat="1" ht="13.2" x14ac:dyDescent="0.3">
      <c r="A103" s="4">
        <v>532</v>
      </c>
      <c r="B103" s="15" t="s">
        <v>239</v>
      </c>
      <c r="C103" s="15"/>
      <c r="D103" s="15" t="s">
        <v>292</v>
      </c>
      <c r="E103" s="20" t="s">
        <v>25</v>
      </c>
      <c r="F103" s="33">
        <v>0</v>
      </c>
      <c r="G103" s="39"/>
      <c r="H103" s="19"/>
    </row>
    <row r="104" spans="1:8" s="4" customFormat="1" ht="9" customHeight="1" x14ac:dyDescent="0.3">
      <c r="B104" s="14"/>
      <c r="C104" s="14"/>
      <c r="D104" s="15"/>
      <c r="E104" s="14"/>
      <c r="F104" s="14"/>
      <c r="G104" s="14"/>
      <c r="H104" s="14"/>
    </row>
    <row r="105" spans="1:8" s="4" customFormat="1" ht="13.2" x14ac:dyDescent="0.3">
      <c r="A105" s="4">
        <v>531</v>
      </c>
      <c r="B105" s="15" t="s">
        <v>240</v>
      </c>
      <c r="C105" s="15"/>
      <c r="D105" s="15" t="s">
        <v>310</v>
      </c>
      <c r="E105" s="20" t="s">
        <v>25</v>
      </c>
      <c r="F105" s="33">
        <v>0</v>
      </c>
      <c r="G105" s="39"/>
      <c r="H105" s="19"/>
    </row>
    <row r="106" spans="1:8" s="4" customFormat="1" ht="9" customHeight="1" x14ac:dyDescent="0.3">
      <c r="B106" s="14"/>
      <c r="C106" s="14"/>
      <c r="D106" s="14"/>
      <c r="E106" s="14"/>
      <c r="F106" s="14"/>
      <c r="G106" s="14"/>
      <c r="H106" s="14"/>
    </row>
    <row r="107" spans="1:8" s="4" customFormat="1" ht="13.2" x14ac:dyDescent="0.3">
      <c r="A107" s="4">
        <v>530</v>
      </c>
      <c r="B107" s="15" t="s">
        <v>241</v>
      </c>
      <c r="C107" s="15"/>
      <c r="D107" s="15" t="s">
        <v>311</v>
      </c>
      <c r="E107" s="20" t="s">
        <v>25</v>
      </c>
      <c r="F107" s="33">
        <v>50</v>
      </c>
      <c r="G107" s="39"/>
      <c r="H107" s="19"/>
    </row>
    <row r="108" spans="1:8" s="4" customFormat="1" ht="7.2" customHeight="1" x14ac:dyDescent="0.3">
      <c r="B108" s="14"/>
      <c r="C108" s="14"/>
      <c r="D108" s="15"/>
      <c r="E108" s="14"/>
      <c r="F108" s="14"/>
      <c r="G108" s="14"/>
      <c r="H108" s="14"/>
    </row>
    <row r="109" spans="1:8" s="4" customFormat="1" ht="13.2" x14ac:dyDescent="0.3">
      <c r="A109" s="4">
        <v>527</v>
      </c>
      <c r="B109" s="15" t="s">
        <v>242</v>
      </c>
      <c r="C109" s="15"/>
      <c r="D109" s="15" t="s">
        <v>312</v>
      </c>
      <c r="E109" s="20" t="s">
        <v>25</v>
      </c>
      <c r="F109" s="33">
        <v>25</v>
      </c>
      <c r="G109" s="39"/>
      <c r="H109" s="19"/>
    </row>
    <row r="110" spans="1:8" s="4" customFormat="1" ht="7.2" customHeight="1" x14ac:dyDescent="0.3">
      <c r="B110" s="14"/>
      <c r="C110" s="14"/>
      <c r="D110" s="14"/>
      <c r="E110" s="14"/>
      <c r="F110" s="14"/>
      <c r="G110" s="14"/>
      <c r="H110" s="14"/>
    </row>
    <row r="111" spans="1:8" s="4" customFormat="1" ht="13.2" x14ac:dyDescent="0.3">
      <c r="A111" s="4">
        <v>348</v>
      </c>
      <c r="B111" s="15" t="s">
        <v>243</v>
      </c>
      <c r="C111" s="15"/>
      <c r="D111" s="16" t="s">
        <v>244</v>
      </c>
      <c r="E111" s="20"/>
      <c r="F111" s="33"/>
      <c r="G111" s="19"/>
      <c r="H111" s="19"/>
    </row>
    <row r="112" spans="1:8" s="4" customFormat="1" ht="26.4" x14ac:dyDescent="0.3">
      <c r="A112" s="4">
        <v>349</v>
      </c>
      <c r="B112" s="15"/>
      <c r="C112" s="15" t="s">
        <v>245</v>
      </c>
      <c r="D112" s="15" t="s">
        <v>246</v>
      </c>
      <c r="E112" s="20"/>
      <c r="F112" s="33"/>
      <c r="G112" s="19"/>
      <c r="H112" s="19"/>
    </row>
    <row r="113" spans="1:8" s="4" customFormat="1" ht="26.4" x14ac:dyDescent="0.3">
      <c r="B113" s="14"/>
      <c r="C113" s="14"/>
      <c r="D113" s="15" t="s">
        <v>283</v>
      </c>
      <c r="E113" s="14"/>
      <c r="F113" s="14"/>
      <c r="G113" s="14"/>
      <c r="H113" s="14"/>
    </row>
    <row r="114" spans="1:8" s="4" customFormat="1" ht="8.4" customHeight="1" x14ac:dyDescent="0.3">
      <c r="A114" s="4">
        <v>354</v>
      </c>
      <c r="B114" s="15"/>
      <c r="C114" s="15"/>
      <c r="D114" s="15"/>
      <c r="E114" s="20"/>
      <c r="F114" s="33"/>
      <c r="G114" s="19"/>
      <c r="H114" s="19"/>
    </row>
    <row r="115" spans="1:8" s="4" customFormat="1" ht="13.2" x14ac:dyDescent="0.3">
      <c r="A115" s="4">
        <v>355</v>
      </c>
      <c r="B115" s="15" t="s">
        <v>247</v>
      </c>
      <c r="C115" s="15"/>
      <c r="D115" s="15" t="s">
        <v>342</v>
      </c>
      <c r="E115" s="20" t="s">
        <v>25</v>
      </c>
      <c r="F115" s="21">
        <v>10</v>
      </c>
      <c r="G115" s="39"/>
      <c r="H115" s="19"/>
    </row>
    <row r="116" spans="1:8" s="4" customFormat="1" ht="8.4" customHeight="1" x14ac:dyDescent="0.3">
      <c r="B116" s="15"/>
      <c r="C116" s="15"/>
      <c r="D116" s="15"/>
      <c r="E116" s="20"/>
      <c r="F116" s="21"/>
      <c r="G116" s="39"/>
      <c r="H116" s="19"/>
    </row>
    <row r="117" spans="1:8" s="4" customFormat="1" ht="13.2" x14ac:dyDescent="0.3">
      <c r="B117" s="15" t="s">
        <v>272</v>
      </c>
      <c r="C117" s="15"/>
      <c r="D117" s="15" t="s">
        <v>271</v>
      </c>
      <c r="E117" s="20" t="s">
        <v>25</v>
      </c>
      <c r="F117" s="21">
        <v>10</v>
      </c>
      <c r="G117" s="39"/>
      <c r="H117" s="19"/>
    </row>
    <row r="118" spans="1:8" s="4" customFormat="1" ht="7.8" customHeight="1" x14ac:dyDescent="0.3">
      <c r="B118" s="14"/>
      <c r="C118" s="14"/>
      <c r="D118" s="15"/>
      <c r="E118" s="14"/>
      <c r="F118" s="14"/>
      <c r="G118" s="14"/>
      <c r="H118" s="14"/>
    </row>
    <row r="119" spans="1:8" s="4" customFormat="1" ht="85.2" customHeight="1" x14ac:dyDescent="0.3">
      <c r="A119" s="4">
        <v>361</v>
      </c>
      <c r="B119" s="15"/>
      <c r="C119" s="15"/>
      <c r="D119" s="15" t="s">
        <v>360</v>
      </c>
      <c r="E119" s="20"/>
      <c r="F119" s="33"/>
      <c r="G119" s="19"/>
      <c r="H119" s="19"/>
    </row>
    <row r="120" spans="1:8" s="4" customFormat="1" ht="13.2" x14ac:dyDescent="0.3">
      <c r="A120" s="4">
        <v>363</v>
      </c>
      <c r="B120" s="15" t="s">
        <v>359</v>
      </c>
      <c r="C120" s="15"/>
      <c r="D120" s="15" t="s">
        <v>358</v>
      </c>
      <c r="E120" s="20" t="s">
        <v>25</v>
      </c>
      <c r="F120" s="33">
        <v>4</v>
      </c>
      <c r="G120" s="19"/>
      <c r="H120" s="19"/>
    </row>
    <row r="121" spans="1:8" s="4" customFormat="1" ht="7.8" customHeight="1" x14ac:dyDescent="0.3">
      <c r="A121" s="4">
        <v>364</v>
      </c>
      <c r="B121" s="15"/>
      <c r="C121" s="15"/>
      <c r="D121" s="15"/>
      <c r="E121" s="20"/>
      <c r="F121" s="21"/>
      <c r="G121" s="39"/>
      <c r="H121" s="19"/>
    </row>
    <row r="122" spans="1:8" s="4" customFormat="1" ht="13.2" x14ac:dyDescent="0.3">
      <c r="B122" s="15" t="s">
        <v>248</v>
      </c>
      <c r="C122" s="15"/>
      <c r="D122" s="16" t="s">
        <v>249</v>
      </c>
      <c r="E122" s="20"/>
      <c r="F122" s="21"/>
      <c r="G122" s="19"/>
      <c r="H122" s="19"/>
    </row>
    <row r="123" spans="1:8" s="4" customFormat="1" ht="26.4" x14ac:dyDescent="0.3">
      <c r="B123" s="15" t="s">
        <v>250</v>
      </c>
      <c r="C123" s="15" t="s">
        <v>251</v>
      </c>
      <c r="D123" s="15" t="s">
        <v>252</v>
      </c>
      <c r="E123" s="20" t="s">
        <v>165</v>
      </c>
      <c r="F123" s="33">
        <v>50</v>
      </c>
      <c r="G123" s="39"/>
      <c r="H123" s="19"/>
    </row>
    <row r="124" spans="1:8" s="22" customFormat="1" ht="16.649999999999999" customHeight="1" x14ac:dyDescent="0.3">
      <c r="B124" s="23" t="s">
        <v>66</v>
      </c>
      <c r="C124" s="24"/>
      <c r="D124" s="25"/>
      <c r="E124" s="26"/>
      <c r="F124" s="27"/>
      <c r="G124" s="27"/>
      <c r="H124" s="28"/>
    </row>
    <row r="125" spans="1:8" s="2" customFormat="1" ht="13.8" x14ac:dyDescent="0.3">
      <c r="H125" s="29" t="s">
        <v>365</v>
      </c>
    </row>
    <row r="126" spans="1:8" s="2" customFormat="1" ht="13.8" x14ac:dyDescent="0.3">
      <c r="B126" s="145" t="s">
        <v>352</v>
      </c>
    </row>
    <row r="127" spans="1:8" s="2" customFormat="1" ht="13.8" x14ac:dyDescent="0.3">
      <c r="B127" s="146" t="s">
        <v>1</v>
      </c>
    </row>
    <row r="128" spans="1:8" s="2" customFormat="1" ht="13.8" x14ac:dyDescent="0.3">
      <c r="B128" s="147"/>
      <c r="C128" s="147"/>
      <c r="D128" s="147"/>
      <c r="H128" s="3" t="s">
        <v>148</v>
      </c>
    </row>
    <row r="129" spans="1:8" s="4" customFormat="1" ht="27.6" customHeight="1" x14ac:dyDescent="0.3">
      <c r="B129" s="5" t="s">
        <v>3</v>
      </c>
      <c r="C129" s="5" t="s">
        <v>4</v>
      </c>
      <c r="D129" s="5" t="s">
        <v>5</v>
      </c>
      <c r="E129" s="5" t="s">
        <v>6</v>
      </c>
      <c r="F129" s="5" t="s">
        <v>7</v>
      </c>
      <c r="G129" s="5" t="s">
        <v>8</v>
      </c>
      <c r="H129" s="6" t="s">
        <v>9</v>
      </c>
    </row>
    <row r="130" spans="1:8" s="22" customFormat="1" ht="16.649999999999999" customHeight="1" x14ac:dyDescent="0.3">
      <c r="B130" s="23" t="s">
        <v>67</v>
      </c>
      <c r="C130" s="24"/>
      <c r="D130" s="25"/>
      <c r="E130" s="26"/>
      <c r="F130" s="27"/>
      <c r="G130" s="27"/>
      <c r="H130" s="28"/>
    </row>
    <row r="131" spans="1:8" s="22" customFormat="1" ht="26.4" x14ac:dyDescent="0.3">
      <c r="B131" s="15" t="s">
        <v>253</v>
      </c>
      <c r="C131" s="15" t="s">
        <v>254</v>
      </c>
      <c r="D131" s="16" t="s">
        <v>255</v>
      </c>
      <c r="E131" s="20"/>
      <c r="F131" s="33"/>
      <c r="G131" s="19"/>
      <c r="H131" s="19"/>
    </row>
    <row r="132" spans="1:8" s="22" customFormat="1" ht="26.4" x14ac:dyDescent="0.3">
      <c r="B132" s="15" t="s">
        <v>256</v>
      </c>
      <c r="C132" s="15"/>
      <c r="D132" s="15" t="s">
        <v>257</v>
      </c>
      <c r="E132" s="20" t="s">
        <v>25</v>
      </c>
      <c r="F132" s="21">
        <v>7</v>
      </c>
      <c r="G132" s="39"/>
      <c r="H132" s="19"/>
    </row>
    <row r="133" spans="1:8" s="22" customFormat="1" ht="16.649999999999999" customHeight="1" x14ac:dyDescent="0.3">
      <c r="B133" s="15"/>
      <c r="C133" s="15"/>
      <c r="D133" s="15"/>
      <c r="E133" s="20"/>
      <c r="F133" s="21"/>
      <c r="G133" s="39"/>
      <c r="H133" s="19"/>
    </row>
    <row r="134" spans="1:8" s="22" customFormat="1" ht="26.4" x14ac:dyDescent="0.3">
      <c r="B134" s="15" t="s">
        <v>258</v>
      </c>
      <c r="C134" s="15"/>
      <c r="D134" s="15" t="s">
        <v>281</v>
      </c>
      <c r="E134" s="20" t="s">
        <v>25</v>
      </c>
      <c r="F134" s="21">
        <v>7</v>
      </c>
      <c r="G134" s="39"/>
      <c r="H134" s="19"/>
    </row>
    <row r="135" spans="1:8" s="22" customFormat="1" ht="26.4" x14ac:dyDescent="0.3">
      <c r="B135" s="15" t="s">
        <v>259</v>
      </c>
      <c r="C135" s="15"/>
      <c r="D135" s="15" t="s">
        <v>282</v>
      </c>
      <c r="E135" s="20" t="s">
        <v>25</v>
      </c>
      <c r="F135" s="21">
        <v>3</v>
      </c>
      <c r="G135" s="39"/>
      <c r="H135" s="19"/>
    </row>
    <row r="136" spans="1:8" s="22" customFormat="1" ht="16.649999999999999" customHeight="1" x14ac:dyDescent="0.3">
      <c r="B136" s="14"/>
      <c r="C136" s="14"/>
      <c r="D136" s="14"/>
      <c r="E136" s="14"/>
      <c r="F136" s="21"/>
      <c r="G136" s="14"/>
      <c r="H136" s="14"/>
    </row>
    <row r="137" spans="1:8" s="4" customFormat="1" ht="13.2" x14ac:dyDescent="0.3">
      <c r="A137" s="4">
        <v>375</v>
      </c>
      <c r="B137" s="14" t="s">
        <v>260</v>
      </c>
      <c r="C137" s="14"/>
      <c r="D137" s="14" t="s">
        <v>261</v>
      </c>
      <c r="E137" s="14"/>
      <c r="F137" s="21"/>
      <c r="G137" s="14"/>
      <c r="H137" s="14"/>
    </row>
    <row r="138" spans="1:8" s="4" customFormat="1" ht="12.75" customHeight="1" x14ac:dyDescent="0.3">
      <c r="B138" s="14"/>
      <c r="C138" s="14"/>
      <c r="D138" s="14"/>
      <c r="E138" s="14"/>
      <c r="F138" s="21"/>
      <c r="G138" s="14"/>
      <c r="H138" s="14"/>
    </row>
    <row r="139" spans="1:8" s="4" customFormat="1" ht="26.4" x14ac:dyDescent="0.3">
      <c r="A139" s="4">
        <v>376</v>
      </c>
      <c r="B139" s="15" t="s">
        <v>262</v>
      </c>
      <c r="C139" s="15" t="s">
        <v>263</v>
      </c>
      <c r="D139" s="15" t="s">
        <v>351</v>
      </c>
      <c r="E139" s="20" t="s">
        <v>25</v>
      </c>
      <c r="F139" s="21">
        <v>8</v>
      </c>
      <c r="G139" s="39"/>
      <c r="H139" s="19"/>
    </row>
    <row r="140" spans="1:8" s="4" customFormat="1" ht="12.75" customHeight="1" x14ac:dyDescent="0.3">
      <c r="B140" s="14"/>
      <c r="C140" s="14"/>
      <c r="D140" s="14"/>
      <c r="E140" s="14"/>
      <c r="F140" s="21"/>
      <c r="G140" s="14"/>
      <c r="H140" s="14"/>
    </row>
    <row r="141" spans="1:8" s="4" customFormat="1" ht="26.4" x14ac:dyDescent="0.3">
      <c r="A141" s="4">
        <v>378</v>
      </c>
      <c r="B141" s="15" t="s">
        <v>264</v>
      </c>
      <c r="C141" s="15" t="s">
        <v>265</v>
      </c>
      <c r="D141" s="15" t="s">
        <v>284</v>
      </c>
      <c r="E141" s="20" t="s">
        <v>25</v>
      </c>
      <c r="F141" s="21">
        <v>15</v>
      </c>
      <c r="G141" s="39"/>
      <c r="H141" s="19"/>
    </row>
    <row r="142" spans="1:8" s="4" customFormat="1" ht="12.75" customHeight="1" x14ac:dyDescent="0.3">
      <c r="B142" s="14"/>
      <c r="C142" s="14"/>
      <c r="D142" s="14"/>
      <c r="E142" s="14"/>
      <c r="F142" s="21"/>
      <c r="G142" s="14"/>
      <c r="H142" s="14"/>
    </row>
    <row r="143" spans="1:8" s="4" customFormat="1" ht="26.4" x14ac:dyDescent="0.3">
      <c r="B143" s="15" t="s">
        <v>286</v>
      </c>
      <c r="C143" s="14"/>
      <c r="D143" s="14" t="s">
        <v>334</v>
      </c>
      <c r="E143" s="20" t="s">
        <v>145</v>
      </c>
      <c r="F143" s="21">
        <v>3550</v>
      </c>
      <c r="G143" s="39"/>
      <c r="H143" s="19"/>
    </row>
    <row r="144" spans="1:8" s="4" customFormat="1" ht="13.2" x14ac:dyDescent="0.3">
      <c r="B144" s="14"/>
      <c r="C144" s="14"/>
      <c r="D144" s="14"/>
      <c r="E144" s="14"/>
      <c r="F144" s="21"/>
      <c r="G144" s="14"/>
      <c r="H144" s="14"/>
    </row>
    <row r="145" spans="2:8" s="4" customFormat="1" ht="13.2" x14ac:dyDescent="0.3">
      <c r="B145" s="14"/>
      <c r="C145" s="14"/>
      <c r="D145" s="14" t="s">
        <v>332</v>
      </c>
      <c r="E145" s="17" t="s">
        <v>145</v>
      </c>
      <c r="F145" s="14">
        <v>0</v>
      </c>
      <c r="G145" s="39"/>
      <c r="H145" s="19"/>
    </row>
    <row r="146" spans="2:8" s="4" customFormat="1" ht="13.2" x14ac:dyDescent="0.3">
      <c r="B146" s="14"/>
      <c r="C146" s="14"/>
      <c r="D146" s="14"/>
      <c r="E146" s="14"/>
      <c r="F146" s="14"/>
      <c r="G146" s="14"/>
      <c r="H146" s="14"/>
    </row>
    <row r="147" spans="2:8" s="4" customFormat="1" ht="13.2" x14ac:dyDescent="0.3">
      <c r="B147" s="14"/>
      <c r="C147" s="14"/>
      <c r="D147" s="14" t="s">
        <v>333</v>
      </c>
      <c r="E147" s="17" t="s">
        <v>145</v>
      </c>
      <c r="F147" s="14">
        <v>2</v>
      </c>
      <c r="G147" s="39"/>
      <c r="H147" s="19"/>
    </row>
    <row r="148" spans="2:8" s="4" customFormat="1" ht="13.2" x14ac:dyDescent="0.3">
      <c r="B148" s="14"/>
      <c r="C148" s="14"/>
      <c r="D148" s="14"/>
      <c r="E148" s="14"/>
      <c r="F148" s="14"/>
      <c r="G148" s="14"/>
      <c r="H148" s="14"/>
    </row>
    <row r="149" spans="2:8" s="4" customFormat="1" ht="13.2" x14ac:dyDescent="0.3">
      <c r="B149" s="14"/>
      <c r="C149" s="14"/>
      <c r="D149" s="14" t="s">
        <v>335</v>
      </c>
      <c r="E149" s="20" t="s">
        <v>25</v>
      </c>
      <c r="F149" s="21">
        <v>7</v>
      </c>
      <c r="G149" s="39"/>
      <c r="H149" s="19"/>
    </row>
    <row r="150" spans="2:8" s="4" customFormat="1" ht="13.2" x14ac:dyDescent="0.3">
      <c r="B150" s="14"/>
      <c r="C150" s="14"/>
      <c r="D150" s="14"/>
      <c r="E150" s="14"/>
      <c r="F150" s="14"/>
      <c r="G150" s="14"/>
      <c r="H150" s="14"/>
    </row>
    <row r="151" spans="2:8" s="4" customFormat="1" ht="13.2" x14ac:dyDescent="0.3">
      <c r="B151" s="14"/>
      <c r="C151" s="14"/>
      <c r="D151" s="14"/>
      <c r="E151" s="14"/>
      <c r="F151" s="14"/>
      <c r="G151" s="14"/>
      <c r="H151" s="14"/>
    </row>
    <row r="152" spans="2:8" s="4" customFormat="1" ht="13.2" x14ac:dyDescent="0.3">
      <c r="B152" s="14"/>
      <c r="C152" s="14"/>
      <c r="D152" s="14"/>
      <c r="E152" s="14"/>
      <c r="F152" s="14"/>
      <c r="G152" s="14"/>
      <c r="H152" s="14"/>
    </row>
    <row r="153" spans="2:8" s="4" customFormat="1" ht="13.2" x14ac:dyDescent="0.3">
      <c r="B153" s="14"/>
      <c r="C153" s="14"/>
      <c r="D153" s="14"/>
      <c r="E153" s="14"/>
      <c r="F153" s="14"/>
      <c r="G153" s="14"/>
      <c r="H153" s="14"/>
    </row>
    <row r="154" spans="2:8" s="4" customFormat="1" ht="13.2" x14ac:dyDescent="0.3">
      <c r="B154" s="14"/>
      <c r="C154" s="14"/>
      <c r="D154" s="14"/>
      <c r="E154" s="14"/>
      <c r="F154" s="14"/>
      <c r="G154" s="14"/>
      <c r="H154" s="14"/>
    </row>
    <row r="155" spans="2:8" s="4" customFormat="1" ht="13.2" x14ac:dyDescent="0.3">
      <c r="B155" s="14"/>
      <c r="C155" s="14"/>
      <c r="D155" s="14"/>
      <c r="E155" s="14"/>
      <c r="F155" s="14"/>
      <c r="G155" s="14"/>
      <c r="H155" s="14"/>
    </row>
    <row r="156" spans="2:8" s="4" customFormat="1" ht="13.2" x14ac:dyDescent="0.3">
      <c r="B156" s="14"/>
      <c r="C156" s="14"/>
      <c r="D156" s="14"/>
      <c r="E156" s="14"/>
      <c r="F156" s="14"/>
      <c r="G156" s="14"/>
      <c r="H156" s="14"/>
    </row>
    <row r="157" spans="2:8" s="4" customFormat="1" ht="13.2" x14ac:dyDescent="0.3">
      <c r="B157" s="14"/>
      <c r="C157" s="14"/>
      <c r="D157" s="14"/>
      <c r="E157" s="14"/>
      <c r="F157" s="14"/>
      <c r="G157" s="14"/>
      <c r="H157" s="14"/>
    </row>
    <row r="158" spans="2:8" s="4" customFormat="1" ht="13.2" x14ac:dyDescent="0.3">
      <c r="B158" s="14"/>
      <c r="C158" s="14"/>
      <c r="D158" s="14"/>
      <c r="E158" s="14"/>
      <c r="F158" s="14"/>
      <c r="G158" s="14"/>
      <c r="H158" s="14"/>
    </row>
    <row r="159" spans="2:8" s="4" customFormat="1" ht="13.2" x14ac:dyDescent="0.3">
      <c r="B159" s="14"/>
      <c r="C159" s="14"/>
      <c r="D159" s="14"/>
      <c r="E159" s="14"/>
      <c r="F159" s="14"/>
      <c r="G159" s="14"/>
      <c r="H159" s="14"/>
    </row>
    <row r="160" spans="2:8" s="4" customFormat="1" ht="13.2" x14ac:dyDescent="0.3">
      <c r="B160" s="14"/>
      <c r="C160" s="14"/>
      <c r="D160" s="14"/>
      <c r="E160" s="14"/>
      <c r="F160" s="14"/>
      <c r="G160" s="14"/>
      <c r="H160" s="14"/>
    </row>
    <row r="161" spans="2:8" s="4" customFormat="1" ht="13.2" x14ac:dyDescent="0.3">
      <c r="B161" s="14"/>
      <c r="C161" s="14"/>
      <c r="D161" s="14"/>
      <c r="E161" s="14"/>
      <c r="F161" s="14"/>
      <c r="G161" s="14"/>
      <c r="H161" s="14"/>
    </row>
    <row r="162" spans="2:8" s="4" customFormat="1" ht="13.2" x14ac:dyDescent="0.3">
      <c r="B162" s="14"/>
      <c r="C162" s="14"/>
      <c r="D162" s="14"/>
      <c r="E162" s="14"/>
      <c r="F162" s="14"/>
      <c r="G162" s="14"/>
      <c r="H162" s="14"/>
    </row>
    <row r="163" spans="2:8" s="4" customFormat="1" ht="13.2" x14ac:dyDescent="0.3">
      <c r="B163" s="14"/>
      <c r="C163" s="14"/>
      <c r="D163" s="14"/>
      <c r="E163" s="14"/>
      <c r="F163" s="14"/>
      <c r="G163" s="14"/>
      <c r="H163" s="14"/>
    </row>
    <row r="164" spans="2:8" s="4" customFormat="1" ht="13.2" x14ac:dyDescent="0.3">
      <c r="B164" s="14"/>
      <c r="C164" s="14"/>
      <c r="D164" s="14"/>
      <c r="E164" s="14"/>
      <c r="F164" s="14"/>
      <c r="G164" s="14"/>
      <c r="H164" s="14"/>
    </row>
    <row r="165" spans="2:8" s="4" customFormat="1" ht="13.2" x14ac:dyDescent="0.3">
      <c r="B165" s="14"/>
      <c r="C165" s="14"/>
      <c r="D165" s="14"/>
      <c r="E165" s="14"/>
      <c r="F165" s="14"/>
      <c r="G165" s="14"/>
      <c r="H165" s="14"/>
    </row>
    <row r="166" spans="2:8" s="22" customFormat="1" ht="16.649999999999999" customHeight="1" x14ac:dyDescent="0.3">
      <c r="B166" s="23" t="s">
        <v>124</v>
      </c>
      <c r="C166" s="24"/>
      <c r="D166" s="25"/>
      <c r="E166" s="26"/>
      <c r="F166" s="27"/>
      <c r="G166" s="27"/>
      <c r="H166" s="28"/>
    </row>
    <row r="167" spans="2:8" s="2" customFormat="1" ht="13.8" x14ac:dyDescent="0.3">
      <c r="H167" s="29" t="s">
        <v>366</v>
      </c>
    </row>
  </sheetData>
  <printOptions horizontalCentered="1"/>
  <pageMargins left="0.23622047244094491" right="0.31496062992125984" top="0.43307086614173229" bottom="0.51181102362204722" header="0.35433070866141736" footer="0.39370078740157483"/>
  <pageSetup paperSize="9" scale="96" fitToHeight="0" orientation="portrait" r:id="rId1"/>
  <headerFooter alignWithMargins="0"/>
  <rowBreaks count="3" manualBreakCount="3">
    <brk id="42" max="16383" man="1"/>
    <brk id="86" max="16383" man="1"/>
    <brk id="12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85257-78F7-4FB7-9A30-189A7233F545}">
  <dimension ref="B1:F38"/>
  <sheetViews>
    <sheetView topLeftCell="A7" zoomScaleNormal="100" workbookViewId="0">
      <selection activeCell="W153" sqref="W153"/>
    </sheetView>
  </sheetViews>
  <sheetFormatPr defaultRowHeight="13.2" x14ac:dyDescent="0.25"/>
  <cols>
    <col min="1" max="1" width="8.88671875" style="50"/>
    <col min="2" max="2" width="16.33203125" style="50" customWidth="1"/>
    <col min="3" max="3" width="48.88671875" style="50" customWidth="1"/>
    <col min="4" max="4" width="23.88671875" style="50" customWidth="1"/>
    <col min="5" max="5" width="8.88671875" style="50"/>
    <col min="6" max="6" width="18.33203125" style="50" customWidth="1"/>
    <col min="7" max="257" width="8.88671875" style="50"/>
    <col min="258" max="258" width="16.33203125" style="50" customWidth="1"/>
    <col min="259" max="259" width="48.88671875" style="50" customWidth="1"/>
    <col min="260" max="260" width="23.88671875" style="50" customWidth="1"/>
    <col min="261" max="513" width="8.88671875" style="50"/>
    <col min="514" max="514" width="16.33203125" style="50" customWidth="1"/>
    <col min="515" max="515" width="48.88671875" style="50" customWidth="1"/>
    <col min="516" max="516" width="23.88671875" style="50" customWidth="1"/>
    <col min="517" max="769" width="8.88671875" style="50"/>
    <col min="770" max="770" width="16.33203125" style="50" customWidth="1"/>
    <col min="771" max="771" width="48.88671875" style="50" customWidth="1"/>
    <col min="772" max="772" width="23.88671875" style="50" customWidth="1"/>
    <col min="773" max="1025" width="8.88671875" style="50"/>
    <col min="1026" max="1026" width="16.33203125" style="50" customWidth="1"/>
    <col min="1027" max="1027" width="48.88671875" style="50" customWidth="1"/>
    <col min="1028" max="1028" width="23.88671875" style="50" customWidth="1"/>
    <col min="1029" max="1281" width="8.88671875" style="50"/>
    <col min="1282" max="1282" width="16.33203125" style="50" customWidth="1"/>
    <col min="1283" max="1283" width="48.88671875" style="50" customWidth="1"/>
    <col min="1284" max="1284" width="23.88671875" style="50" customWidth="1"/>
    <col min="1285" max="1537" width="8.88671875" style="50"/>
    <col min="1538" max="1538" width="16.33203125" style="50" customWidth="1"/>
    <col min="1539" max="1539" width="48.88671875" style="50" customWidth="1"/>
    <col min="1540" max="1540" width="23.88671875" style="50" customWidth="1"/>
    <col min="1541" max="1793" width="8.88671875" style="50"/>
    <col min="1794" max="1794" width="16.33203125" style="50" customWidth="1"/>
    <col min="1795" max="1795" width="48.88671875" style="50" customWidth="1"/>
    <col min="1796" max="1796" width="23.88671875" style="50" customWidth="1"/>
    <col min="1797" max="2049" width="8.88671875" style="50"/>
    <col min="2050" max="2050" width="16.33203125" style="50" customWidth="1"/>
    <col min="2051" max="2051" width="48.88671875" style="50" customWidth="1"/>
    <col min="2052" max="2052" width="23.88671875" style="50" customWidth="1"/>
    <col min="2053" max="2305" width="8.88671875" style="50"/>
    <col min="2306" max="2306" width="16.33203125" style="50" customWidth="1"/>
    <col min="2307" max="2307" width="48.88671875" style="50" customWidth="1"/>
    <col min="2308" max="2308" width="23.88671875" style="50" customWidth="1"/>
    <col min="2309" max="2561" width="8.88671875" style="50"/>
    <col min="2562" max="2562" width="16.33203125" style="50" customWidth="1"/>
    <col min="2563" max="2563" width="48.88671875" style="50" customWidth="1"/>
    <col min="2564" max="2564" width="23.88671875" style="50" customWidth="1"/>
    <col min="2565" max="2817" width="8.88671875" style="50"/>
    <col min="2818" max="2818" width="16.33203125" style="50" customWidth="1"/>
    <col min="2819" max="2819" width="48.88671875" style="50" customWidth="1"/>
    <col min="2820" max="2820" width="23.88671875" style="50" customWidth="1"/>
    <col min="2821" max="3073" width="8.88671875" style="50"/>
    <col min="3074" max="3074" width="16.33203125" style="50" customWidth="1"/>
    <col min="3075" max="3075" width="48.88671875" style="50" customWidth="1"/>
    <col min="3076" max="3076" width="23.88671875" style="50" customWidth="1"/>
    <col min="3077" max="3329" width="8.88671875" style="50"/>
    <col min="3330" max="3330" width="16.33203125" style="50" customWidth="1"/>
    <col min="3331" max="3331" width="48.88671875" style="50" customWidth="1"/>
    <col min="3332" max="3332" width="23.88671875" style="50" customWidth="1"/>
    <col min="3333" max="3585" width="8.88671875" style="50"/>
    <col min="3586" max="3586" width="16.33203125" style="50" customWidth="1"/>
    <col min="3587" max="3587" width="48.88671875" style="50" customWidth="1"/>
    <col min="3588" max="3588" width="23.88671875" style="50" customWidth="1"/>
    <col min="3589" max="3841" width="8.88671875" style="50"/>
    <col min="3842" max="3842" width="16.33203125" style="50" customWidth="1"/>
    <col min="3843" max="3843" width="48.88671875" style="50" customWidth="1"/>
    <col min="3844" max="3844" width="23.88671875" style="50" customWidth="1"/>
    <col min="3845" max="4097" width="8.88671875" style="50"/>
    <col min="4098" max="4098" width="16.33203125" style="50" customWidth="1"/>
    <col min="4099" max="4099" width="48.88671875" style="50" customWidth="1"/>
    <col min="4100" max="4100" width="23.88671875" style="50" customWidth="1"/>
    <col min="4101" max="4353" width="8.88671875" style="50"/>
    <col min="4354" max="4354" width="16.33203125" style="50" customWidth="1"/>
    <col min="4355" max="4355" width="48.88671875" style="50" customWidth="1"/>
    <col min="4356" max="4356" width="23.88671875" style="50" customWidth="1"/>
    <col min="4357" max="4609" width="8.88671875" style="50"/>
    <col min="4610" max="4610" width="16.33203125" style="50" customWidth="1"/>
    <col min="4611" max="4611" width="48.88671875" style="50" customWidth="1"/>
    <col min="4612" max="4612" width="23.88671875" style="50" customWidth="1"/>
    <col min="4613" max="4865" width="8.88671875" style="50"/>
    <col min="4866" max="4866" width="16.33203125" style="50" customWidth="1"/>
    <col min="4867" max="4867" width="48.88671875" style="50" customWidth="1"/>
    <col min="4868" max="4868" width="23.88671875" style="50" customWidth="1"/>
    <col min="4869" max="5121" width="8.88671875" style="50"/>
    <col min="5122" max="5122" width="16.33203125" style="50" customWidth="1"/>
    <col min="5123" max="5123" width="48.88671875" style="50" customWidth="1"/>
    <col min="5124" max="5124" width="23.88671875" style="50" customWidth="1"/>
    <col min="5125" max="5377" width="8.88671875" style="50"/>
    <col min="5378" max="5378" width="16.33203125" style="50" customWidth="1"/>
    <col min="5379" max="5379" width="48.88671875" style="50" customWidth="1"/>
    <col min="5380" max="5380" width="23.88671875" style="50" customWidth="1"/>
    <col min="5381" max="5633" width="8.88671875" style="50"/>
    <col min="5634" max="5634" width="16.33203125" style="50" customWidth="1"/>
    <col min="5635" max="5635" width="48.88671875" style="50" customWidth="1"/>
    <col min="5636" max="5636" width="23.88671875" style="50" customWidth="1"/>
    <col min="5637" max="5889" width="8.88671875" style="50"/>
    <col min="5890" max="5890" width="16.33203125" style="50" customWidth="1"/>
    <col min="5891" max="5891" width="48.88671875" style="50" customWidth="1"/>
    <col min="5892" max="5892" width="23.88671875" style="50" customWidth="1"/>
    <col min="5893" max="6145" width="8.88671875" style="50"/>
    <col min="6146" max="6146" width="16.33203125" style="50" customWidth="1"/>
    <col min="6147" max="6147" width="48.88671875" style="50" customWidth="1"/>
    <col min="6148" max="6148" width="23.88671875" style="50" customWidth="1"/>
    <col min="6149" max="6401" width="8.88671875" style="50"/>
    <col min="6402" max="6402" width="16.33203125" style="50" customWidth="1"/>
    <col min="6403" max="6403" width="48.88671875" style="50" customWidth="1"/>
    <col min="6404" max="6404" width="23.88671875" style="50" customWidth="1"/>
    <col min="6405" max="6657" width="8.88671875" style="50"/>
    <col min="6658" max="6658" width="16.33203125" style="50" customWidth="1"/>
    <col min="6659" max="6659" width="48.88671875" style="50" customWidth="1"/>
    <col min="6660" max="6660" width="23.88671875" style="50" customWidth="1"/>
    <col min="6661" max="6913" width="8.88671875" style="50"/>
    <col min="6914" max="6914" width="16.33203125" style="50" customWidth="1"/>
    <col min="6915" max="6915" width="48.88671875" style="50" customWidth="1"/>
    <col min="6916" max="6916" width="23.88671875" style="50" customWidth="1"/>
    <col min="6917" max="7169" width="8.88671875" style="50"/>
    <col min="7170" max="7170" width="16.33203125" style="50" customWidth="1"/>
    <col min="7171" max="7171" width="48.88671875" style="50" customWidth="1"/>
    <col min="7172" max="7172" width="23.88671875" style="50" customWidth="1"/>
    <col min="7173" max="7425" width="8.88671875" style="50"/>
    <col min="7426" max="7426" width="16.33203125" style="50" customWidth="1"/>
    <col min="7427" max="7427" width="48.88671875" style="50" customWidth="1"/>
    <col min="7428" max="7428" width="23.88671875" style="50" customWidth="1"/>
    <col min="7429" max="7681" width="8.88671875" style="50"/>
    <col min="7682" max="7682" width="16.33203125" style="50" customWidth="1"/>
    <col min="7683" max="7683" width="48.88671875" style="50" customWidth="1"/>
    <col min="7684" max="7684" width="23.88671875" style="50" customWidth="1"/>
    <col min="7685" max="7937" width="8.88671875" style="50"/>
    <col min="7938" max="7938" width="16.33203125" style="50" customWidth="1"/>
    <col min="7939" max="7939" width="48.88671875" style="50" customWidth="1"/>
    <col min="7940" max="7940" width="23.88671875" style="50" customWidth="1"/>
    <col min="7941" max="8193" width="8.88671875" style="50"/>
    <col min="8194" max="8194" width="16.33203125" style="50" customWidth="1"/>
    <col min="8195" max="8195" width="48.88671875" style="50" customWidth="1"/>
    <col min="8196" max="8196" width="23.88671875" style="50" customWidth="1"/>
    <col min="8197" max="8449" width="8.88671875" style="50"/>
    <col min="8450" max="8450" width="16.33203125" style="50" customWidth="1"/>
    <col min="8451" max="8451" width="48.88671875" style="50" customWidth="1"/>
    <col min="8452" max="8452" width="23.88671875" style="50" customWidth="1"/>
    <col min="8453" max="8705" width="8.88671875" style="50"/>
    <col min="8706" max="8706" width="16.33203125" style="50" customWidth="1"/>
    <col min="8707" max="8707" width="48.88671875" style="50" customWidth="1"/>
    <col min="8708" max="8708" width="23.88671875" style="50" customWidth="1"/>
    <col min="8709" max="8961" width="8.88671875" style="50"/>
    <col min="8962" max="8962" width="16.33203125" style="50" customWidth="1"/>
    <col min="8963" max="8963" width="48.88671875" style="50" customWidth="1"/>
    <col min="8964" max="8964" width="23.88671875" style="50" customWidth="1"/>
    <col min="8965" max="9217" width="8.88671875" style="50"/>
    <col min="9218" max="9218" width="16.33203125" style="50" customWidth="1"/>
    <col min="9219" max="9219" width="48.88671875" style="50" customWidth="1"/>
    <col min="9220" max="9220" width="23.88671875" style="50" customWidth="1"/>
    <col min="9221" max="9473" width="8.88671875" style="50"/>
    <col min="9474" max="9474" width="16.33203125" style="50" customWidth="1"/>
    <col min="9475" max="9475" width="48.88671875" style="50" customWidth="1"/>
    <col min="9476" max="9476" width="23.88671875" style="50" customWidth="1"/>
    <col min="9477" max="9729" width="8.88671875" style="50"/>
    <col min="9730" max="9730" width="16.33203125" style="50" customWidth="1"/>
    <col min="9731" max="9731" width="48.88671875" style="50" customWidth="1"/>
    <col min="9732" max="9732" width="23.88671875" style="50" customWidth="1"/>
    <col min="9733" max="9985" width="8.88671875" style="50"/>
    <col min="9986" max="9986" width="16.33203125" style="50" customWidth="1"/>
    <col min="9987" max="9987" width="48.88671875" style="50" customWidth="1"/>
    <col min="9988" max="9988" width="23.88671875" style="50" customWidth="1"/>
    <col min="9989" max="10241" width="8.88671875" style="50"/>
    <col min="10242" max="10242" width="16.33203125" style="50" customWidth="1"/>
    <col min="10243" max="10243" width="48.88671875" style="50" customWidth="1"/>
    <col min="10244" max="10244" width="23.88671875" style="50" customWidth="1"/>
    <col min="10245" max="10497" width="8.88671875" style="50"/>
    <col min="10498" max="10498" width="16.33203125" style="50" customWidth="1"/>
    <col min="10499" max="10499" width="48.88671875" style="50" customWidth="1"/>
    <col min="10500" max="10500" width="23.88671875" style="50" customWidth="1"/>
    <col min="10501" max="10753" width="8.88671875" style="50"/>
    <col min="10754" max="10754" width="16.33203125" style="50" customWidth="1"/>
    <col min="10755" max="10755" width="48.88671875" style="50" customWidth="1"/>
    <col min="10756" max="10756" width="23.88671875" style="50" customWidth="1"/>
    <col min="10757" max="11009" width="8.88671875" style="50"/>
    <col min="11010" max="11010" width="16.33203125" style="50" customWidth="1"/>
    <col min="11011" max="11011" width="48.88671875" style="50" customWidth="1"/>
    <col min="11012" max="11012" width="23.88671875" style="50" customWidth="1"/>
    <col min="11013" max="11265" width="8.88671875" style="50"/>
    <col min="11266" max="11266" width="16.33203125" style="50" customWidth="1"/>
    <col min="11267" max="11267" width="48.88671875" style="50" customWidth="1"/>
    <col min="11268" max="11268" width="23.88671875" style="50" customWidth="1"/>
    <col min="11269" max="11521" width="8.88671875" style="50"/>
    <col min="11522" max="11522" width="16.33203125" style="50" customWidth="1"/>
    <col min="11523" max="11523" width="48.88671875" style="50" customWidth="1"/>
    <col min="11524" max="11524" width="23.88671875" style="50" customWidth="1"/>
    <col min="11525" max="11777" width="8.88671875" style="50"/>
    <col min="11778" max="11778" width="16.33203125" style="50" customWidth="1"/>
    <col min="11779" max="11779" width="48.88671875" style="50" customWidth="1"/>
    <col min="11780" max="11780" width="23.88671875" style="50" customWidth="1"/>
    <col min="11781" max="12033" width="8.88671875" style="50"/>
    <col min="12034" max="12034" width="16.33203125" style="50" customWidth="1"/>
    <col min="12035" max="12035" width="48.88671875" style="50" customWidth="1"/>
    <col min="12036" max="12036" width="23.88671875" style="50" customWidth="1"/>
    <col min="12037" max="12289" width="8.88671875" style="50"/>
    <col min="12290" max="12290" width="16.33203125" style="50" customWidth="1"/>
    <col min="12291" max="12291" width="48.88671875" style="50" customWidth="1"/>
    <col min="12292" max="12292" width="23.88671875" style="50" customWidth="1"/>
    <col min="12293" max="12545" width="8.88671875" style="50"/>
    <col min="12546" max="12546" width="16.33203125" style="50" customWidth="1"/>
    <col min="12547" max="12547" width="48.88671875" style="50" customWidth="1"/>
    <col min="12548" max="12548" width="23.88671875" style="50" customWidth="1"/>
    <col min="12549" max="12801" width="8.88671875" style="50"/>
    <col min="12802" max="12802" width="16.33203125" style="50" customWidth="1"/>
    <col min="12803" max="12803" width="48.88671875" style="50" customWidth="1"/>
    <col min="12804" max="12804" width="23.88671875" style="50" customWidth="1"/>
    <col min="12805" max="13057" width="8.88671875" style="50"/>
    <col min="13058" max="13058" width="16.33203125" style="50" customWidth="1"/>
    <col min="13059" max="13059" width="48.88671875" style="50" customWidth="1"/>
    <col min="13060" max="13060" width="23.88671875" style="50" customWidth="1"/>
    <col min="13061" max="13313" width="8.88671875" style="50"/>
    <col min="13314" max="13314" width="16.33203125" style="50" customWidth="1"/>
    <col min="13315" max="13315" width="48.88671875" style="50" customWidth="1"/>
    <col min="13316" max="13316" width="23.88671875" style="50" customWidth="1"/>
    <col min="13317" max="13569" width="8.88671875" style="50"/>
    <col min="13570" max="13570" width="16.33203125" style="50" customWidth="1"/>
    <col min="13571" max="13571" width="48.88671875" style="50" customWidth="1"/>
    <col min="13572" max="13572" width="23.88671875" style="50" customWidth="1"/>
    <col min="13573" max="13825" width="8.88671875" style="50"/>
    <col min="13826" max="13826" width="16.33203125" style="50" customWidth="1"/>
    <col min="13827" max="13827" width="48.88671875" style="50" customWidth="1"/>
    <col min="13828" max="13828" width="23.88671875" style="50" customWidth="1"/>
    <col min="13829" max="14081" width="8.88671875" style="50"/>
    <col min="14082" max="14082" width="16.33203125" style="50" customWidth="1"/>
    <col min="14083" max="14083" width="48.88671875" style="50" customWidth="1"/>
    <col min="14084" max="14084" width="23.88671875" style="50" customWidth="1"/>
    <col min="14085" max="14337" width="8.88671875" style="50"/>
    <col min="14338" max="14338" width="16.33203125" style="50" customWidth="1"/>
    <col min="14339" max="14339" width="48.88671875" style="50" customWidth="1"/>
    <col min="14340" max="14340" width="23.88671875" style="50" customWidth="1"/>
    <col min="14341" max="14593" width="8.88671875" style="50"/>
    <col min="14594" max="14594" width="16.33203125" style="50" customWidth="1"/>
    <col min="14595" max="14595" width="48.88671875" style="50" customWidth="1"/>
    <col min="14596" max="14596" width="23.88671875" style="50" customWidth="1"/>
    <col min="14597" max="14849" width="8.88671875" style="50"/>
    <col min="14850" max="14850" width="16.33203125" style="50" customWidth="1"/>
    <col min="14851" max="14851" width="48.88671875" style="50" customWidth="1"/>
    <col min="14852" max="14852" width="23.88671875" style="50" customWidth="1"/>
    <col min="14853" max="15105" width="8.88671875" style="50"/>
    <col min="15106" max="15106" width="16.33203125" style="50" customWidth="1"/>
    <col min="15107" max="15107" width="48.88671875" style="50" customWidth="1"/>
    <col min="15108" max="15108" width="23.88671875" style="50" customWidth="1"/>
    <col min="15109" max="15361" width="8.88671875" style="50"/>
    <col min="15362" max="15362" width="16.33203125" style="50" customWidth="1"/>
    <col min="15363" max="15363" width="48.88671875" style="50" customWidth="1"/>
    <col min="15364" max="15364" width="23.88671875" style="50" customWidth="1"/>
    <col min="15365" max="15617" width="8.88671875" style="50"/>
    <col min="15618" max="15618" width="16.33203125" style="50" customWidth="1"/>
    <col min="15619" max="15619" width="48.88671875" style="50" customWidth="1"/>
    <col min="15620" max="15620" width="23.88671875" style="50" customWidth="1"/>
    <col min="15621" max="15873" width="8.88671875" style="50"/>
    <col min="15874" max="15874" width="16.33203125" style="50" customWidth="1"/>
    <col min="15875" max="15875" width="48.88671875" style="50" customWidth="1"/>
    <col min="15876" max="15876" width="23.88671875" style="50" customWidth="1"/>
    <col min="15877" max="16129" width="8.88671875" style="50"/>
    <col min="16130" max="16130" width="16.33203125" style="50" customWidth="1"/>
    <col min="16131" max="16131" width="48.88671875" style="50" customWidth="1"/>
    <col min="16132" max="16132" width="23.88671875" style="50" customWidth="1"/>
    <col min="16133" max="16384" width="8.88671875" style="50"/>
  </cols>
  <sheetData>
    <row r="1" spans="2:6" ht="13.8" thickBot="1" x14ac:dyDescent="0.3"/>
    <row r="2" spans="2:6" ht="15.6" x14ac:dyDescent="0.25">
      <c r="B2" s="97" t="s">
        <v>352</v>
      </c>
      <c r="C2" s="48"/>
      <c r="D2" s="49"/>
    </row>
    <row r="3" spans="2:6" ht="15.6" x14ac:dyDescent="0.25">
      <c r="B3" s="98"/>
      <c r="C3" s="79"/>
      <c r="D3" s="52"/>
    </row>
    <row r="4" spans="2:6" ht="15.6" x14ac:dyDescent="0.3">
      <c r="B4" s="99" t="s">
        <v>354</v>
      </c>
      <c r="C4" s="79"/>
      <c r="D4" s="52"/>
    </row>
    <row r="5" spans="2:6" ht="15" x14ac:dyDescent="0.25">
      <c r="B5" s="100"/>
      <c r="C5" s="101"/>
      <c r="D5" s="102" t="s">
        <v>295</v>
      </c>
    </row>
    <row r="6" spans="2:6" ht="15" x14ac:dyDescent="0.25">
      <c r="B6" s="103"/>
      <c r="C6" s="104"/>
      <c r="D6" s="105"/>
    </row>
    <row r="7" spans="2:6" ht="15" x14ac:dyDescent="0.25">
      <c r="B7" s="106"/>
      <c r="C7" s="107"/>
      <c r="D7" s="108"/>
    </row>
    <row r="8" spans="2:6" ht="15.6" x14ac:dyDescent="0.25">
      <c r="B8" s="109" t="s">
        <v>353</v>
      </c>
      <c r="C8" s="110" t="s">
        <v>297</v>
      </c>
      <c r="D8" s="111" t="s">
        <v>294</v>
      </c>
    </row>
    <row r="9" spans="2:6" ht="15" x14ac:dyDescent="0.25">
      <c r="B9" s="112"/>
      <c r="C9" s="113"/>
      <c r="D9" s="114" t="s">
        <v>298</v>
      </c>
    </row>
    <row r="10" spans="2:6" ht="15" x14ac:dyDescent="0.25">
      <c r="B10" s="115"/>
      <c r="C10" s="116"/>
      <c r="D10" s="117"/>
    </row>
    <row r="11" spans="2:6" ht="15" x14ac:dyDescent="0.25">
      <c r="B11" s="118"/>
      <c r="C11" s="119"/>
      <c r="D11" s="120"/>
    </row>
    <row r="12" spans="2:6" ht="27" customHeight="1" x14ac:dyDescent="0.25">
      <c r="B12" s="121" t="s">
        <v>299</v>
      </c>
      <c r="C12" s="122" t="s">
        <v>11</v>
      </c>
      <c r="D12" s="123"/>
      <c r="F12" s="95"/>
    </row>
    <row r="13" spans="2:6" ht="15" x14ac:dyDescent="0.25">
      <c r="B13" s="121"/>
      <c r="C13" s="122"/>
      <c r="D13" s="123"/>
    </row>
    <row r="14" spans="2:6" ht="25.2" customHeight="1" x14ac:dyDescent="0.25">
      <c r="B14" s="121" t="s">
        <v>300</v>
      </c>
      <c r="C14" s="122" t="s">
        <v>128</v>
      </c>
      <c r="D14" s="123"/>
    </row>
    <row r="15" spans="2:6" ht="15" x14ac:dyDescent="0.25">
      <c r="B15" s="121"/>
      <c r="C15" s="122"/>
      <c r="D15" s="123"/>
    </row>
    <row r="16" spans="2:6" ht="27" customHeight="1" x14ac:dyDescent="0.25">
      <c r="B16" s="121" t="s">
        <v>301</v>
      </c>
      <c r="C16" s="122" t="s">
        <v>302</v>
      </c>
      <c r="D16" s="123"/>
    </row>
    <row r="17" spans="2:4" ht="15" x14ac:dyDescent="0.25">
      <c r="B17" s="124"/>
      <c r="C17" s="125"/>
      <c r="D17" s="126"/>
    </row>
    <row r="18" spans="2:4" ht="28.8" customHeight="1" x14ac:dyDescent="0.25">
      <c r="B18" s="140" t="s">
        <v>355</v>
      </c>
      <c r="C18" s="141"/>
      <c r="D18" s="142"/>
    </row>
    <row r="19" spans="2:4" ht="15.6" x14ac:dyDescent="0.25">
      <c r="B19" s="127"/>
      <c r="C19" s="128"/>
      <c r="D19" s="129"/>
    </row>
    <row r="20" spans="2:4" ht="27" customHeight="1" x14ac:dyDescent="0.25">
      <c r="B20" s="148" t="s">
        <v>362</v>
      </c>
      <c r="C20" s="149"/>
      <c r="D20" s="123"/>
    </row>
    <row r="21" spans="2:4" ht="15.6" x14ac:dyDescent="0.25">
      <c r="B21" s="130"/>
      <c r="C21" s="138"/>
      <c r="D21" s="129"/>
    </row>
    <row r="22" spans="2:4" s="139" customFormat="1" ht="24.6" customHeight="1" thickBot="1" x14ac:dyDescent="0.3">
      <c r="B22" s="131" t="s">
        <v>361</v>
      </c>
      <c r="C22" s="143"/>
      <c r="D22" s="133"/>
    </row>
    <row r="23" spans="2:4" ht="16.2" thickTop="1" x14ac:dyDescent="0.25">
      <c r="B23" s="127"/>
      <c r="C23" s="128"/>
      <c r="D23" s="129"/>
    </row>
    <row r="24" spans="2:4" ht="27" customHeight="1" x14ac:dyDescent="0.25">
      <c r="B24" s="130" t="s">
        <v>363</v>
      </c>
      <c r="C24" s="128"/>
      <c r="D24" s="123"/>
    </row>
    <row r="25" spans="2:4" ht="15" x14ac:dyDescent="0.25">
      <c r="B25" s="130"/>
      <c r="C25" s="128"/>
      <c r="D25" s="123"/>
    </row>
    <row r="26" spans="2:4" ht="27.6" customHeight="1" thickBot="1" x14ac:dyDescent="0.3">
      <c r="B26" s="131" t="s">
        <v>364</v>
      </c>
      <c r="C26" s="132"/>
      <c r="D26" s="133"/>
    </row>
    <row r="27" spans="2:4" ht="16.2" thickTop="1" x14ac:dyDescent="0.25">
      <c r="B27" s="127"/>
      <c r="C27" s="134"/>
      <c r="D27" s="129"/>
    </row>
    <row r="28" spans="2:4" ht="27" customHeight="1" x14ac:dyDescent="0.25">
      <c r="B28" s="130" t="s">
        <v>317</v>
      </c>
      <c r="C28" s="128"/>
      <c r="D28" s="135"/>
    </row>
    <row r="29" spans="2:4" ht="15" x14ac:dyDescent="0.25">
      <c r="B29" s="130"/>
      <c r="C29" s="128"/>
      <c r="D29" s="135"/>
    </row>
    <row r="30" spans="2:4" ht="26.4" customHeight="1" thickBot="1" x14ac:dyDescent="0.3">
      <c r="B30" s="137" t="s">
        <v>356</v>
      </c>
      <c r="C30" s="136"/>
      <c r="D30" s="144"/>
    </row>
    <row r="32" spans="2:4" x14ac:dyDescent="0.25">
      <c r="B32" s="75"/>
      <c r="D32" s="76"/>
    </row>
    <row r="34" spans="4:4" x14ac:dyDescent="0.25">
      <c r="D34" s="76"/>
    </row>
    <row r="36" spans="4:4" x14ac:dyDescent="0.25">
      <c r="D36" s="76"/>
    </row>
    <row r="38" spans="4:4" x14ac:dyDescent="0.25">
      <c r="D38" s="76"/>
    </row>
  </sheetData>
  <mergeCells count="1">
    <mergeCell ref="B20:C20"/>
  </mergeCells>
  <pageMargins left="0.7" right="0.7" top="0.75" bottom="0.75" header="0.3" footer="0.3"/>
  <pageSetup scale="9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CF828-8E55-49E6-8C65-753A1710E6CD}">
  <dimension ref="B1:F44"/>
  <sheetViews>
    <sheetView tabSelected="1" workbookViewId="0">
      <selection activeCell="F30" sqref="F30"/>
    </sheetView>
  </sheetViews>
  <sheetFormatPr defaultRowHeight="13.2" x14ac:dyDescent="0.25"/>
  <cols>
    <col min="1" max="1" width="8.88671875" style="50"/>
    <col min="2" max="2" width="16.33203125" style="50" customWidth="1"/>
    <col min="3" max="3" width="48.88671875" style="50" customWidth="1"/>
    <col min="4" max="4" width="23.88671875" style="50" customWidth="1"/>
    <col min="5" max="5" width="8.44140625" style="50" customWidth="1"/>
    <col min="6" max="6" width="18.33203125" style="50" customWidth="1"/>
    <col min="7" max="257" width="8.88671875" style="50"/>
    <col min="258" max="258" width="16.33203125" style="50" customWidth="1"/>
    <col min="259" max="259" width="48.88671875" style="50" customWidth="1"/>
    <col min="260" max="260" width="23.88671875" style="50" customWidth="1"/>
    <col min="261" max="513" width="8.88671875" style="50"/>
    <col min="514" max="514" width="16.33203125" style="50" customWidth="1"/>
    <col min="515" max="515" width="48.88671875" style="50" customWidth="1"/>
    <col min="516" max="516" width="23.88671875" style="50" customWidth="1"/>
    <col min="517" max="769" width="8.88671875" style="50"/>
    <col min="770" max="770" width="16.33203125" style="50" customWidth="1"/>
    <col min="771" max="771" width="48.88671875" style="50" customWidth="1"/>
    <col min="772" max="772" width="23.88671875" style="50" customWidth="1"/>
    <col min="773" max="1025" width="8.88671875" style="50"/>
    <col min="1026" max="1026" width="16.33203125" style="50" customWidth="1"/>
    <col min="1027" max="1027" width="48.88671875" style="50" customWidth="1"/>
    <col min="1028" max="1028" width="23.88671875" style="50" customWidth="1"/>
    <col min="1029" max="1281" width="8.88671875" style="50"/>
    <col min="1282" max="1282" width="16.33203125" style="50" customWidth="1"/>
    <col min="1283" max="1283" width="48.88671875" style="50" customWidth="1"/>
    <col min="1284" max="1284" width="23.88671875" style="50" customWidth="1"/>
    <col min="1285" max="1537" width="8.88671875" style="50"/>
    <col min="1538" max="1538" width="16.33203125" style="50" customWidth="1"/>
    <col min="1539" max="1539" width="48.88671875" style="50" customWidth="1"/>
    <col min="1540" max="1540" width="23.88671875" style="50" customWidth="1"/>
    <col min="1541" max="1793" width="8.88671875" style="50"/>
    <col min="1794" max="1794" width="16.33203125" style="50" customWidth="1"/>
    <col min="1795" max="1795" width="48.88671875" style="50" customWidth="1"/>
    <col min="1796" max="1796" width="23.88671875" style="50" customWidth="1"/>
    <col min="1797" max="2049" width="8.88671875" style="50"/>
    <col min="2050" max="2050" width="16.33203125" style="50" customWidth="1"/>
    <col min="2051" max="2051" width="48.88671875" style="50" customWidth="1"/>
    <col min="2052" max="2052" width="23.88671875" style="50" customWidth="1"/>
    <col min="2053" max="2305" width="8.88671875" style="50"/>
    <col min="2306" max="2306" width="16.33203125" style="50" customWidth="1"/>
    <col min="2307" max="2307" width="48.88671875" style="50" customWidth="1"/>
    <col min="2308" max="2308" width="23.88671875" style="50" customWidth="1"/>
    <col min="2309" max="2561" width="8.88671875" style="50"/>
    <col min="2562" max="2562" width="16.33203125" style="50" customWidth="1"/>
    <col min="2563" max="2563" width="48.88671875" style="50" customWidth="1"/>
    <col min="2564" max="2564" width="23.88671875" style="50" customWidth="1"/>
    <col min="2565" max="2817" width="8.88671875" style="50"/>
    <col min="2818" max="2818" width="16.33203125" style="50" customWidth="1"/>
    <col min="2819" max="2819" width="48.88671875" style="50" customWidth="1"/>
    <col min="2820" max="2820" width="23.88671875" style="50" customWidth="1"/>
    <col min="2821" max="3073" width="8.88671875" style="50"/>
    <col min="3074" max="3074" width="16.33203125" style="50" customWidth="1"/>
    <col min="3075" max="3075" width="48.88671875" style="50" customWidth="1"/>
    <col min="3076" max="3076" width="23.88671875" style="50" customWidth="1"/>
    <col min="3077" max="3329" width="8.88671875" style="50"/>
    <col min="3330" max="3330" width="16.33203125" style="50" customWidth="1"/>
    <col min="3331" max="3331" width="48.88671875" style="50" customWidth="1"/>
    <col min="3332" max="3332" width="23.88671875" style="50" customWidth="1"/>
    <col min="3333" max="3585" width="8.88671875" style="50"/>
    <col min="3586" max="3586" width="16.33203125" style="50" customWidth="1"/>
    <col min="3587" max="3587" width="48.88671875" style="50" customWidth="1"/>
    <col min="3588" max="3588" width="23.88671875" style="50" customWidth="1"/>
    <col min="3589" max="3841" width="8.88671875" style="50"/>
    <col min="3842" max="3842" width="16.33203125" style="50" customWidth="1"/>
    <col min="3843" max="3843" width="48.88671875" style="50" customWidth="1"/>
    <col min="3844" max="3844" width="23.88671875" style="50" customWidth="1"/>
    <col min="3845" max="4097" width="8.88671875" style="50"/>
    <col min="4098" max="4098" width="16.33203125" style="50" customWidth="1"/>
    <col min="4099" max="4099" width="48.88671875" style="50" customWidth="1"/>
    <col min="4100" max="4100" width="23.88671875" style="50" customWidth="1"/>
    <col min="4101" max="4353" width="8.88671875" style="50"/>
    <col min="4354" max="4354" width="16.33203125" style="50" customWidth="1"/>
    <col min="4355" max="4355" width="48.88671875" style="50" customWidth="1"/>
    <col min="4356" max="4356" width="23.88671875" style="50" customWidth="1"/>
    <col min="4357" max="4609" width="8.88671875" style="50"/>
    <col min="4610" max="4610" width="16.33203125" style="50" customWidth="1"/>
    <col min="4611" max="4611" width="48.88671875" style="50" customWidth="1"/>
    <col min="4612" max="4612" width="23.88671875" style="50" customWidth="1"/>
    <col min="4613" max="4865" width="8.88671875" style="50"/>
    <col min="4866" max="4866" width="16.33203125" style="50" customWidth="1"/>
    <col min="4867" max="4867" width="48.88671875" style="50" customWidth="1"/>
    <col min="4868" max="4868" width="23.88671875" style="50" customWidth="1"/>
    <col min="4869" max="5121" width="8.88671875" style="50"/>
    <col min="5122" max="5122" width="16.33203125" style="50" customWidth="1"/>
    <col min="5123" max="5123" width="48.88671875" style="50" customWidth="1"/>
    <col min="5124" max="5124" width="23.88671875" style="50" customWidth="1"/>
    <col min="5125" max="5377" width="8.88671875" style="50"/>
    <col min="5378" max="5378" width="16.33203125" style="50" customWidth="1"/>
    <col min="5379" max="5379" width="48.88671875" style="50" customWidth="1"/>
    <col min="5380" max="5380" width="23.88671875" style="50" customWidth="1"/>
    <col min="5381" max="5633" width="8.88671875" style="50"/>
    <col min="5634" max="5634" width="16.33203125" style="50" customWidth="1"/>
    <col min="5635" max="5635" width="48.88671875" style="50" customWidth="1"/>
    <col min="5636" max="5636" width="23.88671875" style="50" customWidth="1"/>
    <col min="5637" max="5889" width="8.88671875" style="50"/>
    <col min="5890" max="5890" width="16.33203125" style="50" customWidth="1"/>
    <col min="5891" max="5891" width="48.88671875" style="50" customWidth="1"/>
    <col min="5892" max="5892" width="23.88671875" style="50" customWidth="1"/>
    <col min="5893" max="6145" width="8.88671875" style="50"/>
    <col min="6146" max="6146" width="16.33203125" style="50" customWidth="1"/>
    <col min="6147" max="6147" width="48.88671875" style="50" customWidth="1"/>
    <col min="6148" max="6148" width="23.88671875" style="50" customWidth="1"/>
    <col min="6149" max="6401" width="8.88671875" style="50"/>
    <col min="6402" max="6402" width="16.33203125" style="50" customWidth="1"/>
    <col min="6403" max="6403" width="48.88671875" style="50" customWidth="1"/>
    <col min="6404" max="6404" width="23.88671875" style="50" customWidth="1"/>
    <col min="6405" max="6657" width="8.88671875" style="50"/>
    <col min="6658" max="6658" width="16.33203125" style="50" customWidth="1"/>
    <col min="6659" max="6659" width="48.88671875" style="50" customWidth="1"/>
    <col min="6660" max="6660" width="23.88671875" style="50" customWidth="1"/>
    <col min="6661" max="6913" width="8.88671875" style="50"/>
    <col min="6914" max="6914" width="16.33203125" style="50" customWidth="1"/>
    <col min="6915" max="6915" width="48.88671875" style="50" customWidth="1"/>
    <col min="6916" max="6916" width="23.88671875" style="50" customWidth="1"/>
    <col min="6917" max="7169" width="8.88671875" style="50"/>
    <col min="7170" max="7170" width="16.33203125" style="50" customWidth="1"/>
    <col min="7171" max="7171" width="48.88671875" style="50" customWidth="1"/>
    <col min="7172" max="7172" width="23.88671875" style="50" customWidth="1"/>
    <col min="7173" max="7425" width="8.88671875" style="50"/>
    <col min="7426" max="7426" width="16.33203125" style="50" customWidth="1"/>
    <col min="7427" max="7427" width="48.88671875" style="50" customWidth="1"/>
    <col min="7428" max="7428" width="23.88671875" style="50" customWidth="1"/>
    <col min="7429" max="7681" width="8.88671875" style="50"/>
    <col min="7682" max="7682" width="16.33203125" style="50" customWidth="1"/>
    <col min="7683" max="7683" width="48.88671875" style="50" customWidth="1"/>
    <col min="7684" max="7684" width="23.88671875" style="50" customWidth="1"/>
    <col min="7685" max="7937" width="8.88671875" style="50"/>
    <col min="7938" max="7938" width="16.33203125" style="50" customWidth="1"/>
    <col min="7939" max="7939" width="48.88671875" style="50" customWidth="1"/>
    <col min="7940" max="7940" width="23.88671875" style="50" customWidth="1"/>
    <col min="7941" max="8193" width="8.88671875" style="50"/>
    <col min="8194" max="8194" width="16.33203125" style="50" customWidth="1"/>
    <col min="8195" max="8195" width="48.88671875" style="50" customWidth="1"/>
    <col min="8196" max="8196" width="23.88671875" style="50" customWidth="1"/>
    <col min="8197" max="8449" width="8.88671875" style="50"/>
    <col min="8450" max="8450" width="16.33203125" style="50" customWidth="1"/>
    <col min="8451" max="8451" width="48.88671875" style="50" customWidth="1"/>
    <col min="8452" max="8452" width="23.88671875" style="50" customWidth="1"/>
    <col min="8453" max="8705" width="8.88671875" style="50"/>
    <col min="8706" max="8706" width="16.33203125" style="50" customWidth="1"/>
    <col min="8707" max="8707" width="48.88671875" style="50" customWidth="1"/>
    <col min="8708" max="8708" width="23.88671875" style="50" customWidth="1"/>
    <col min="8709" max="8961" width="8.88671875" style="50"/>
    <col min="8962" max="8962" width="16.33203125" style="50" customWidth="1"/>
    <col min="8963" max="8963" width="48.88671875" style="50" customWidth="1"/>
    <col min="8964" max="8964" width="23.88671875" style="50" customWidth="1"/>
    <col min="8965" max="9217" width="8.88671875" style="50"/>
    <col min="9218" max="9218" width="16.33203125" style="50" customWidth="1"/>
    <col min="9219" max="9219" width="48.88671875" style="50" customWidth="1"/>
    <col min="9220" max="9220" width="23.88671875" style="50" customWidth="1"/>
    <col min="9221" max="9473" width="8.88671875" style="50"/>
    <col min="9474" max="9474" width="16.33203125" style="50" customWidth="1"/>
    <col min="9475" max="9475" width="48.88671875" style="50" customWidth="1"/>
    <col min="9476" max="9476" width="23.88671875" style="50" customWidth="1"/>
    <col min="9477" max="9729" width="8.88671875" style="50"/>
    <col min="9730" max="9730" width="16.33203125" style="50" customWidth="1"/>
    <col min="9731" max="9731" width="48.88671875" style="50" customWidth="1"/>
    <col min="9732" max="9732" width="23.88671875" style="50" customWidth="1"/>
    <col min="9733" max="9985" width="8.88671875" style="50"/>
    <col min="9986" max="9986" width="16.33203125" style="50" customWidth="1"/>
    <col min="9987" max="9987" width="48.88671875" style="50" customWidth="1"/>
    <col min="9988" max="9988" width="23.88671875" style="50" customWidth="1"/>
    <col min="9989" max="10241" width="8.88671875" style="50"/>
    <col min="10242" max="10242" width="16.33203125" style="50" customWidth="1"/>
    <col min="10243" max="10243" width="48.88671875" style="50" customWidth="1"/>
    <col min="10244" max="10244" width="23.88671875" style="50" customWidth="1"/>
    <col min="10245" max="10497" width="8.88671875" style="50"/>
    <col min="10498" max="10498" width="16.33203125" style="50" customWidth="1"/>
    <col min="10499" max="10499" width="48.88671875" style="50" customWidth="1"/>
    <col min="10500" max="10500" width="23.88671875" style="50" customWidth="1"/>
    <col min="10501" max="10753" width="8.88671875" style="50"/>
    <col min="10754" max="10754" width="16.33203125" style="50" customWidth="1"/>
    <col min="10755" max="10755" width="48.88671875" style="50" customWidth="1"/>
    <col min="10756" max="10756" width="23.88671875" style="50" customWidth="1"/>
    <col min="10757" max="11009" width="8.88671875" style="50"/>
    <col min="11010" max="11010" width="16.33203125" style="50" customWidth="1"/>
    <col min="11011" max="11011" width="48.88671875" style="50" customWidth="1"/>
    <col min="11012" max="11012" width="23.88671875" style="50" customWidth="1"/>
    <col min="11013" max="11265" width="8.88671875" style="50"/>
    <col min="11266" max="11266" width="16.33203125" style="50" customWidth="1"/>
    <col min="11267" max="11267" width="48.88671875" style="50" customWidth="1"/>
    <col min="11268" max="11268" width="23.88671875" style="50" customWidth="1"/>
    <col min="11269" max="11521" width="8.88671875" style="50"/>
    <col min="11522" max="11522" width="16.33203125" style="50" customWidth="1"/>
    <col min="11523" max="11523" width="48.88671875" style="50" customWidth="1"/>
    <col min="11524" max="11524" width="23.88671875" style="50" customWidth="1"/>
    <col min="11525" max="11777" width="8.88671875" style="50"/>
    <col min="11778" max="11778" width="16.33203125" style="50" customWidth="1"/>
    <col min="11779" max="11779" width="48.88671875" style="50" customWidth="1"/>
    <col min="11780" max="11780" width="23.88671875" style="50" customWidth="1"/>
    <col min="11781" max="12033" width="8.88671875" style="50"/>
    <col min="12034" max="12034" width="16.33203125" style="50" customWidth="1"/>
    <col min="12035" max="12035" width="48.88671875" style="50" customWidth="1"/>
    <col min="12036" max="12036" width="23.88671875" style="50" customWidth="1"/>
    <col min="12037" max="12289" width="8.88671875" style="50"/>
    <col min="12290" max="12290" width="16.33203125" style="50" customWidth="1"/>
    <col min="12291" max="12291" width="48.88671875" style="50" customWidth="1"/>
    <col min="12292" max="12292" width="23.88671875" style="50" customWidth="1"/>
    <col min="12293" max="12545" width="8.88671875" style="50"/>
    <col min="12546" max="12546" width="16.33203125" style="50" customWidth="1"/>
    <col min="12547" max="12547" width="48.88671875" style="50" customWidth="1"/>
    <col min="12548" max="12548" width="23.88671875" style="50" customWidth="1"/>
    <col min="12549" max="12801" width="8.88671875" style="50"/>
    <col min="12802" max="12802" width="16.33203125" style="50" customWidth="1"/>
    <col min="12803" max="12803" width="48.88671875" style="50" customWidth="1"/>
    <col min="12804" max="12804" width="23.88671875" style="50" customWidth="1"/>
    <col min="12805" max="13057" width="8.88671875" style="50"/>
    <col min="13058" max="13058" width="16.33203125" style="50" customWidth="1"/>
    <col min="13059" max="13059" width="48.88671875" style="50" customWidth="1"/>
    <col min="13060" max="13060" width="23.88671875" style="50" customWidth="1"/>
    <col min="13061" max="13313" width="8.88671875" style="50"/>
    <col min="13314" max="13314" width="16.33203125" style="50" customWidth="1"/>
    <col min="13315" max="13315" width="48.88671875" style="50" customWidth="1"/>
    <col min="13316" max="13316" width="23.88671875" style="50" customWidth="1"/>
    <col min="13317" max="13569" width="8.88671875" style="50"/>
    <col min="13570" max="13570" width="16.33203125" style="50" customWidth="1"/>
    <col min="13571" max="13571" width="48.88671875" style="50" customWidth="1"/>
    <col min="13572" max="13572" width="23.88671875" style="50" customWidth="1"/>
    <col min="13573" max="13825" width="8.88671875" style="50"/>
    <col min="13826" max="13826" width="16.33203125" style="50" customWidth="1"/>
    <col min="13827" max="13827" width="48.88671875" style="50" customWidth="1"/>
    <col min="13828" max="13828" width="23.88671875" style="50" customWidth="1"/>
    <col min="13829" max="14081" width="8.88671875" style="50"/>
    <col min="14082" max="14082" width="16.33203125" style="50" customWidth="1"/>
    <col min="14083" max="14083" width="48.88671875" style="50" customWidth="1"/>
    <col min="14084" max="14084" width="23.88671875" style="50" customWidth="1"/>
    <col min="14085" max="14337" width="8.88671875" style="50"/>
    <col min="14338" max="14338" width="16.33203125" style="50" customWidth="1"/>
    <col min="14339" max="14339" width="48.88671875" style="50" customWidth="1"/>
    <col min="14340" max="14340" width="23.88671875" style="50" customWidth="1"/>
    <col min="14341" max="14593" width="8.88671875" style="50"/>
    <col min="14594" max="14594" width="16.33203125" style="50" customWidth="1"/>
    <col min="14595" max="14595" width="48.88671875" style="50" customWidth="1"/>
    <col min="14596" max="14596" width="23.88671875" style="50" customWidth="1"/>
    <col min="14597" max="14849" width="8.88671875" style="50"/>
    <col min="14850" max="14850" width="16.33203125" style="50" customWidth="1"/>
    <col min="14851" max="14851" width="48.88671875" style="50" customWidth="1"/>
    <col min="14852" max="14852" width="23.88671875" style="50" customWidth="1"/>
    <col min="14853" max="15105" width="8.88671875" style="50"/>
    <col min="15106" max="15106" width="16.33203125" style="50" customWidth="1"/>
    <col min="15107" max="15107" width="48.88671875" style="50" customWidth="1"/>
    <col min="15108" max="15108" width="23.88671875" style="50" customWidth="1"/>
    <col min="15109" max="15361" width="8.88671875" style="50"/>
    <col min="15362" max="15362" width="16.33203125" style="50" customWidth="1"/>
    <col min="15363" max="15363" width="48.88671875" style="50" customWidth="1"/>
    <col min="15364" max="15364" width="23.88671875" style="50" customWidth="1"/>
    <col min="15365" max="15617" width="8.88671875" style="50"/>
    <col min="15618" max="15618" width="16.33203125" style="50" customWidth="1"/>
    <col min="15619" max="15619" width="48.88671875" style="50" customWidth="1"/>
    <col min="15620" max="15620" width="23.88671875" style="50" customWidth="1"/>
    <col min="15621" max="15873" width="8.88671875" style="50"/>
    <col min="15874" max="15874" width="16.33203125" style="50" customWidth="1"/>
    <col min="15875" max="15875" width="48.88671875" style="50" customWidth="1"/>
    <col min="15876" max="15876" width="23.88671875" style="50" customWidth="1"/>
    <col min="15877" max="16129" width="8.88671875" style="50"/>
    <col min="16130" max="16130" width="16.33203125" style="50" customWidth="1"/>
    <col min="16131" max="16131" width="48.88671875" style="50" customWidth="1"/>
    <col min="16132" max="16132" width="23.88671875" style="50" customWidth="1"/>
    <col min="16133" max="16384" width="8.88671875" style="50"/>
  </cols>
  <sheetData>
    <row r="1" spans="2:6" ht="13.8" thickBot="1" x14ac:dyDescent="0.3"/>
    <row r="2" spans="2:6" x14ac:dyDescent="0.25">
      <c r="B2" s="78" t="s">
        <v>352</v>
      </c>
      <c r="C2" s="48"/>
      <c r="D2" s="49"/>
    </row>
    <row r="3" spans="2:6" x14ac:dyDescent="0.25">
      <c r="B3" s="51" t="s">
        <v>349</v>
      </c>
      <c r="C3" s="79"/>
      <c r="D3" s="52"/>
    </row>
    <row r="4" spans="2:6" x14ac:dyDescent="0.25">
      <c r="B4" s="53"/>
      <c r="C4" s="79"/>
      <c r="D4" s="54" t="s">
        <v>295</v>
      </c>
    </row>
    <row r="5" spans="2:6" x14ac:dyDescent="0.25">
      <c r="B5" s="55"/>
      <c r="C5" s="56"/>
      <c r="D5" s="57"/>
    </row>
    <row r="6" spans="2:6" x14ac:dyDescent="0.25">
      <c r="B6" s="58"/>
      <c r="C6" s="59"/>
      <c r="D6" s="60"/>
    </row>
    <row r="7" spans="2:6" x14ac:dyDescent="0.25">
      <c r="B7" s="61" t="s">
        <v>296</v>
      </c>
      <c r="C7" s="62" t="s">
        <v>297</v>
      </c>
      <c r="D7" s="63" t="s">
        <v>294</v>
      </c>
    </row>
    <row r="8" spans="2:6" x14ac:dyDescent="0.25">
      <c r="B8" s="61"/>
      <c r="C8" s="62"/>
      <c r="D8" s="63" t="s">
        <v>298</v>
      </c>
    </row>
    <row r="9" spans="2:6" x14ac:dyDescent="0.25">
      <c r="B9" s="64"/>
      <c r="C9" s="65"/>
      <c r="D9" s="66"/>
    </row>
    <row r="10" spans="2:6" x14ac:dyDescent="0.25">
      <c r="B10" s="67"/>
      <c r="C10" s="68"/>
      <c r="D10" s="69"/>
    </row>
    <row r="11" spans="2:6" x14ac:dyDescent="0.25">
      <c r="B11" s="70" t="s">
        <v>299</v>
      </c>
      <c r="C11" s="71" t="s">
        <v>11</v>
      </c>
      <c r="D11" s="72">
        <f>'P&amp;G'!H167</f>
        <v>0</v>
      </c>
      <c r="E11" s="96"/>
      <c r="F11" s="95"/>
    </row>
    <row r="12" spans="2:6" x14ac:dyDescent="0.25">
      <c r="B12" s="70"/>
      <c r="C12" s="71"/>
      <c r="D12" s="72"/>
    </row>
    <row r="13" spans="2:6" x14ac:dyDescent="0.25">
      <c r="B13" s="70" t="s">
        <v>300</v>
      </c>
      <c r="C13" s="71" t="s">
        <v>128</v>
      </c>
      <c r="D13" s="72">
        <f>'Site Clearance'!H43</f>
        <v>0</v>
      </c>
    </row>
    <row r="14" spans="2:6" x14ac:dyDescent="0.25">
      <c r="B14" s="70"/>
      <c r="C14" s="71"/>
      <c r="D14" s="72"/>
    </row>
    <row r="15" spans="2:6" x14ac:dyDescent="0.25">
      <c r="B15" s="70" t="s">
        <v>301</v>
      </c>
      <c r="C15" s="71" t="s">
        <v>302</v>
      </c>
      <c r="D15" s="72">
        <f>'uPVC Rising Main'!H166</f>
        <v>0</v>
      </c>
    </row>
    <row r="16" spans="2:6" x14ac:dyDescent="0.25">
      <c r="B16" s="81"/>
      <c r="C16" s="82"/>
      <c r="D16" s="94"/>
    </row>
    <row r="17" spans="2:6" x14ac:dyDescent="0.25">
      <c r="B17" s="51" t="s">
        <v>315</v>
      </c>
      <c r="C17" s="73"/>
      <c r="D17" s="85">
        <f>SUM(D11:D16)</f>
        <v>0</v>
      </c>
    </row>
    <row r="18" spans="2:6" x14ac:dyDescent="0.25">
      <c r="B18" s="51" t="s">
        <v>314</v>
      </c>
      <c r="C18" s="73"/>
      <c r="D18" s="72">
        <f>D17*10%</f>
        <v>0</v>
      </c>
    </row>
    <row r="19" spans="2:6" ht="13.8" thickBot="1" x14ac:dyDescent="0.3">
      <c r="B19" s="86" t="s">
        <v>313</v>
      </c>
      <c r="C19" s="84"/>
      <c r="D19" s="89">
        <f>D18+D17</f>
        <v>0</v>
      </c>
    </row>
    <row r="20" spans="2:6" ht="13.8" thickTop="1" x14ac:dyDescent="0.25">
      <c r="B20" s="87" t="s">
        <v>338</v>
      </c>
      <c r="C20" s="88"/>
      <c r="D20" s="85"/>
    </row>
    <row r="21" spans="2:6" x14ac:dyDescent="0.25">
      <c r="B21" s="51" t="s">
        <v>339</v>
      </c>
      <c r="C21" s="73"/>
      <c r="D21" s="74">
        <f>38924139.1*11.5%*0.55</f>
        <v>2461951.7999999998</v>
      </c>
    </row>
    <row r="22" spans="2:6" x14ac:dyDescent="0.25">
      <c r="B22" s="51" t="s">
        <v>337</v>
      </c>
      <c r="C22" s="73"/>
      <c r="D22" s="74">
        <f>+D21*0.25</f>
        <v>615487.94999999995</v>
      </c>
      <c r="F22" s="76"/>
    </row>
    <row r="23" spans="2:6" x14ac:dyDescent="0.25">
      <c r="B23" s="51" t="s">
        <v>346</v>
      </c>
      <c r="C23" s="73"/>
      <c r="D23" s="74">
        <v>257000</v>
      </c>
    </row>
    <row r="24" spans="2:6" x14ac:dyDescent="0.25">
      <c r="B24" s="51" t="s">
        <v>347</v>
      </c>
      <c r="C24" s="73"/>
      <c r="D24" s="74">
        <v>480000</v>
      </c>
    </row>
    <row r="25" spans="2:6" x14ac:dyDescent="0.25">
      <c r="B25" s="51" t="s">
        <v>340</v>
      </c>
      <c r="C25" s="73"/>
      <c r="D25" s="74">
        <v>10804.5</v>
      </c>
    </row>
    <row r="26" spans="2:6" x14ac:dyDescent="0.25">
      <c r="B26" s="51"/>
      <c r="C26" s="73"/>
      <c r="D26" s="74"/>
    </row>
    <row r="27" spans="2:6" x14ac:dyDescent="0.25">
      <c r="B27" s="87" t="s">
        <v>348</v>
      </c>
      <c r="C27" s="73"/>
      <c r="D27" s="74"/>
    </row>
    <row r="28" spans="2:6" x14ac:dyDescent="0.25">
      <c r="B28" s="51" t="s">
        <v>344</v>
      </c>
      <c r="C28" s="73"/>
      <c r="D28" s="74">
        <f>D19*11.5%*0.45</f>
        <v>0</v>
      </c>
      <c r="F28" s="76"/>
    </row>
    <row r="29" spans="2:6" x14ac:dyDescent="0.25">
      <c r="B29" s="51" t="s">
        <v>337</v>
      </c>
      <c r="C29" s="73"/>
      <c r="D29" s="74">
        <f>+D28*0.25</f>
        <v>0</v>
      </c>
      <c r="F29" s="76"/>
    </row>
    <row r="30" spans="2:6" x14ac:dyDescent="0.25">
      <c r="B30" s="51" t="s">
        <v>345</v>
      </c>
      <c r="C30" s="73"/>
      <c r="D30" s="74">
        <f>85000*4</f>
        <v>340000</v>
      </c>
    </row>
    <row r="31" spans="2:6" x14ac:dyDescent="0.25">
      <c r="B31" s="51" t="s">
        <v>336</v>
      </c>
      <c r="C31" s="73"/>
      <c r="D31" s="74">
        <v>250000</v>
      </c>
    </row>
    <row r="32" spans="2:6" x14ac:dyDescent="0.25">
      <c r="B32" s="51" t="s">
        <v>341</v>
      </c>
      <c r="C32" s="73"/>
      <c r="D32" s="74">
        <f>15500*4</f>
        <v>62000</v>
      </c>
    </row>
    <row r="33" spans="2:4" ht="13.8" thickBot="1" x14ac:dyDescent="0.3">
      <c r="B33" s="86" t="s">
        <v>316</v>
      </c>
      <c r="C33" s="84"/>
      <c r="D33" s="90">
        <f>SUM(D21:D32)</f>
        <v>4477244.25</v>
      </c>
    </row>
    <row r="34" spans="2:4" ht="13.8" thickTop="1" x14ac:dyDescent="0.25">
      <c r="B34" s="87" t="s">
        <v>319</v>
      </c>
      <c r="C34" s="88"/>
      <c r="D34" s="83">
        <f>D19+D33</f>
        <v>4477244.25</v>
      </c>
    </row>
    <row r="35" spans="2:4" x14ac:dyDescent="0.25">
      <c r="B35" s="51" t="s">
        <v>317</v>
      </c>
      <c r="C35" s="73"/>
      <c r="D35" s="74">
        <f>D34*15%</f>
        <v>671586.64</v>
      </c>
    </row>
    <row r="36" spans="2:4" ht="13.8" thickBot="1" x14ac:dyDescent="0.3">
      <c r="B36" s="91" t="s">
        <v>318</v>
      </c>
      <c r="C36" s="92"/>
      <c r="D36" s="93">
        <f>D34+D35</f>
        <v>5148830.8899999997</v>
      </c>
    </row>
    <row r="38" spans="2:4" x14ac:dyDescent="0.25">
      <c r="B38" s="75"/>
      <c r="D38" s="76"/>
    </row>
    <row r="40" spans="2:4" x14ac:dyDescent="0.25">
      <c r="D40" s="76"/>
    </row>
    <row r="42" spans="2:4" x14ac:dyDescent="0.25">
      <c r="D42" s="76"/>
    </row>
    <row r="44" spans="2:4" x14ac:dyDescent="0.25">
      <c r="D44" s="7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P&amp;G</vt:lpstr>
      <vt:lpstr>Site Clearance</vt:lpstr>
      <vt:lpstr>uPVC Rising Main</vt:lpstr>
      <vt:lpstr>Tender Summary</vt:lpstr>
      <vt:lpstr>Sum for Phase</vt:lpstr>
      <vt:lpstr>'P&amp;G'!Print_Area</vt:lpstr>
    </vt:vector>
  </TitlesOfParts>
  <Company>WorleyParsons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Loots, Philip (Kimberley)</dc:creator>
  <cp:lastModifiedBy>Deon Duvenage</cp:lastModifiedBy>
  <cp:lastPrinted>2023-12-11T13:40:43Z</cp:lastPrinted>
  <dcterms:created xsi:type="dcterms:W3CDTF">2015-03-06T06:59:25Z</dcterms:created>
  <dcterms:modified xsi:type="dcterms:W3CDTF">2024-02-23T10:32:10Z</dcterms:modified>
</cp:coreProperties>
</file>