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fb3b30ec5716f5/Documents/5 Mhiduve/Mogwase Asbestos pipes/Phase 2 Tender Doc/Tender doc/"/>
    </mc:Choice>
  </mc:AlternateContent>
  <xr:revisionPtr revIDLastSave="0" documentId="8_{AC1C0667-5FE3-47A8-9858-851677E2F473}" xr6:coauthVersionLast="47" xr6:coauthVersionMax="47" xr10:uidLastSave="{00000000-0000-0000-0000-000000000000}"/>
  <bookViews>
    <workbookView xWindow="-108" yWindow="-108" windowWidth="23256" windowHeight="12576" tabRatio="643" firstSheet="1" activeTab="2" xr2:uid="{00000000-000D-0000-FFFF-FFFF00000000}"/>
  </bookViews>
  <sheets>
    <sheet name="P&amp;G" sheetId="7" r:id="rId1"/>
    <sheet name="Site Clearance" sheetId="6" r:id="rId2"/>
    <sheet name="uPVC Rising Main" sheetId="4" r:id="rId3"/>
    <sheet name="Summary" sheetId="11" r:id="rId4"/>
  </sheets>
  <definedNames>
    <definedName name="_xlnm.Print_Area" localSheetId="2">'uPVC Rising Main'!$A$1:$H$183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0" i="7" l="1"/>
  <c r="H158" i="7"/>
  <c r="F102" i="4"/>
  <c r="F13" i="6"/>
  <c r="H154" i="7"/>
  <c r="H151" i="7"/>
  <c r="F152" i="7" s="1"/>
  <c r="H111" i="7"/>
  <c r="F113" i="7" s="1"/>
  <c r="H107" i="7"/>
  <c r="F109" i="7" s="1"/>
  <c r="H135" i="7"/>
  <c r="F137" i="7" s="1"/>
  <c r="H131" i="7"/>
  <c r="F133" i="7" s="1"/>
  <c r="F129" i="7"/>
  <c r="H123" i="7"/>
  <c r="F125" i="7" s="1"/>
  <c r="H119" i="7"/>
  <c r="H115" i="7"/>
  <c r="F117" i="7" s="1"/>
  <c r="K11" i="4"/>
  <c r="L11" i="4" s="1"/>
  <c r="L20" i="4" s="1"/>
  <c r="J20" i="4"/>
  <c r="J18" i="4"/>
  <c r="J16" i="4"/>
  <c r="F125" i="4"/>
  <c r="F28" i="4"/>
  <c r="F36" i="6"/>
  <c r="L14" i="4" l="1"/>
  <c r="L16" i="4"/>
  <c r="L18" i="4"/>
  <c r="F14" i="4"/>
  <c r="J14" i="4" s="1"/>
  <c r="F89" i="4"/>
  <c r="F87" i="4"/>
  <c r="F83" i="4"/>
  <c r="F81" i="4"/>
  <c r="J22" i="4" l="1"/>
  <c r="F24" i="4" s="1"/>
  <c r="F35" i="4" l="1"/>
  <c r="F26" i="4"/>
  <c r="F30" i="6"/>
  <c r="F74" i="4" l="1"/>
</calcChain>
</file>

<file path=xl/sharedStrings.xml><?xml version="1.0" encoding="utf-8"?>
<sst xmlns="http://schemas.openxmlformats.org/spreadsheetml/2006/main" count="629" uniqueCount="395">
  <si>
    <t>Rate=G</t>
  </si>
  <si>
    <t>BILL OF QUANTITIES</t>
  </si>
  <si>
    <t>SCHEDULE A: PRELIMINARY AND GENERAL</t>
  </si>
  <si>
    <t>Item
No</t>
  </si>
  <si>
    <t>Payment</t>
  </si>
  <si>
    <t>Description</t>
  </si>
  <si>
    <t>Unit</t>
  </si>
  <si>
    <t>Qty</t>
  </si>
  <si>
    <t>Rate</t>
  </si>
  <si>
    <t>Amount R</t>
  </si>
  <si>
    <t>SABS_x000D_
1200 A</t>
  </si>
  <si>
    <t>PRELIMINARY AND GENERAL</t>
  </si>
  <si>
    <t>A.1</t>
  </si>
  <si>
    <t>FIXED-CHARGE AND VALUE-_x000D_
RELATED ITEMS</t>
  </si>
  <si>
    <t>A.1.1</t>
  </si>
  <si>
    <t>8.3.1</t>
  </si>
  <si>
    <t>Contractual requirements</t>
  </si>
  <si>
    <t>Sum</t>
  </si>
  <si>
    <t>8.3.2</t>
  </si>
  <si>
    <t>Establish facilities on the Site:</t>
  </si>
  <si>
    <t>8.3.2.1</t>
  </si>
  <si>
    <t>a) Facilities for Engineer _x000D_
(SABS 1200 AB)</t>
  </si>
  <si>
    <t>A.1.2</t>
  </si>
  <si>
    <t>PS AB 3.1</t>
  </si>
  <si>
    <t xml:space="preserve">Nameboard  </t>
  </si>
  <si>
    <t>No</t>
  </si>
  <si>
    <t>A.1.3</t>
  </si>
  <si>
    <t>PS AB 3.2</t>
  </si>
  <si>
    <t>Engineer's office and facilities</t>
  </si>
  <si>
    <t>8.3.2.2</t>
  </si>
  <si>
    <t>b) Facilities for Contractor</t>
  </si>
  <si>
    <t>A.1.4</t>
  </si>
  <si>
    <t>Offices and storage sheds</t>
  </si>
  <si>
    <t>A.1.5</t>
  </si>
  <si>
    <t>Workshops</t>
  </si>
  <si>
    <t>A.1.6</t>
  </si>
  <si>
    <t>Laboratories</t>
  </si>
  <si>
    <t>A.1.7</t>
  </si>
  <si>
    <t>Living accommodation</t>
  </si>
  <si>
    <t>A.1.8</t>
  </si>
  <si>
    <t>Ablution and latrine facilities</t>
  </si>
  <si>
    <t>A.1.9</t>
  </si>
  <si>
    <t>Tools and equipment</t>
  </si>
  <si>
    <t>A.1.10</t>
  </si>
  <si>
    <t>Water supplies, electric power and communications</t>
  </si>
  <si>
    <t>A.1.11</t>
  </si>
  <si>
    <t xml:space="preserve">Dealing with water </t>
  </si>
  <si>
    <t>A.1.12</t>
  </si>
  <si>
    <t>Access</t>
  </si>
  <si>
    <t>A.1.13</t>
  </si>
  <si>
    <t>Plant</t>
  </si>
  <si>
    <t>A.1.14</t>
  </si>
  <si>
    <t>8.3.3</t>
  </si>
  <si>
    <t>Other fixed-charge obligations (Specify) .....................................................................................................................................................................</t>
  </si>
  <si>
    <t>A.1.15</t>
  </si>
  <si>
    <t>8.3.4</t>
  </si>
  <si>
    <t>Remove Engineer's and Contractor's Site establishment on completion</t>
  </si>
  <si>
    <t>A.2</t>
  </si>
  <si>
    <t>TIME-RELATED ITEMS</t>
  </si>
  <si>
    <t>A.2.1</t>
  </si>
  <si>
    <t>8.4.1</t>
  </si>
  <si>
    <t>Contractual Requirements</t>
  </si>
  <si>
    <t>8.4.2</t>
  </si>
  <si>
    <t>Operation and maintenance of facilities on site for duration of construction</t>
  </si>
  <si>
    <t>8.4.2.1</t>
  </si>
  <si>
    <t>a) Facilities for Engineer for duration of    construction (SABS 1200)</t>
  </si>
  <si>
    <t xml:space="preserve"> TOTAL CARRIED FORWARD</t>
  </si>
  <si>
    <t xml:space="preserve"> BROUGHT FORWARD</t>
  </si>
  <si>
    <t>A.2.2</t>
  </si>
  <si>
    <t>A.2.3</t>
  </si>
  <si>
    <t>8.4.2.2 &amp;_x000D_
PS AB</t>
  </si>
  <si>
    <t>b) Facilities for Contractor for _x000D_
duration of construction, except _x000D_
where otherwise stated</t>
  </si>
  <si>
    <t>A.2.4</t>
  </si>
  <si>
    <t>A.2.5</t>
  </si>
  <si>
    <t>A.2.6</t>
  </si>
  <si>
    <t>A.2.7</t>
  </si>
  <si>
    <t>A.2.8</t>
  </si>
  <si>
    <t>A.2.9</t>
  </si>
  <si>
    <t>A.2.10</t>
  </si>
  <si>
    <t>Dealing with water</t>
  </si>
  <si>
    <t>A.2.11</t>
  </si>
  <si>
    <t>A.2.12</t>
  </si>
  <si>
    <t>A.2.13</t>
  </si>
  <si>
    <t>8.4.3</t>
  </si>
  <si>
    <t>Supervision</t>
  </si>
  <si>
    <t>A.2.14</t>
  </si>
  <si>
    <t>8.4.4</t>
  </si>
  <si>
    <t>Company and head office overhead costs</t>
  </si>
  <si>
    <t>A.2.15</t>
  </si>
  <si>
    <t>8.4.5</t>
  </si>
  <si>
    <t>Other time-related obligations (Specify) ..............................................................................................................</t>
  </si>
  <si>
    <t>A.3</t>
  </si>
  <si>
    <t>SUMS STATED PROVISIONIALLY BY ENGINEER</t>
  </si>
  <si>
    <t>A.3.1</t>
  </si>
  <si>
    <t>PS A 8.5.1</t>
  </si>
  <si>
    <t>Community Liaison Officer</t>
  </si>
  <si>
    <t>month</t>
  </si>
  <si>
    <t>A.3.1.1</t>
  </si>
  <si>
    <t>PS A 8.5.2</t>
  </si>
  <si>
    <t>Charge required by Contractor on sub-item above</t>
  </si>
  <si>
    <t>%</t>
  </si>
  <si>
    <t>A.3.2</t>
  </si>
  <si>
    <t>PS A 8.5.3</t>
  </si>
  <si>
    <t>Additional Material Testing by Commercial Laboratories</t>
  </si>
  <si>
    <t>PC Sum</t>
  </si>
  <si>
    <t>A.3.2.1</t>
  </si>
  <si>
    <t>PS A 8.5.4</t>
  </si>
  <si>
    <t>A.3.3</t>
  </si>
  <si>
    <t>A.4</t>
  </si>
  <si>
    <t>TEMPORARY WORKS</t>
  </si>
  <si>
    <t>A.4.1</t>
  </si>
  <si>
    <t>PS A_x000D_
8.8.2</t>
  </si>
  <si>
    <t>Accommodation of traffic</t>
  </si>
  <si>
    <t>A.4.2</t>
  </si>
  <si>
    <t>A.5</t>
  </si>
  <si>
    <t>PS A _x000D_
8.9</t>
  </si>
  <si>
    <t>A.5.1</t>
  </si>
  <si>
    <t>PS A_x000D_
8.9.1</t>
  </si>
  <si>
    <t>Cost of health and safety measures in terms of the Construction Regulations (2014) of the Occupational Health and Safety Act</t>
  </si>
  <si>
    <t>A.5.2</t>
  </si>
  <si>
    <t>PS A_x000D_
8.9.2</t>
  </si>
  <si>
    <t>Compilation and maintenace of a Health and Safety Plan, including Risk Assesments, Safe Works Procedures and Methods Statements</t>
  </si>
  <si>
    <t>A.5.3</t>
  </si>
  <si>
    <t>PS A_x000D_
8.9.3</t>
  </si>
  <si>
    <t>Compilation and maintenance of the Health and Safey File</t>
  </si>
  <si>
    <t>A.6</t>
  </si>
  <si>
    <t>ENVIRONMENTAL MANAGEMENT</t>
  </si>
  <si>
    <t>A.6.1</t>
  </si>
  <si>
    <t>PS A 8.3.6</t>
  </si>
  <si>
    <t xml:space="preserve"> TOTAL CARRIED FORWARD TO SUMMARY</t>
  </si>
  <si>
    <t xml:space="preserve">SCHEDULE B: SITE CLEARANCE </t>
  </si>
  <si>
    <t>B.1</t>
  </si>
  <si>
    <t>SABS_x000D_
1200 C</t>
  </si>
  <si>
    <t>SITE CLEARANCE</t>
  </si>
  <si>
    <t>PS C_x000D_
8.2.1</t>
  </si>
  <si>
    <t>B.1.1</t>
  </si>
  <si>
    <t>ha</t>
  </si>
  <si>
    <t>B.1.2</t>
  </si>
  <si>
    <t>B.1.3</t>
  </si>
  <si>
    <t>B.1.4</t>
  </si>
  <si>
    <t>B.1.5</t>
  </si>
  <si>
    <t>8.2.3</t>
  </si>
  <si>
    <t>Remove and grub large trees and tree stumps of girth</t>
  </si>
  <si>
    <t>Over            and              Up to</t>
  </si>
  <si>
    <t>B.1.6</t>
  </si>
  <si>
    <t>0,0 m                                 0,5 m</t>
  </si>
  <si>
    <t>B.1.7</t>
  </si>
  <si>
    <t>0,5 m                                 +1,0 m</t>
  </si>
  <si>
    <t>B.1.8</t>
  </si>
  <si>
    <t>PS C_x000D_
8.2.11</t>
  </si>
  <si>
    <t>m</t>
  </si>
  <si>
    <t>B.1.9</t>
  </si>
  <si>
    <t>PS C 8.2.12</t>
  </si>
  <si>
    <t>SCHEDULE C:  u-PVC RISING MAIN</t>
  </si>
  <si>
    <t>SABS_x000D_
1200D</t>
  </si>
  <si>
    <t>EARTHWORKS</t>
  </si>
  <si>
    <t>C.1</t>
  </si>
  <si>
    <t>EXCAVATION</t>
  </si>
  <si>
    <t>PS DB_x000D_
8.3.2(a)</t>
  </si>
  <si>
    <t xml:space="preserve"> Over                 and                  Up to</t>
  </si>
  <si>
    <t>C.1.1</t>
  </si>
  <si>
    <t>0,5 m                                       1,0 m</t>
  </si>
  <si>
    <t>C.1.2</t>
  </si>
  <si>
    <t>1,0 m                                       1,5 m</t>
  </si>
  <si>
    <t>C.1.3</t>
  </si>
  <si>
    <t>1,5 m                                       2,0 m</t>
  </si>
  <si>
    <t>Rate Only</t>
  </si>
  <si>
    <t>8.3.2(b)</t>
  </si>
  <si>
    <t>C.1.6</t>
  </si>
  <si>
    <t>Intermediate excavation</t>
  </si>
  <si>
    <t>m³</t>
  </si>
  <si>
    <t>C.1.7</t>
  </si>
  <si>
    <t>Hard rock excavation</t>
  </si>
  <si>
    <t>C.1.8</t>
  </si>
  <si>
    <t>PS DB_x000D_
8.3.2(c)</t>
  </si>
  <si>
    <t>Excavate unsuitable material from trench bottom (provisional)</t>
  </si>
  <si>
    <t>C.1.9</t>
  </si>
  <si>
    <t>PS D_x000D_
8.3.8.1(c)</t>
  </si>
  <si>
    <t>Hand excavation to expose existing services</t>
  </si>
  <si>
    <t>C.1.10</t>
  </si>
  <si>
    <t>PS DB_x000D_
8.3.2(d)</t>
  </si>
  <si>
    <t>Hand excavation and backfill</t>
  </si>
  <si>
    <t>C.1.11</t>
  </si>
  <si>
    <t>PS DB_x000D_
8.3.2(e)</t>
  </si>
  <si>
    <t>Extra-over PS DB 8.3.2(a) for temporary stockpiling of material if ordered by the engineer</t>
  </si>
  <si>
    <t>C.2</t>
  </si>
  <si>
    <t>EXCAVATION ANCILLARIES</t>
  </si>
  <si>
    <t>PS DB_x000D_
8.3.3.1</t>
  </si>
  <si>
    <t>Make up deficiency in backfill material</t>
  </si>
  <si>
    <t>C.2.1</t>
  </si>
  <si>
    <t>8.3.3.1(b)</t>
  </si>
  <si>
    <t>From trench excavation</t>
  </si>
  <si>
    <t>C.2.2</t>
  </si>
  <si>
    <t>8.3.3.1(c)</t>
  </si>
  <si>
    <t>From commercial sources (overhaul included)</t>
  </si>
  <si>
    <t>C.2.3</t>
  </si>
  <si>
    <t>8.3.3.3</t>
  </si>
  <si>
    <t>C.3</t>
  </si>
  <si>
    <t>8.3.5</t>
  </si>
  <si>
    <t>EXISTING SERVICES</t>
  </si>
  <si>
    <t>PS DB_x000D_
8.3.5(a)</t>
  </si>
  <si>
    <t>Services that intersect a trench</t>
  </si>
  <si>
    <t>C.3.1</t>
  </si>
  <si>
    <t xml:space="preserve">High voltage overhead power lines </t>
  </si>
  <si>
    <t>C.3.2</t>
  </si>
  <si>
    <t>High voltage underground electrical cables</t>
  </si>
  <si>
    <t>C.3.3</t>
  </si>
  <si>
    <t>Low voltage underground electrical cables</t>
  </si>
  <si>
    <t>C.3.4</t>
  </si>
  <si>
    <t>Water main pipes</t>
  </si>
  <si>
    <t>C.3.5</t>
  </si>
  <si>
    <t>C.3.6</t>
  </si>
  <si>
    <t>Security fence</t>
  </si>
  <si>
    <t>PS DB_x000D_
8.3.5(b)</t>
  </si>
  <si>
    <t>Services that adjoin a trench</t>
  </si>
  <si>
    <t>C.3.7</t>
  </si>
  <si>
    <t>C.3.8</t>
  </si>
  <si>
    <t>C.3.9</t>
  </si>
  <si>
    <t>C.3.10</t>
  </si>
  <si>
    <t>Existing communication cable</t>
  </si>
  <si>
    <t>C.4</t>
  </si>
  <si>
    <t>SABS_x000D_
1200 LB</t>
  </si>
  <si>
    <t>BEDDING (PIPES)</t>
  </si>
  <si>
    <t>8.2.1</t>
  </si>
  <si>
    <t>Provision of bedding material compacted to 93% of MAASHTO density (100% for sand) with material from trench excavation (to comply with electrical specification)</t>
  </si>
  <si>
    <t>C.4.1</t>
  </si>
  <si>
    <t>Selected granular material</t>
  </si>
  <si>
    <t>C.4.2</t>
  </si>
  <si>
    <t>Selected fill material</t>
  </si>
  <si>
    <t>8.2.2.3</t>
  </si>
  <si>
    <t>Provision of bedding material compacted to 93% of MAASHTO density (100% for sand) with material from commercial sources</t>
  </si>
  <si>
    <t>C.4.3</t>
  </si>
  <si>
    <t>C.4.4</t>
  </si>
  <si>
    <t>C.4.5</t>
  </si>
  <si>
    <t xml:space="preserve">PS LB_x000D_
8.2.2.3_x000D_
</t>
  </si>
  <si>
    <t>Bedding for wet conditions</t>
  </si>
  <si>
    <t>C.5</t>
  </si>
  <si>
    <t>SABS_x000D_
1200 L</t>
  </si>
  <si>
    <t>MEDIUM-PRESSURE PIPELINES</t>
  </si>
  <si>
    <t>8.2.1 &amp;_x000D_
PS L 8.2.10</t>
  </si>
  <si>
    <t>C.5.1</t>
  </si>
  <si>
    <t>C.6</t>
  </si>
  <si>
    <t>SPECIALS AND FITTINGS</t>
  </si>
  <si>
    <t>8.2.2</t>
  </si>
  <si>
    <t>Supply, lay and bed on bedding according to SABS 1200 drawing LB-2, test and disinfect with necessary couplings:</t>
  </si>
  <si>
    <t>C.6.1</t>
  </si>
  <si>
    <t>C.6.2</t>
  </si>
  <si>
    <t>C.7</t>
  </si>
  <si>
    <t>VALVES</t>
  </si>
  <si>
    <t>PS L_x000D_
8.2.3</t>
  </si>
  <si>
    <t xml:space="preserve">Supply, install and test complete </t>
  </si>
  <si>
    <t>C.7.1</t>
  </si>
  <si>
    <t>C.8</t>
  </si>
  <si>
    <t>ANCILLARIES</t>
  </si>
  <si>
    <t>C.8.1</t>
  </si>
  <si>
    <t>PS L_x000D_
8.2.11</t>
  </si>
  <si>
    <t>Anchor/Thrust blocks</t>
  </si>
  <si>
    <t>C.9</t>
  </si>
  <si>
    <t>PS L_x000D_
8.2.13</t>
  </si>
  <si>
    <t>VALVE CHAMBERS AND MANHOLES</t>
  </si>
  <si>
    <t>C.9.1</t>
  </si>
  <si>
    <t>Air valve chambers complete to detailed drawing depths up to 1,5 m</t>
  </si>
  <si>
    <t>C.9.2</t>
  </si>
  <si>
    <t>C.9.3</t>
  </si>
  <si>
    <t>C.10</t>
  </si>
  <si>
    <t>SUNDRIES</t>
  </si>
  <si>
    <t>C.10.1</t>
  </si>
  <si>
    <t>PS L_x000D_
8.2.16</t>
  </si>
  <si>
    <t>C.10.2</t>
  </si>
  <si>
    <t>PS L_x000D_
8.2.15</t>
  </si>
  <si>
    <t>Remove and re-erect existing fences including replacement of damaged components</t>
  </si>
  <si>
    <t>Site demarcation along pipeline route and excavations for pipe trenching equipment</t>
  </si>
  <si>
    <t>Extra-over items C.1.1 to C.1.3 for (provisional):</t>
  </si>
  <si>
    <t>Cattle or Game fence</t>
  </si>
  <si>
    <t>Scour valve as per detailed drawing</t>
  </si>
  <si>
    <t>C.7.2</t>
  </si>
  <si>
    <t xml:space="preserve">Additional allowance for sectional temporary connections each day at close of business to ensure water supply after hours. </t>
  </si>
  <si>
    <t>Nameboard</t>
  </si>
  <si>
    <t>A.3.3.1</t>
  </si>
  <si>
    <t>OCCUPATIONAL HEALTH AND SAFETY</t>
  </si>
  <si>
    <t>A.3.4</t>
  </si>
  <si>
    <t>A.3.4.1</t>
  </si>
  <si>
    <t>Detection of existing services and marking thereof</t>
  </si>
  <si>
    <t>B.1.10</t>
  </si>
  <si>
    <t>Requirements in terms of the Environmental Management Programme including preparation of asbestos disposal plan by a certified asbestos disposal practitionar</t>
  </si>
  <si>
    <t>Scour valve chambers complete to detailed drawing for depths up to 1,5 m</t>
  </si>
  <si>
    <t>Double Action Air valves complete as per detailed drawing</t>
  </si>
  <si>
    <t>Cut into and connect to existing mains with new valves included elsewhere</t>
  </si>
  <si>
    <t>Pipeline markers as per detailed drawing</t>
  </si>
  <si>
    <t>C.10.3</t>
  </si>
  <si>
    <t>A.3.5</t>
  </si>
  <si>
    <t>A.3.5.1</t>
  </si>
  <si>
    <t>Temporary water supply</t>
  </si>
  <si>
    <t>A.3.6</t>
  </si>
  <si>
    <t>A.3.6.1</t>
  </si>
  <si>
    <t>Supply, lay and bed Class 16 uPVC pipes on class C bedding, test and disinfect the following pipes:</t>
  </si>
  <si>
    <t>Compaction in road reserves (crossings)</t>
  </si>
  <si>
    <t>AMOUNT</t>
  </si>
  <si>
    <t>SUMMARY OF SECTIONS</t>
  </si>
  <si>
    <t>DESCRIPTION</t>
  </si>
  <si>
    <t>(RAND)</t>
  </si>
  <si>
    <t>UPVC RISING MAIN</t>
  </si>
  <si>
    <t>Site Clearance at Reservoirs</t>
  </si>
  <si>
    <t>Clearance along 400mm diameter pipeline</t>
  </si>
  <si>
    <t>Clearance along 350mm diameter pipeline</t>
  </si>
  <si>
    <t>Clearance along 315mm diameter pipeline</t>
  </si>
  <si>
    <t>Clearance along 250mm diameter pipeline</t>
  </si>
  <si>
    <t>Remove and discard of old Asbestos Cement pipeline by a certified contractor to a certified disposal site</t>
  </si>
  <si>
    <t>All fences</t>
  </si>
  <si>
    <t>oPVC Class 16 bends for uPVC pipes</t>
  </si>
  <si>
    <t>flange adaptor</t>
  </si>
  <si>
    <t>VAT @ 15%</t>
  </si>
  <si>
    <t>Clear and grub 6m wide for (including bush clearance):</t>
  </si>
  <si>
    <t>C.1.4</t>
  </si>
  <si>
    <t>2,0 m                                       2,5 m</t>
  </si>
  <si>
    <t>m3</t>
  </si>
  <si>
    <t>1.6m diep avg</t>
  </si>
  <si>
    <t>no</t>
  </si>
  <si>
    <t>Railway crossing horizontal directional drilling</t>
  </si>
  <si>
    <t>C.8.2</t>
  </si>
  <si>
    <t>Class 25/19 concrete for pipe encasing within river crossing</t>
  </si>
  <si>
    <t>8.3.6</t>
  </si>
  <si>
    <t>FINISHINGS</t>
  </si>
  <si>
    <t>8.3.6.1</t>
  </si>
  <si>
    <t>Reinstate road surfaces complete with all layers</t>
  </si>
  <si>
    <t>150 mm G7 selected layer (in-situ)</t>
  </si>
  <si>
    <t xml:space="preserve">  m²</t>
  </si>
  <si>
    <t>150 mm C4 subbase course</t>
  </si>
  <si>
    <t>150 mm G5 base course</t>
  </si>
  <si>
    <t>30 mm Asphalt</t>
  </si>
  <si>
    <t>B.2</t>
  </si>
  <si>
    <t>B.2.1</t>
  </si>
  <si>
    <t>B.2.2</t>
  </si>
  <si>
    <t>B.2.3</t>
  </si>
  <si>
    <t>B.2.4</t>
  </si>
  <si>
    <t>Combination bulk water meter and T-off chambers complete to detailed drawing for depths up to 1,5 m</t>
  </si>
  <si>
    <t>355 mm dia Class 16</t>
  </si>
  <si>
    <t>75 mm dia on 355 mm dia pipe</t>
  </si>
  <si>
    <t>Month</t>
  </si>
  <si>
    <t>Allowance for PSC</t>
  </si>
  <si>
    <t>Allowance for social facilitator</t>
  </si>
  <si>
    <t>Additional costs related to wayleaves, river and road crossings etc.</t>
  </si>
  <si>
    <t>Supply of computer hardware and software</t>
  </si>
  <si>
    <t>Provission of cellphone</t>
  </si>
  <si>
    <t>Provission of accomodation for full time RE</t>
  </si>
  <si>
    <t>Trench width of 1500mm for depths:</t>
  </si>
  <si>
    <t>MOGWASE REPLACEMENT OF ASBESTOS PIPES - PHASE 2</t>
  </si>
  <si>
    <t>A.3.7</t>
  </si>
  <si>
    <t>A.3.7.1</t>
  </si>
  <si>
    <t>Rate only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</si>
  <si>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</si>
  <si>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</si>
  <si>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</si>
  <si>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</si>
  <si>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</si>
  <si>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</si>
  <si>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</si>
  <si>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</si>
  <si>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</si>
  <si>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SUMMARY OF BILL OF QUANTITIES</t>
  </si>
  <si>
    <t>SCHEDULE</t>
  </si>
  <si>
    <t>SUB TOTAL A</t>
  </si>
  <si>
    <t>SUB TOTAL B</t>
  </si>
  <si>
    <t>ADD 10% CONTINGENCIES</t>
  </si>
  <si>
    <t>TOTAL CARRIED TO FORM OF TENDER</t>
  </si>
  <si>
    <t xml:space="preserve">PRELIMINARY AND GENERAL </t>
  </si>
  <si>
    <t>A.3.8</t>
  </si>
  <si>
    <t>A.3.8.1</t>
  </si>
  <si>
    <t>A.3.9</t>
  </si>
  <si>
    <t>A.3.9.1</t>
  </si>
  <si>
    <t>A.3.10</t>
  </si>
  <si>
    <t>A.3.10.1</t>
  </si>
  <si>
    <t>Road crossings</t>
  </si>
  <si>
    <t>No.</t>
  </si>
  <si>
    <t>A.4.3</t>
  </si>
  <si>
    <t>Excavate in all materials for trenches, select, backfill, compact and dispose of all surplus material for main pipes as well as old pipes with:</t>
  </si>
  <si>
    <t>A.3.11</t>
  </si>
  <si>
    <t>Repairs and connection of the 10ML reservoir to the Magalies 3.ML reservoir</t>
  </si>
  <si>
    <t>A.3.11.1</t>
  </si>
  <si>
    <t>excavation for concrete plinths</t>
  </si>
  <si>
    <t>C.6.3</t>
  </si>
  <si>
    <t>flanged flexible rubber coupling expansion joints for steel pipe section PN16</t>
  </si>
  <si>
    <t>C.8.3</t>
  </si>
  <si>
    <t>Class 30/19 reinforced concrete for pipe support columns</t>
  </si>
  <si>
    <t>C.10.4</t>
  </si>
  <si>
    <t>Galvanised steel straps, base plate  and anchor bolts as per detail drawing TP22 / 007  D003 - 3 / 00</t>
  </si>
  <si>
    <t>C.10.5</t>
  </si>
  <si>
    <t>Mild Steel reinforcement bars SANS 920 as per bending schedule</t>
  </si>
  <si>
    <t>t</t>
  </si>
  <si>
    <t>C.10.6</t>
  </si>
  <si>
    <t>High Tensile Steel reinforcement bars SANS 920 as per bending schedule</t>
  </si>
  <si>
    <t>C.10.7</t>
  </si>
  <si>
    <t>Reno Mattress and stone for steel pipe section at river crossing as per detail drawing TP22 / 007  D003 - 3 / 00</t>
  </si>
  <si>
    <t>C.10.7.1</t>
  </si>
  <si>
    <t xml:space="preserve">6m x 2m x 0.3m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</si>
</sst>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&quot;* #,##0.00_-;\-&quot;R&quot;* #,##0.00_-;_-&quot;R&quot;* &quot;-&quot;??_-;_-@_-"/>
    <numFmt numFmtId="164" formatCode="#,##0.000"/>
    <numFmt numFmtId="165" formatCode="#,##0.0"/>
    <numFmt numFmtId="166" formatCode="0.0"/>
    <numFmt numFmtId="167" formatCode="0.00_)"/>
    <numFmt numFmtId="168" formatCode="_(&quot;R&quot;* #,##0.00_);_(&quot;R&quot;* \(#,##0.00\);_(&quot;R&quot;* &quot;-&quot;??_);_(@_)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Helv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7" fontId="6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49" fontId="1" fillId="0" borderId="4" xfId="0" applyNumberFormat="1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right" vertical="top" wrapText="1"/>
    </xf>
    <xf numFmtId="4" fontId="1" fillId="0" borderId="0" xfId="0" applyNumberFormat="1" applyFont="1" applyAlignment="1">
      <alignment horizontal="right" vertical="top" wrapText="1"/>
    </xf>
    <xf numFmtId="4" fontId="1" fillId="0" borderId="4" xfId="0" applyNumberFormat="1" applyFont="1" applyBorder="1" applyAlignment="1">
      <alignment horizontal="right" vertical="top" wrapText="1"/>
    </xf>
    <xf numFmtId="0" fontId="1" fillId="0" borderId="5" xfId="0" applyFont="1" applyBorder="1" applyAlignment="1">
      <alignment vertical="top" wrapText="1"/>
    </xf>
    <xf numFmtId="49" fontId="1" fillId="0" borderId="5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right" vertical="top" wrapText="1"/>
    </xf>
    <xf numFmtId="4" fontId="1" fillId="0" borderId="5" xfId="0" applyNumberFormat="1" applyFont="1" applyBorder="1" applyAlignment="1">
      <alignment horizontal="right" vertical="top" wrapText="1"/>
    </xf>
    <xf numFmtId="49" fontId="1" fillId="0" borderId="5" xfId="0" applyNumberFormat="1" applyFont="1" applyBorder="1" applyAlignment="1">
      <alignment horizontal="center" vertical="top" wrapText="1"/>
    </xf>
    <xf numFmtId="3" fontId="1" fillId="0" borderId="5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top"/>
    </xf>
    <xf numFmtId="49" fontId="1" fillId="0" borderId="4" xfId="0" applyNumberFormat="1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right" vertical="top" wrapText="1"/>
    </xf>
    <xf numFmtId="164" fontId="1" fillId="0" borderId="5" xfId="0" applyNumberFormat="1" applyFont="1" applyBorder="1" applyAlignment="1">
      <alignment horizontal="right" vertical="top" wrapText="1"/>
    </xf>
    <xf numFmtId="165" fontId="1" fillId="0" borderId="5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" fontId="1" fillId="0" borderId="5" xfId="0" applyNumberFormat="1" applyFont="1" applyBorder="1" applyAlignment="1" applyProtection="1">
      <alignment horizontal="right" vertical="top" wrapText="1"/>
      <protection locked="0"/>
    </xf>
    <xf numFmtId="4" fontId="1" fillId="0" borderId="4" xfId="0" applyNumberFormat="1" applyFont="1" applyBorder="1" applyAlignment="1" applyProtection="1">
      <alignment horizontal="right" vertical="top" wrapText="1"/>
      <protection locked="0"/>
    </xf>
    <xf numFmtId="49" fontId="4" fillId="0" borderId="5" xfId="0" applyNumberFormat="1" applyFont="1" applyBorder="1" applyAlignment="1">
      <alignment vertical="top" wrapText="1"/>
    </xf>
    <xf numFmtId="4" fontId="1" fillId="0" borderId="0" xfId="0" applyNumberFormat="1" applyFont="1" applyAlignment="1">
      <alignment horizontal="right" vertical="center" wrapText="1"/>
    </xf>
    <xf numFmtId="49" fontId="1" fillId="0" borderId="6" xfId="0" applyNumberFormat="1" applyFont="1" applyBorder="1" applyAlignment="1">
      <alignment vertical="top" wrapText="1"/>
    </xf>
    <xf numFmtId="49" fontId="1" fillId="0" borderId="7" xfId="0" applyNumberFormat="1" applyFont="1" applyBorder="1" applyAlignment="1">
      <alignment vertical="top" wrapText="1"/>
    </xf>
    <xf numFmtId="49" fontId="1" fillId="0" borderId="7" xfId="0" applyNumberFormat="1" applyFont="1" applyBorder="1" applyAlignment="1">
      <alignment horizontal="center" vertical="top" wrapText="1"/>
    </xf>
    <xf numFmtId="3" fontId="1" fillId="0" borderId="7" xfId="0" applyNumberFormat="1" applyFont="1" applyBorder="1" applyAlignment="1">
      <alignment horizontal="right" vertical="top" wrapText="1"/>
    </xf>
    <xf numFmtId="166" fontId="1" fillId="0" borderId="5" xfId="0" applyNumberFormat="1" applyFont="1" applyBorder="1" applyAlignment="1">
      <alignment vertical="top" wrapText="1"/>
    </xf>
    <xf numFmtId="0" fontId="7" fillId="0" borderId="14" xfId="0" applyFont="1" applyBorder="1" applyAlignment="1">
      <alignment vertical="top"/>
    </xf>
    <xf numFmtId="0" fontId="7" fillId="0" borderId="15" xfId="0" applyFont="1" applyBorder="1" applyAlignment="1">
      <alignment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vertical="top"/>
    </xf>
    <xf numFmtId="4" fontId="1" fillId="0" borderId="7" xfId="0" applyNumberFormat="1" applyFont="1" applyBorder="1" applyAlignment="1" applyProtection="1">
      <alignment horizontal="right" vertical="top" wrapText="1"/>
      <protection locked="0"/>
    </xf>
    <xf numFmtId="0" fontId="7" fillId="0" borderId="0" xfId="0" applyFont="1" applyAlignment="1">
      <alignment vertical="top"/>
    </xf>
    <xf numFmtId="3" fontId="1" fillId="0" borderId="5" xfId="0" applyNumberFormat="1" applyFont="1" applyBorder="1" applyAlignment="1">
      <alignment vertical="top" wrapText="1"/>
    </xf>
    <xf numFmtId="164" fontId="1" fillId="0" borderId="0" xfId="0" applyNumberFormat="1" applyFont="1" applyAlignment="1">
      <alignment vertical="top" wrapText="1"/>
    </xf>
    <xf numFmtId="0" fontId="8" fillId="0" borderId="0" xfId="0" applyFont="1" applyAlignment="1">
      <alignment vertical="top"/>
    </xf>
    <xf numFmtId="4" fontId="9" fillId="0" borderId="4" xfId="0" applyNumberFormat="1" applyFont="1" applyBorder="1" applyAlignment="1">
      <alignment horizontal="right" vertical="top" wrapText="1"/>
    </xf>
    <xf numFmtId="0" fontId="9" fillId="0" borderId="5" xfId="0" applyFont="1" applyBorder="1" applyAlignment="1">
      <alignment vertical="top" wrapText="1"/>
    </xf>
    <xf numFmtId="4" fontId="9" fillId="0" borderId="5" xfId="0" applyNumberFormat="1" applyFont="1" applyBorder="1" applyAlignment="1">
      <alignment horizontal="right" vertical="top" wrapText="1"/>
    </xf>
    <xf numFmtId="4" fontId="9" fillId="0" borderId="5" xfId="0" applyNumberFormat="1" applyFont="1" applyBorder="1" applyAlignment="1" applyProtection="1">
      <alignment horizontal="right" vertical="top" wrapText="1"/>
      <protection locked="0"/>
    </xf>
    <xf numFmtId="0" fontId="9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3" fontId="1" fillId="0" borderId="5" xfId="0" quotePrefix="1" applyNumberFormat="1" applyFont="1" applyBorder="1" applyAlignment="1">
      <alignment horizontal="right" vertical="top" wrapText="1"/>
    </xf>
    <xf numFmtId="0" fontId="1" fillId="2" borderId="0" xfId="0" applyFont="1" applyFill="1" applyAlignment="1">
      <alignment vertical="top" wrapText="1"/>
    </xf>
    <xf numFmtId="9" fontId="1" fillId="0" borderId="5" xfId="3" applyFont="1" applyBorder="1" applyAlignment="1" applyProtection="1">
      <alignment horizontal="right" vertical="top" wrapText="1"/>
      <protection locked="0"/>
    </xf>
    <xf numFmtId="0" fontId="1" fillId="3" borderId="5" xfId="0" applyFont="1" applyFill="1" applyBorder="1" applyAlignment="1">
      <alignment vertical="top" wrapText="1"/>
    </xf>
    <xf numFmtId="0" fontId="1" fillId="3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right" vertical="top" wrapText="1"/>
    </xf>
    <xf numFmtId="3" fontId="1" fillId="0" borderId="0" xfId="0" applyNumberFormat="1" applyFont="1" applyAlignment="1">
      <alignment vertical="top" wrapText="1"/>
    </xf>
    <xf numFmtId="0" fontId="11" fillId="0" borderId="25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2" fillId="0" borderId="19" xfId="0" applyFont="1" applyBorder="1"/>
    <xf numFmtId="0" fontId="13" fillId="0" borderId="8" xfId="0" applyFont="1" applyBorder="1" applyAlignment="1">
      <alignment vertical="top"/>
    </xf>
    <xf numFmtId="0" fontId="13" fillId="0" borderId="0" xfId="0" applyFont="1" applyAlignment="1">
      <alignment vertical="top"/>
    </xf>
    <xf numFmtId="168" fontId="13" fillId="0" borderId="9" xfId="2" applyNumberFormat="1" applyFont="1" applyBorder="1" applyAlignment="1">
      <alignment horizontal="right" vertical="top"/>
    </xf>
    <xf numFmtId="0" fontId="13" fillId="0" borderId="11" xfId="0" applyFont="1" applyBorder="1" applyAlignment="1">
      <alignment vertical="top"/>
    </xf>
    <xf numFmtId="0" fontId="13" fillId="0" borderId="12" xfId="0" applyFont="1" applyBorder="1" applyAlignment="1">
      <alignment vertical="top"/>
    </xf>
    <xf numFmtId="0" fontId="13" fillId="0" borderId="16" xfId="0" applyFont="1" applyBorder="1" applyAlignment="1">
      <alignment horizontal="center" vertical="top"/>
    </xf>
    <xf numFmtId="0" fontId="13" fillId="0" borderId="17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18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4" fillId="0" borderId="20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20" xfId="0" applyFont="1" applyBorder="1" applyAlignment="1">
      <alignment horizontal="center" vertical="top"/>
    </xf>
    <xf numFmtId="0" fontId="13" fillId="0" borderId="21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13" fillId="0" borderId="17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168" fontId="13" fillId="0" borderId="20" xfId="2" applyNumberFormat="1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168" fontId="13" fillId="0" borderId="13" xfId="2" applyNumberFormat="1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/>
    </xf>
    <xf numFmtId="0" fontId="13" fillId="0" borderId="22" xfId="0" applyFont="1" applyBorder="1" applyAlignment="1">
      <alignment horizontal="right" vertical="center"/>
    </xf>
    <xf numFmtId="168" fontId="14" fillId="0" borderId="20" xfId="2" applyNumberFormat="1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26" xfId="0" applyFont="1" applyBorder="1" applyAlignment="1">
      <alignment horizontal="right" vertical="center"/>
    </xf>
    <xf numFmtId="168" fontId="14" fillId="0" borderId="27" xfId="2" applyNumberFormat="1" applyFont="1" applyBorder="1" applyAlignment="1">
      <alignment horizontal="left" vertical="center" wrapText="1"/>
    </xf>
    <xf numFmtId="0" fontId="14" fillId="0" borderId="22" xfId="0" applyFont="1" applyBorder="1" applyAlignment="1">
      <alignment horizontal="right" vertical="center"/>
    </xf>
    <xf numFmtId="168" fontId="13" fillId="0" borderId="20" xfId="2" applyNumberFormat="1" applyFont="1" applyBorder="1" applyAlignment="1">
      <alignment horizontal="right" vertical="center"/>
    </xf>
    <xf numFmtId="0" fontId="15" fillId="0" borderId="10" xfId="0" applyFont="1" applyBorder="1" applyAlignment="1">
      <alignment horizontal="left" vertical="center"/>
    </xf>
    <xf numFmtId="0" fontId="14" fillId="0" borderId="23" xfId="0" applyFont="1" applyBorder="1" applyAlignment="1">
      <alignment horizontal="center" vertical="center"/>
    </xf>
    <xf numFmtId="44" fontId="14" fillId="0" borderId="2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top"/>
    </xf>
    <xf numFmtId="0" fontId="3" fillId="0" borderId="28" xfId="0" applyFont="1" applyBorder="1" applyAlignment="1">
      <alignment vertical="top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3" fillId="0" borderId="12" xfId="0" applyFont="1" applyBorder="1" applyAlignment="1">
      <alignment vertical="top"/>
    </xf>
    <xf numFmtId="0" fontId="2" fillId="0" borderId="12" xfId="0" applyFont="1" applyBorder="1" applyAlignment="1">
      <alignment horizontal="right" vertical="top"/>
    </xf>
    <xf numFmtId="0" fontId="1" fillId="0" borderId="28" xfId="0" applyFont="1" applyBorder="1" applyAlignment="1">
      <alignment horizontal="right" vertical="top"/>
    </xf>
    <xf numFmtId="0" fontId="8" fillId="0" borderId="12" xfId="0" applyFont="1" applyBorder="1" applyAlignment="1">
      <alignment vertical="top"/>
    </xf>
    <xf numFmtId="0" fontId="8" fillId="0" borderId="28" xfId="0" applyFont="1" applyBorder="1" applyAlignment="1">
      <alignment vertical="top"/>
    </xf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7" fillId="0" borderId="0" xfId="0" applyFont="1" applyBorder="1" applyAlignment="1">
      <alignment horizontal="left" vertical="top"/>
    </xf>
  </cellXfs>
  <cellStyles count="4">
    <cellStyle name="Currency 2" xfId="2" xr:uid="{00000000-0005-0000-0000-000000000000}"/>
    <cellStyle name="Normal" xfId="0" builtinId="0"/>
    <cellStyle name="Normal 3" xfId="1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5"/>
  <sheetViews>
    <sheetView showGridLines="0" topLeftCell="B162" zoomScaleNormal="100" zoomScaleSheetLayoutView="85" zoomScalePageLayoutView="55" workbookViewId="0">
      <selection activeCell="D148" sqref="D148"/>
    </sheetView>
  </sheetViews>
  <sheetFormatPr defaultColWidth="9.109375" defaultRowHeight="14.4" x14ac:dyDescent="0.3"/>
  <cols>
    <col min="1" max="1" width="5.44140625" style="1" hidden="1" customWidth="1"/>
    <col min="2" max="2" width="8.6640625" style="1" customWidth="1"/>
    <col min="3" max="3" width="10.88671875" style="1" customWidth="1"/>
    <col min="4" max="4" width="35.6640625" style="1" customWidth="1"/>
    <col min="5" max="5" width="9.6640625" style="1" customWidth="1"/>
    <col min="6" max="6" width="10.33203125" style="1" customWidth="1"/>
    <col min="7" max="7" width="11.44140625" style="1" customWidth="1"/>
    <col min="8" max="8" width="15.109375" style="1" customWidth="1"/>
    <col min="9" max="9" width="7" style="1" customWidth="1"/>
    <col min="10" max="16384" width="9.109375" style="1"/>
  </cols>
  <sheetData>
    <row r="1" spans="1:8" s="2" customFormat="1" ht="13.8" x14ac:dyDescent="0.3">
      <c r="A1" s="2" t="s">
        <v>0</v>
      </c>
      <c r="B1" s="116" t="s">
        <v>346</v>
      </c>
    </row>
    <row r="2" spans="1:8" s="2" customFormat="1" ht="13.8" x14ac:dyDescent="0.3">
      <c r="B2" s="117" t="s">
        <v>1</v>
      </c>
    </row>
    <row r="3" spans="1:8" s="2" customFormat="1" ht="13.8" x14ac:dyDescent="0.3">
      <c r="B3" s="118"/>
      <c r="C3" s="118"/>
      <c r="D3" s="118"/>
      <c r="E3" s="118"/>
      <c r="F3" s="118"/>
      <c r="G3" s="118"/>
      <c r="H3" s="119" t="s">
        <v>2</v>
      </c>
    </row>
    <row r="4" spans="1:8" s="4" customFormat="1" ht="27.6" customHeight="1" x14ac:dyDescent="0.3"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6" t="s">
        <v>9</v>
      </c>
    </row>
    <row r="5" spans="1:8" s="4" customFormat="1" ht="26.4" x14ac:dyDescent="0.3">
      <c r="A5" s="4">
        <v>199</v>
      </c>
      <c r="B5" s="7"/>
      <c r="C5" s="8" t="s">
        <v>10</v>
      </c>
      <c r="D5" s="9" t="s">
        <v>11</v>
      </c>
      <c r="E5" s="10"/>
      <c r="F5" s="11"/>
      <c r="G5" s="11"/>
      <c r="H5" s="13"/>
    </row>
    <row r="6" spans="1:8" s="4" customFormat="1" ht="12.75" customHeight="1" x14ac:dyDescent="0.3">
      <c r="B6" s="14"/>
      <c r="C6" s="14"/>
      <c r="D6" s="14"/>
      <c r="E6" s="14"/>
      <c r="F6" s="14"/>
      <c r="G6" s="14"/>
      <c r="H6" s="14"/>
    </row>
    <row r="7" spans="1:8" s="4" customFormat="1" ht="26.4" x14ac:dyDescent="0.3">
      <c r="A7" s="4">
        <v>200</v>
      </c>
      <c r="B7" s="15" t="s">
        <v>12</v>
      </c>
      <c r="C7" s="15">
        <v>8.3000000000000007</v>
      </c>
      <c r="D7" s="16" t="s">
        <v>13</v>
      </c>
      <c r="E7" s="17"/>
      <c r="F7" s="18"/>
      <c r="G7" s="18"/>
      <c r="H7" s="19"/>
    </row>
    <row r="8" spans="1:8" s="4" customFormat="1" ht="12.75" customHeight="1" x14ac:dyDescent="0.3">
      <c r="B8" s="14"/>
      <c r="C8" s="14"/>
      <c r="D8" s="14"/>
      <c r="E8" s="14"/>
      <c r="F8" s="14"/>
      <c r="G8" s="14"/>
      <c r="H8" s="14"/>
    </row>
    <row r="9" spans="1:8" s="4" customFormat="1" ht="13.2" x14ac:dyDescent="0.3">
      <c r="A9" s="4">
        <v>201</v>
      </c>
      <c r="B9" s="15" t="s">
        <v>14</v>
      </c>
      <c r="C9" s="15" t="s">
        <v>15</v>
      </c>
      <c r="D9" s="15" t="s">
        <v>16</v>
      </c>
      <c r="E9" s="20" t="s">
        <v>17</v>
      </c>
      <c r="F9" s="21">
        <v>1</v>
      </c>
      <c r="G9" s="39"/>
      <c r="H9" s="19"/>
    </row>
    <row r="10" spans="1:8" s="4" customFormat="1" ht="12.75" customHeight="1" x14ac:dyDescent="0.3">
      <c r="B10" s="14"/>
      <c r="C10" s="14"/>
      <c r="D10" s="14"/>
      <c r="E10" s="14"/>
      <c r="F10" s="14"/>
      <c r="G10" s="14"/>
      <c r="H10" s="14"/>
    </row>
    <row r="11" spans="1:8" s="4" customFormat="1" ht="13.2" x14ac:dyDescent="0.3">
      <c r="A11" s="4">
        <v>202</v>
      </c>
      <c r="B11" s="15"/>
      <c r="C11" s="15" t="s">
        <v>18</v>
      </c>
      <c r="D11" s="15" t="s">
        <v>19</v>
      </c>
      <c r="E11" s="20"/>
      <c r="F11" s="21"/>
      <c r="G11" s="19"/>
      <c r="H11" s="19"/>
    </row>
    <row r="12" spans="1:8" s="4" customFormat="1" ht="12.75" customHeight="1" x14ac:dyDescent="0.3">
      <c r="B12" s="14"/>
      <c r="C12" s="14"/>
      <c r="D12" s="14"/>
      <c r="E12" s="14"/>
      <c r="F12" s="14"/>
      <c r="G12" s="14"/>
      <c r="H12" s="14"/>
    </row>
    <row r="13" spans="1:8" s="4" customFormat="1" ht="26.4" x14ac:dyDescent="0.3">
      <c r="A13" s="4">
        <v>203</v>
      </c>
      <c r="B13" s="15"/>
      <c r="C13" s="15" t="s">
        <v>20</v>
      </c>
      <c r="D13" s="15" t="s">
        <v>21</v>
      </c>
      <c r="E13" s="20"/>
      <c r="F13" s="21"/>
      <c r="G13" s="19"/>
      <c r="H13" s="19"/>
    </row>
    <row r="14" spans="1:8" s="4" customFormat="1" ht="12.75" customHeight="1" x14ac:dyDescent="0.3">
      <c r="B14" s="14"/>
      <c r="C14" s="14"/>
      <c r="D14" s="14"/>
      <c r="E14" s="14"/>
      <c r="F14" s="14"/>
      <c r="G14" s="14"/>
      <c r="H14" s="14"/>
    </row>
    <row r="15" spans="1:8" s="4" customFormat="1" ht="13.2" x14ac:dyDescent="0.3">
      <c r="A15" s="4">
        <v>204</v>
      </c>
      <c r="B15" s="15" t="s">
        <v>22</v>
      </c>
      <c r="C15" s="15" t="s">
        <v>23</v>
      </c>
      <c r="D15" s="15" t="s">
        <v>24</v>
      </c>
      <c r="E15" s="20" t="s">
        <v>25</v>
      </c>
      <c r="F15" s="21">
        <v>2</v>
      </c>
      <c r="G15" s="39"/>
      <c r="H15" s="19"/>
    </row>
    <row r="16" spans="1:8" s="4" customFormat="1" ht="12.75" customHeight="1" x14ac:dyDescent="0.3">
      <c r="B16" s="14"/>
      <c r="C16" s="14"/>
      <c r="D16" s="14"/>
      <c r="E16" s="14"/>
      <c r="F16" s="14"/>
      <c r="G16" s="14"/>
      <c r="H16" s="14"/>
    </row>
    <row r="17" spans="1:8" s="4" customFormat="1" ht="13.2" x14ac:dyDescent="0.3">
      <c r="A17" s="4">
        <v>205</v>
      </c>
      <c r="B17" s="15" t="s">
        <v>26</v>
      </c>
      <c r="C17" s="15" t="s">
        <v>27</v>
      </c>
      <c r="D17" s="15" t="s">
        <v>28</v>
      </c>
      <c r="E17" s="20" t="s">
        <v>17</v>
      </c>
      <c r="F17" s="21">
        <v>1</v>
      </c>
      <c r="G17" s="39"/>
      <c r="H17" s="19"/>
    </row>
    <row r="18" spans="1:8" s="4" customFormat="1" ht="12.75" customHeight="1" x14ac:dyDescent="0.3">
      <c r="B18" s="14"/>
      <c r="C18" s="14"/>
      <c r="D18" s="14"/>
      <c r="E18" s="14"/>
      <c r="F18" s="14"/>
      <c r="G18" s="14"/>
      <c r="H18" s="14"/>
    </row>
    <row r="19" spans="1:8" s="4" customFormat="1" ht="13.2" x14ac:dyDescent="0.3">
      <c r="A19" s="4">
        <v>206</v>
      </c>
      <c r="B19" s="15"/>
      <c r="C19" s="15" t="s">
        <v>29</v>
      </c>
      <c r="D19" s="15" t="s">
        <v>30</v>
      </c>
      <c r="E19" s="20"/>
      <c r="F19" s="21"/>
      <c r="G19" s="19"/>
      <c r="H19" s="19"/>
    </row>
    <row r="20" spans="1:8" s="4" customFormat="1" ht="12.75" customHeight="1" x14ac:dyDescent="0.3">
      <c r="B20" s="14"/>
      <c r="C20" s="14"/>
      <c r="D20" s="14"/>
      <c r="E20" s="14"/>
      <c r="F20" s="14"/>
      <c r="G20" s="14"/>
      <c r="H20" s="14"/>
    </row>
    <row r="21" spans="1:8" s="4" customFormat="1" ht="13.2" x14ac:dyDescent="0.3">
      <c r="A21" s="4">
        <v>207</v>
      </c>
      <c r="B21" s="15" t="s">
        <v>31</v>
      </c>
      <c r="C21" s="15"/>
      <c r="D21" s="15" t="s">
        <v>32</v>
      </c>
      <c r="E21" s="20" t="s">
        <v>17</v>
      </c>
      <c r="F21" s="21">
        <v>1</v>
      </c>
      <c r="G21" s="39"/>
      <c r="H21" s="19"/>
    </row>
    <row r="22" spans="1:8" s="4" customFormat="1" ht="12.75" customHeight="1" x14ac:dyDescent="0.3">
      <c r="B22" s="14"/>
      <c r="C22" s="14"/>
      <c r="D22" s="14"/>
      <c r="E22" s="14"/>
      <c r="F22" s="14"/>
      <c r="G22" s="14"/>
      <c r="H22" s="14"/>
    </row>
    <row r="23" spans="1:8" s="4" customFormat="1" ht="13.2" x14ac:dyDescent="0.3">
      <c r="A23" s="4">
        <v>208</v>
      </c>
      <c r="B23" s="15" t="s">
        <v>33</v>
      </c>
      <c r="C23" s="15"/>
      <c r="D23" s="15" t="s">
        <v>34</v>
      </c>
      <c r="E23" s="20" t="s">
        <v>17</v>
      </c>
      <c r="F23" s="21">
        <v>1</v>
      </c>
      <c r="G23" s="39"/>
      <c r="H23" s="19"/>
    </row>
    <row r="24" spans="1:8" s="4" customFormat="1" ht="12.75" customHeight="1" x14ac:dyDescent="0.3">
      <c r="B24" s="14"/>
      <c r="C24" s="14"/>
      <c r="D24" s="14"/>
      <c r="E24" s="14"/>
      <c r="F24" s="14"/>
      <c r="G24" s="14"/>
      <c r="H24" s="14"/>
    </row>
    <row r="25" spans="1:8" s="4" customFormat="1" ht="13.2" x14ac:dyDescent="0.3">
      <c r="A25" s="4">
        <v>209</v>
      </c>
      <c r="B25" s="15" t="s">
        <v>35</v>
      </c>
      <c r="C25" s="15"/>
      <c r="D25" s="15" t="s">
        <v>36</v>
      </c>
      <c r="E25" s="20" t="s">
        <v>17</v>
      </c>
      <c r="F25" s="21">
        <v>1</v>
      </c>
      <c r="G25" s="39"/>
      <c r="H25" s="19"/>
    </row>
    <row r="26" spans="1:8" s="4" customFormat="1" ht="12.75" customHeight="1" x14ac:dyDescent="0.3">
      <c r="B26" s="14"/>
      <c r="C26" s="14"/>
      <c r="D26" s="14"/>
      <c r="E26" s="14"/>
      <c r="F26" s="14"/>
      <c r="G26" s="14"/>
      <c r="H26" s="14"/>
    </row>
    <row r="27" spans="1:8" s="4" customFormat="1" ht="13.2" x14ac:dyDescent="0.3">
      <c r="A27" s="4">
        <v>210</v>
      </c>
      <c r="B27" s="15" t="s">
        <v>37</v>
      </c>
      <c r="C27" s="15"/>
      <c r="D27" s="15" t="s">
        <v>38</v>
      </c>
      <c r="E27" s="20" t="s">
        <v>17</v>
      </c>
      <c r="F27" s="21">
        <v>1</v>
      </c>
      <c r="G27" s="39"/>
      <c r="H27" s="19"/>
    </row>
    <row r="28" spans="1:8" s="4" customFormat="1" ht="12.75" customHeight="1" x14ac:dyDescent="0.3">
      <c r="B28" s="14"/>
      <c r="C28" s="14"/>
      <c r="D28" s="14"/>
      <c r="E28" s="14"/>
      <c r="F28" s="14"/>
      <c r="G28" s="14"/>
      <c r="H28" s="14"/>
    </row>
    <row r="29" spans="1:8" s="4" customFormat="1" ht="13.2" x14ac:dyDescent="0.3">
      <c r="A29" s="4">
        <v>211</v>
      </c>
      <c r="B29" s="15" t="s">
        <v>39</v>
      </c>
      <c r="C29" s="15"/>
      <c r="D29" s="15" t="s">
        <v>40</v>
      </c>
      <c r="E29" s="20" t="s">
        <v>17</v>
      </c>
      <c r="F29" s="21">
        <v>1</v>
      </c>
      <c r="G29" s="39"/>
      <c r="H29" s="19"/>
    </row>
    <row r="30" spans="1:8" s="4" customFormat="1" ht="12.75" customHeight="1" x14ac:dyDescent="0.3">
      <c r="B30" s="14"/>
      <c r="C30" s="14"/>
      <c r="D30" s="14"/>
      <c r="E30" s="14"/>
      <c r="F30" s="14"/>
      <c r="G30" s="14"/>
      <c r="H30" s="14"/>
    </row>
    <row r="31" spans="1:8" s="4" customFormat="1" ht="13.2" x14ac:dyDescent="0.3">
      <c r="A31" s="4">
        <v>212</v>
      </c>
      <c r="B31" s="15" t="s">
        <v>41</v>
      </c>
      <c r="C31" s="15"/>
      <c r="D31" s="15" t="s">
        <v>42</v>
      </c>
      <c r="E31" s="20" t="s">
        <v>17</v>
      </c>
      <c r="F31" s="21">
        <v>1</v>
      </c>
      <c r="G31" s="39"/>
      <c r="H31" s="19"/>
    </row>
    <row r="32" spans="1:8" s="4" customFormat="1" ht="12.75" customHeight="1" x14ac:dyDescent="0.3">
      <c r="B32" s="14"/>
      <c r="C32" s="14"/>
      <c r="D32" s="14"/>
      <c r="E32" s="14"/>
      <c r="F32" s="14"/>
      <c r="G32" s="14"/>
      <c r="H32" s="14"/>
    </row>
    <row r="33" spans="1:8" s="4" customFormat="1" ht="26.4" x14ac:dyDescent="0.3">
      <c r="A33" s="4">
        <v>213</v>
      </c>
      <c r="B33" s="15" t="s">
        <v>43</v>
      </c>
      <c r="C33" s="15"/>
      <c r="D33" s="15" t="s">
        <v>44</v>
      </c>
      <c r="E33" s="20" t="s">
        <v>17</v>
      </c>
      <c r="F33" s="21">
        <v>1</v>
      </c>
      <c r="G33" s="39"/>
      <c r="H33" s="19"/>
    </row>
    <row r="34" spans="1:8" s="4" customFormat="1" ht="12.75" customHeight="1" x14ac:dyDescent="0.3">
      <c r="B34" s="14"/>
      <c r="C34" s="14"/>
      <c r="D34" s="14"/>
      <c r="E34" s="14"/>
      <c r="F34" s="14"/>
      <c r="G34" s="14"/>
      <c r="H34" s="14"/>
    </row>
    <row r="35" spans="1:8" s="4" customFormat="1" ht="13.2" x14ac:dyDescent="0.3">
      <c r="A35" s="4">
        <v>214</v>
      </c>
      <c r="B35" s="15" t="s">
        <v>45</v>
      </c>
      <c r="C35" s="15"/>
      <c r="D35" s="15" t="s">
        <v>46</v>
      </c>
      <c r="E35" s="20" t="s">
        <v>17</v>
      </c>
      <c r="F35" s="21">
        <v>1</v>
      </c>
      <c r="G35" s="39"/>
      <c r="H35" s="19"/>
    </row>
    <row r="36" spans="1:8" s="4" customFormat="1" ht="12.75" customHeight="1" x14ac:dyDescent="0.3">
      <c r="B36" s="14"/>
      <c r="C36" s="14"/>
      <c r="D36" s="14"/>
      <c r="E36" s="14"/>
      <c r="F36" s="14"/>
      <c r="G36" s="14"/>
      <c r="H36" s="14"/>
    </row>
    <row r="37" spans="1:8" s="4" customFormat="1" ht="13.2" x14ac:dyDescent="0.3">
      <c r="A37" s="4">
        <v>215</v>
      </c>
      <c r="B37" s="15" t="s">
        <v>47</v>
      </c>
      <c r="C37" s="15"/>
      <c r="D37" s="15" t="s">
        <v>48</v>
      </c>
      <c r="E37" s="20" t="s">
        <v>17</v>
      </c>
      <c r="F37" s="21">
        <v>1</v>
      </c>
      <c r="G37" s="39"/>
      <c r="H37" s="19"/>
    </row>
    <row r="38" spans="1:8" s="4" customFormat="1" ht="12.75" customHeight="1" x14ac:dyDescent="0.3">
      <c r="B38" s="14"/>
      <c r="C38" s="14"/>
      <c r="D38" s="14"/>
      <c r="E38" s="14"/>
      <c r="F38" s="14"/>
      <c r="G38" s="14"/>
      <c r="H38" s="14"/>
    </row>
    <row r="39" spans="1:8" s="4" customFormat="1" ht="13.2" x14ac:dyDescent="0.3">
      <c r="A39" s="4">
        <v>216</v>
      </c>
      <c r="B39" s="15" t="s">
        <v>49</v>
      </c>
      <c r="C39" s="15"/>
      <c r="D39" s="15" t="s">
        <v>50</v>
      </c>
      <c r="E39" s="20" t="s">
        <v>17</v>
      </c>
      <c r="F39" s="21">
        <v>1</v>
      </c>
      <c r="G39" s="39"/>
      <c r="H39" s="19"/>
    </row>
    <row r="40" spans="1:8" s="4" customFormat="1" ht="12.75" customHeight="1" x14ac:dyDescent="0.3">
      <c r="B40" s="14"/>
      <c r="C40" s="14"/>
      <c r="D40" s="14"/>
      <c r="E40" s="14"/>
      <c r="F40" s="14"/>
      <c r="G40" s="14"/>
      <c r="H40" s="19"/>
    </row>
    <row r="41" spans="1:8" s="4" customFormat="1" ht="52.8" x14ac:dyDescent="0.3">
      <c r="A41" s="4">
        <v>217</v>
      </c>
      <c r="B41" s="15" t="s">
        <v>51</v>
      </c>
      <c r="C41" s="15" t="s">
        <v>52</v>
      </c>
      <c r="D41" s="15" t="s">
        <v>53</v>
      </c>
      <c r="E41" s="20" t="s">
        <v>17</v>
      </c>
      <c r="F41" s="21">
        <v>1</v>
      </c>
      <c r="G41" s="39"/>
      <c r="H41" s="19"/>
    </row>
    <row r="42" spans="1:8" s="4" customFormat="1" ht="12.75" customHeight="1" x14ac:dyDescent="0.3">
      <c r="B42" s="14"/>
      <c r="C42" s="14"/>
      <c r="D42" s="14"/>
      <c r="E42" s="14"/>
      <c r="F42" s="14"/>
      <c r="G42" s="14"/>
      <c r="H42" s="14"/>
    </row>
    <row r="43" spans="1:8" s="4" customFormat="1" ht="26.4" x14ac:dyDescent="0.3">
      <c r="A43" s="4">
        <v>218</v>
      </c>
      <c r="B43" s="15" t="s">
        <v>54</v>
      </c>
      <c r="C43" s="15" t="s">
        <v>55</v>
      </c>
      <c r="D43" s="15" t="s">
        <v>56</v>
      </c>
      <c r="E43" s="20" t="s">
        <v>17</v>
      </c>
      <c r="F43" s="21">
        <v>1</v>
      </c>
      <c r="G43" s="39"/>
      <c r="H43" s="19"/>
    </row>
    <row r="44" spans="1:8" s="4" customFormat="1" ht="12.75" customHeight="1" x14ac:dyDescent="0.3">
      <c r="B44" s="14"/>
      <c r="C44" s="14"/>
      <c r="D44" s="14"/>
      <c r="E44" s="14"/>
      <c r="F44" s="14"/>
      <c r="G44" s="14"/>
      <c r="H44" s="14"/>
    </row>
    <row r="45" spans="1:8" s="4" customFormat="1" ht="13.2" x14ac:dyDescent="0.3">
      <c r="A45" s="4">
        <v>221</v>
      </c>
      <c r="B45" s="15"/>
      <c r="C45" s="15"/>
      <c r="D45" s="15"/>
      <c r="E45" s="20"/>
      <c r="F45" s="21"/>
      <c r="G45" s="19"/>
      <c r="H45" s="19"/>
    </row>
    <row r="46" spans="1:8" s="4" customFormat="1" ht="12.75" customHeight="1" x14ac:dyDescent="0.3">
      <c r="B46" s="14"/>
      <c r="C46" s="14"/>
      <c r="D46" s="14"/>
      <c r="E46" s="14"/>
      <c r="F46" s="14"/>
      <c r="G46" s="14"/>
      <c r="H46" s="14"/>
    </row>
    <row r="47" spans="1:8" s="4" customFormat="1" ht="13.2" x14ac:dyDescent="0.3">
      <c r="A47" s="4">
        <v>222</v>
      </c>
      <c r="B47" s="15"/>
      <c r="C47" s="15"/>
      <c r="D47" s="15"/>
      <c r="E47" s="20"/>
      <c r="F47" s="21"/>
      <c r="G47" s="19"/>
      <c r="H47" s="19"/>
    </row>
    <row r="48" spans="1:8" s="22" customFormat="1" ht="16.649999999999999" customHeight="1" x14ac:dyDescent="0.3">
      <c r="B48" s="23" t="s">
        <v>66</v>
      </c>
      <c r="C48" s="24"/>
      <c r="D48" s="25"/>
      <c r="E48" s="26"/>
      <c r="F48" s="27"/>
      <c r="G48" s="27"/>
      <c r="H48" s="28"/>
    </row>
    <row r="49" spans="1:8" s="2" customFormat="1" ht="13.8" x14ac:dyDescent="0.3">
      <c r="B49" s="115"/>
      <c r="H49" s="29" t="s">
        <v>350</v>
      </c>
    </row>
    <row r="50" spans="1:8" s="2" customFormat="1" ht="13.8" x14ac:dyDescent="0.3">
      <c r="B50" s="114" t="s">
        <v>346</v>
      </c>
    </row>
    <row r="51" spans="1:8" s="2" customFormat="1" ht="13.8" x14ac:dyDescent="0.3">
      <c r="B51" s="50" t="s">
        <v>1</v>
      </c>
    </row>
    <row r="52" spans="1:8" s="2" customFormat="1" ht="13.8" x14ac:dyDescent="0.3">
      <c r="H52" s="3" t="s">
        <v>2</v>
      </c>
    </row>
    <row r="53" spans="1:8" s="4" customFormat="1" ht="27.6" customHeight="1" x14ac:dyDescent="0.3">
      <c r="B53" s="5" t="s">
        <v>3</v>
      </c>
      <c r="C53" s="5" t="s">
        <v>4</v>
      </c>
      <c r="D53" s="5" t="s">
        <v>5</v>
      </c>
      <c r="E53" s="5" t="s">
        <v>6</v>
      </c>
      <c r="F53" s="5" t="s">
        <v>7</v>
      </c>
      <c r="G53" s="5" t="s">
        <v>8</v>
      </c>
      <c r="H53" s="6" t="s">
        <v>9</v>
      </c>
    </row>
    <row r="54" spans="1:8" s="22" customFormat="1" ht="16.649999999999999" customHeight="1" x14ac:dyDescent="0.3">
      <c r="B54" s="23" t="s">
        <v>67</v>
      </c>
      <c r="C54" s="24"/>
      <c r="D54" s="25"/>
      <c r="E54" s="26"/>
      <c r="F54" s="27"/>
      <c r="G54" s="27"/>
      <c r="H54" s="28"/>
    </row>
    <row r="55" spans="1:8" s="4" customFormat="1" ht="13.2" x14ac:dyDescent="0.3">
      <c r="A55" s="4">
        <v>223</v>
      </c>
      <c r="B55" s="8" t="s">
        <v>57</v>
      </c>
      <c r="C55" s="8">
        <v>8.4</v>
      </c>
      <c r="D55" s="9" t="s">
        <v>58</v>
      </c>
      <c r="E55" s="30"/>
      <c r="F55" s="31"/>
      <c r="G55" s="40"/>
      <c r="H55" s="13"/>
    </row>
    <row r="56" spans="1:8" s="4" customFormat="1" ht="13.2" x14ac:dyDescent="0.3">
      <c r="B56" s="15"/>
      <c r="C56" s="15"/>
      <c r="D56" s="15"/>
      <c r="E56" s="20"/>
      <c r="F56" s="21"/>
      <c r="G56" s="39"/>
      <c r="H56" s="19"/>
    </row>
    <row r="57" spans="1:8" s="4" customFormat="1" ht="13.2" x14ac:dyDescent="0.3">
      <c r="B57" s="15" t="s">
        <v>59</v>
      </c>
      <c r="C57" s="15" t="s">
        <v>60</v>
      </c>
      <c r="D57" s="15" t="s">
        <v>61</v>
      </c>
      <c r="E57" s="20" t="s">
        <v>338</v>
      </c>
      <c r="F57" s="21">
        <v>10</v>
      </c>
      <c r="G57" s="39"/>
      <c r="H57" s="19"/>
    </row>
    <row r="58" spans="1:8" s="4" customFormat="1" ht="13.2" x14ac:dyDescent="0.3">
      <c r="B58" s="15"/>
      <c r="C58" s="15"/>
      <c r="D58" s="15"/>
      <c r="E58" s="20"/>
      <c r="F58" s="21"/>
      <c r="G58" s="39"/>
      <c r="H58" s="19"/>
    </row>
    <row r="59" spans="1:8" s="4" customFormat="1" ht="26.4" x14ac:dyDescent="0.3">
      <c r="B59" s="15"/>
      <c r="C59" s="15" t="s">
        <v>62</v>
      </c>
      <c r="D59" s="15" t="s">
        <v>63</v>
      </c>
      <c r="E59" s="20"/>
      <c r="F59" s="21"/>
      <c r="G59" s="39"/>
      <c r="H59" s="19"/>
    </row>
    <row r="60" spans="1:8" s="4" customFormat="1" ht="13.2" x14ac:dyDescent="0.3">
      <c r="B60" s="15"/>
      <c r="C60" s="15"/>
      <c r="D60" s="15"/>
      <c r="E60" s="20"/>
      <c r="F60" s="21"/>
      <c r="G60" s="39"/>
      <c r="H60" s="19"/>
    </row>
    <row r="61" spans="1:8" s="4" customFormat="1" ht="26.4" x14ac:dyDescent="0.3">
      <c r="B61" s="15"/>
      <c r="C61" s="15" t="s">
        <v>64</v>
      </c>
      <c r="D61" s="15" t="s">
        <v>65</v>
      </c>
      <c r="E61" s="20"/>
      <c r="F61" s="21"/>
      <c r="G61" s="39"/>
      <c r="H61" s="19"/>
    </row>
    <row r="62" spans="1:8" s="4" customFormat="1" ht="13.2" x14ac:dyDescent="0.3">
      <c r="B62" s="15"/>
      <c r="C62" s="15"/>
      <c r="D62" s="15"/>
      <c r="E62" s="20"/>
      <c r="F62" s="21"/>
      <c r="G62" s="39"/>
      <c r="H62" s="19"/>
    </row>
    <row r="63" spans="1:8" s="4" customFormat="1" ht="13.2" x14ac:dyDescent="0.3">
      <c r="B63" s="15" t="s">
        <v>68</v>
      </c>
      <c r="C63" s="15" t="s">
        <v>23</v>
      </c>
      <c r="D63" s="15" t="s">
        <v>277</v>
      </c>
      <c r="E63" s="20" t="s">
        <v>338</v>
      </c>
      <c r="F63" s="21">
        <v>10</v>
      </c>
      <c r="G63" s="39"/>
      <c r="H63" s="19"/>
    </row>
    <row r="64" spans="1:8" s="4" customFormat="1" ht="12.75" customHeight="1" x14ac:dyDescent="0.3">
      <c r="B64" s="14"/>
      <c r="C64" s="14"/>
      <c r="D64" s="14"/>
      <c r="E64" s="14"/>
      <c r="F64" s="14"/>
      <c r="G64" s="14"/>
      <c r="H64" s="14"/>
    </row>
    <row r="65" spans="1:8" s="4" customFormat="1" ht="13.2" x14ac:dyDescent="0.3">
      <c r="A65" s="4">
        <v>224</v>
      </c>
      <c r="B65" s="15" t="s">
        <v>69</v>
      </c>
      <c r="C65" s="15" t="s">
        <v>27</v>
      </c>
      <c r="D65" s="15" t="s">
        <v>28</v>
      </c>
      <c r="E65" s="20" t="s">
        <v>338</v>
      </c>
      <c r="F65" s="21">
        <v>10</v>
      </c>
      <c r="G65" s="39"/>
      <c r="H65" s="19"/>
    </row>
    <row r="66" spans="1:8" s="4" customFormat="1" ht="12.75" customHeight="1" x14ac:dyDescent="0.3">
      <c r="B66" s="14"/>
      <c r="C66" s="14"/>
      <c r="D66" s="14"/>
      <c r="E66" s="14"/>
      <c r="F66" s="14"/>
      <c r="G66" s="14"/>
      <c r="H66" s="14"/>
    </row>
    <row r="67" spans="1:8" s="4" customFormat="1" ht="39.6" x14ac:dyDescent="0.3">
      <c r="A67" s="4">
        <v>225</v>
      </c>
      <c r="B67" s="15"/>
      <c r="C67" s="15" t="s">
        <v>70</v>
      </c>
      <c r="D67" s="15" t="s">
        <v>71</v>
      </c>
      <c r="E67" s="20"/>
      <c r="F67" s="21"/>
      <c r="G67" s="19"/>
      <c r="H67" s="19"/>
    </row>
    <row r="68" spans="1:8" s="4" customFormat="1" ht="12.75" customHeight="1" x14ac:dyDescent="0.3">
      <c r="B68" s="14"/>
      <c r="C68" s="14"/>
      <c r="D68" s="14"/>
      <c r="E68" s="14"/>
      <c r="F68" s="14"/>
      <c r="G68" s="14"/>
      <c r="H68" s="14"/>
    </row>
    <row r="69" spans="1:8" s="4" customFormat="1" ht="13.2" x14ac:dyDescent="0.3">
      <c r="A69" s="4">
        <v>226</v>
      </c>
      <c r="B69" s="15" t="s">
        <v>72</v>
      </c>
      <c r="C69" s="15"/>
      <c r="D69" s="15" t="s">
        <v>32</v>
      </c>
      <c r="E69" s="20" t="s">
        <v>338</v>
      </c>
      <c r="F69" s="21">
        <v>10</v>
      </c>
      <c r="G69" s="39"/>
      <c r="H69" s="19"/>
    </row>
    <row r="70" spans="1:8" s="4" customFormat="1" ht="12.75" customHeight="1" x14ac:dyDescent="0.3">
      <c r="B70" s="14"/>
      <c r="C70" s="14"/>
      <c r="D70" s="14"/>
      <c r="E70" s="14"/>
      <c r="F70" s="14"/>
      <c r="G70" s="14"/>
      <c r="H70" s="14"/>
    </row>
    <row r="71" spans="1:8" s="4" customFormat="1" ht="13.2" x14ac:dyDescent="0.3">
      <c r="A71" s="4">
        <v>227</v>
      </c>
      <c r="B71" s="15" t="s">
        <v>73</v>
      </c>
      <c r="C71" s="15"/>
      <c r="D71" s="15" t="s">
        <v>34</v>
      </c>
      <c r="E71" s="20" t="s">
        <v>338</v>
      </c>
      <c r="F71" s="21">
        <v>10</v>
      </c>
      <c r="G71" s="39"/>
      <c r="H71" s="19"/>
    </row>
    <row r="72" spans="1:8" s="4" customFormat="1" ht="12.75" customHeight="1" x14ac:dyDescent="0.3">
      <c r="B72" s="14"/>
      <c r="C72" s="14"/>
      <c r="D72" s="14"/>
      <c r="E72" s="14"/>
      <c r="F72" s="14"/>
      <c r="G72" s="14"/>
      <c r="H72" s="14"/>
    </row>
    <row r="73" spans="1:8" s="4" customFormat="1" ht="13.2" x14ac:dyDescent="0.3">
      <c r="A73" s="4">
        <v>228</v>
      </c>
      <c r="B73" s="15" t="s">
        <v>74</v>
      </c>
      <c r="C73" s="15"/>
      <c r="D73" s="15" t="s">
        <v>38</v>
      </c>
      <c r="E73" s="20" t="s">
        <v>338</v>
      </c>
      <c r="F73" s="21">
        <v>10</v>
      </c>
      <c r="G73" s="39"/>
      <c r="H73" s="19"/>
    </row>
    <row r="74" spans="1:8" s="4" customFormat="1" ht="12.75" customHeight="1" x14ac:dyDescent="0.3">
      <c r="B74" s="14"/>
      <c r="C74" s="14"/>
      <c r="D74" s="14"/>
      <c r="E74" s="14"/>
      <c r="F74" s="14"/>
      <c r="G74" s="14"/>
      <c r="H74" s="14"/>
    </row>
    <row r="75" spans="1:8" s="4" customFormat="1" ht="13.2" x14ac:dyDescent="0.3">
      <c r="A75" s="4">
        <v>229</v>
      </c>
      <c r="B75" s="15" t="s">
        <v>75</v>
      </c>
      <c r="C75" s="15"/>
      <c r="D75" s="15" t="s">
        <v>40</v>
      </c>
      <c r="E75" s="20" t="s">
        <v>338</v>
      </c>
      <c r="F75" s="21">
        <v>10</v>
      </c>
      <c r="G75" s="39"/>
      <c r="H75" s="19"/>
    </row>
    <row r="76" spans="1:8" s="4" customFormat="1" ht="12.75" customHeight="1" x14ac:dyDescent="0.3">
      <c r="B76" s="14"/>
      <c r="C76" s="14"/>
      <c r="D76" s="14"/>
      <c r="E76" s="14"/>
      <c r="F76" s="14"/>
      <c r="G76" s="14"/>
      <c r="H76" s="14"/>
    </row>
    <row r="77" spans="1:8" s="4" customFormat="1" ht="13.2" x14ac:dyDescent="0.3">
      <c r="A77" s="4">
        <v>230</v>
      </c>
      <c r="B77" s="15" t="s">
        <v>76</v>
      </c>
      <c r="C77" s="15"/>
      <c r="D77" s="15" t="s">
        <v>42</v>
      </c>
      <c r="E77" s="20" t="s">
        <v>338</v>
      </c>
      <c r="F77" s="21">
        <v>10</v>
      </c>
      <c r="G77" s="39"/>
      <c r="H77" s="19"/>
    </row>
    <row r="78" spans="1:8" s="4" customFormat="1" ht="12.75" customHeight="1" x14ac:dyDescent="0.3">
      <c r="B78" s="14"/>
      <c r="C78" s="14"/>
      <c r="D78" s="14"/>
      <c r="E78" s="14"/>
      <c r="F78" s="14"/>
      <c r="G78" s="14"/>
      <c r="H78" s="14"/>
    </row>
    <row r="79" spans="1:8" s="4" customFormat="1" ht="26.4" x14ac:dyDescent="0.3">
      <c r="A79" s="4">
        <v>231</v>
      </c>
      <c r="B79" s="15" t="s">
        <v>77</v>
      </c>
      <c r="C79" s="15"/>
      <c r="D79" s="15" t="s">
        <v>44</v>
      </c>
      <c r="E79" s="20" t="s">
        <v>338</v>
      </c>
      <c r="F79" s="21">
        <v>10</v>
      </c>
      <c r="G79" s="39"/>
      <c r="H79" s="19"/>
    </row>
    <row r="80" spans="1:8" s="4" customFormat="1" ht="12.75" customHeight="1" x14ac:dyDescent="0.3">
      <c r="B80" s="14"/>
      <c r="C80" s="14"/>
      <c r="D80" s="14"/>
      <c r="E80" s="14"/>
      <c r="F80" s="14"/>
      <c r="G80" s="14"/>
      <c r="H80" s="14"/>
    </row>
    <row r="81" spans="1:8" s="4" customFormat="1" ht="13.2" x14ac:dyDescent="0.3">
      <c r="A81" s="4">
        <v>232</v>
      </c>
      <c r="B81" s="15" t="s">
        <v>78</v>
      </c>
      <c r="C81" s="15"/>
      <c r="D81" s="15" t="s">
        <v>79</v>
      </c>
      <c r="E81" s="20" t="s">
        <v>338</v>
      </c>
      <c r="F81" s="21">
        <v>10</v>
      </c>
      <c r="G81" s="39"/>
      <c r="H81" s="19"/>
    </row>
    <row r="82" spans="1:8" s="4" customFormat="1" ht="12.75" customHeight="1" x14ac:dyDescent="0.3">
      <c r="B82" s="14"/>
      <c r="C82" s="14"/>
      <c r="D82" s="14"/>
      <c r="E82" s="14"/>
      <c r="F82" s="14"/>
      <c r="G82" s="14"/>
      <c r="H82" s="14"/>
    </row>
    <row r="83" spans="1:8" s="4" customFormat="1" ht="13.2" x14ac:dyDescent="0.3">
      <c r="A83" s="4">
        <v>233</v>
      </c>
      <c r="B83" s="15" t="s">
        <v>80</v>
      </c>
      <c r="C83" s="15"/>
      <c r="D83" s="15" t="s">
        <v>48</v>
      </c>
      <c r="E83" s="20" t="s">
        <v>338</v>
      </c>
      <c r="F83" s="21">
        <v>10</v>
      </c>
      <c r="G83" s="39"/>
      <c r="H83" s="19"/>
    </row>
    <row r="84" spans="1:8" s="4" customFormat="1" ht="12.75" customHeight="1" x14ac:dyDescent="0.3">
      <c r="B84" s="14"/>
      <c r="C84" s="14"/>
      <c r="D84" s="14"/>
      <c r="E84" s="14"/>
      <c r="F84" s="14"/>
      <c r="G84" s="14"/>
      <c r="H84" s="14"/>
    </row>
    <row r="85" spans="1:8" s="4" customFormat="1" ht="13.2" x14ac:dyDescent="0.3">
      <c r="A85" s="4">
        <v>234</v>
      </c>
      <c r="B85" s="15" t="s">
        <v>81</v>
      </c>
      <c r="C85" s="15"/>
      <c r="D85" s="15" t="s">
        <v>50</v>
      </c>
      <c r="E85" s="20" t="s">
        <v>338</v>
      </c>
      <c r="F85" s="21">
        <v>10</v>
      </c>
      <c r="G85" s="39"/>
      <c r="H85" s="19"/>
    </row>
    <row r="86" spans="1:8" s="4" customFormat="1" ht="12.75" customHeight="1" x14ac:dyDescent="0.3">
      <c r="B86" s="14"/>
      <c r="C86" s="14"/>
      <c r="D86" s="14"/>
      <c r="E86" s="14"/>
      <c r="F86" s="14"/>
      <c r="G86" s="14"/>
      <c r="H86" s="14"/>
    </row>
    <row r="87" spans="1:8" s="4" customFormat="1" ht="13.2" x14ac:dyDescent="0.3">
      <c r="A87" s="4">
        <v>235</v>
      </c>
      <c r="B87" s="15" t="s">
        <v>82</v>
      </c>
      <c r="C87" s="15" t="s">
        <v>83</v>
      </c>
      <c r="D87" s="15" t="s">
        <v>84</v>
      </c>
      <c r="E87" s="20" t="s">
        <v>338</v>
      </c>
      <c r="F87" s="21">
        <v>10</v>
      </c>
      <c r="G87" s="39"/>
      <c r="H87" s="19"/>
    </row>
    <row r="88" spans="1:8" s="4" customFormat="1" ht="12.75" customHeight="1" x14ac:dyDescent="0.3">
      <c r="B88" s="14"/>
      <c r="C88" s="14"/>
      <c r="D88" s="14"/>
      <c r="E88" s="14"/>
      <c r="F88" s="14"/>
      <c r="G88" s="14"/>
      <c r="H88" s="14"/>
    </row>
    <row r="89" spans="1:8" s="4" customFormat="1" ht="26.4" x14ac:dyDescent="0.3">
      <c r="A89" s="4">
        <v>236</v>
      </c>
      <c r="B89" s="15" t="s">
        <v>85</v>
      </c>
      <c r="C89" s="15" t="s">
        <v>86</v>
      </c>
      <c r="D89" s="15" t="s">
        <v>87</v>
      </c>
      <c r="E89" s="20" t="s">
        <v>338</v>
      </c>
      <c r="F89" s="21">
        <v>10</v>
      </c>
      <c r="G89" s="39"/>
      <c r="H89" s="19"/>
    </row>
    <row r="90" spans="1:8" s="4" customFormat="1" ht="12.75" customHeight="1" x14ac:dyDescent="0.3">
      <c r="B90" s="14"/>
      <c r="C90" s="14"/>
      <c r="D90" s="14"/>
      <c r="E90" s="14"/>
      <c r="F90" s="14"/>
      <c r="G90" s="14"/>
      <c r="H90" s="14"/>
    </row>
    <row r="91" spans="1:8" s="4" customFormat="1" ht="39.6" x14ac:dyDescent="0.3">
      <c r="A91" s="4">
        <v>237</v>
      </c>
      <c r="B91" s="15" t="s">
        <v>88</v>
      </c>
      <c r="C91" s="15" t="s">
        <v>89</v>
      </c>
      <c r="D91" s="15" t="s">
        <v>90</v>
      </c>
      <c r="E91" s="20" t="s">
        <v>338</v>
      </c>
      <c r="F91" s="21">
        <v>10</v>
      </c>
      <c r="G91" s="39"/>
      <c r="H91" s="19"/>
    </row>
    <row r="92" spans="1:8" s="4" customFormat="1" ht="12.75" customHeight="1" x14ac:dyDescent="0.3">
      <c r="B92" s="14"/>
      <c r="C92" s="14"/>
      <c r="D92" s="14"/>
      <c r="E92" s="14"/>
      <c r="F92" s="14"/>
      <c r="G92" s="14"/>
      <c r="H92" s="14"/>
    </row>
    <row r="93" spans="1:8" s="4" customFormat="1" ht="13.2" x14ac:dyDescent="0.3">
      <c r="A93" s="4">
        <v>238</v>
      </c>
      <c r="B93" s="15"/>
      <c r="C93" s="15"/>
      <c r="D93" s="16"/>
      <c r="E93" s="20"/>
      <c r="F93" s="21"/>
      <c r="G93" s="19"/>
      <c r="H93" s="19"/>
    </row>
    <row r="94" spans="1:8" s="4" customFormat="1" ht="12.75" customHeight="1" x14ac:dyDescent="0.3">
      <c r="B94" s="14"/>
      <c r="C94" s="14"/>
      <c r="D94" s="14"/>
      <c r="E94" s="14"/>
      <c r="F94" s="14"/>
      <c r="G94" s="14"/>
      <c r="H94" s="14"/>
    </row>
    <row r="95" spans="1:8" s="4" customFormat="1" ht="13.2" x14ac:dyDescent="0.3">
      <c r="A95" s="4">
        <v>239</v>
      </c>
      <c r="B95" s="15"/>
      <c r="C95" s="15"/>
      <c r="D95" s="15"/>
      <c r="E95" s="20"/>
      <c r="F95" s="21"/>
      <c r="G95" s="19"/>
      <c r="H95" s="19"/>
    </row>
    <row r="96" spans="1:8" s="4" customFormat="1" ht="12.75" customHeight="1" x14ac:dyDescent="0.3">
      <c r="B96" s="14"/>
      <c r="C96" s="14"/>
      <c r="D96" s="14"/>
      <c r="E96" s="14"/>
      <c r="F96" s="14"/>
      <c r="G96" s="14"/>
      <c r="H96" s="14"/>
    </row>
    <row r="97" spans="1:8" s="4" customFormat="1" ht="13.2" x14ac:dyDescent="0.3">
      <c r="A97" s="4">
        <v>240</v>
      </c>
      <c r="B97" s="15"/>
      <c r="C97" s="15"/>
      <c r="D97" s="15"/>
      <c r="E97" s="20"/>
      <c r="F97" s="21"/>
      <c r="G97" s="39"/>
      <c r="H97" s="19"/>
    </row>
    <row r="98" spans="1:8" s="4" customFormat="1" ht="12.75" customHeight="1" x14ac:dyDescent="0.3">
      <c r="B98" s="14"/>
      <c r="C98" s="14"/>
      <c r="D98" s="14"/>
      <c r="E98" s="14"/>
      <c r="F98" s="14"/>
      <c r="G98" s="14"/>
      <c r="H98" s="14"/>
    </row>
    <row r="99" spans="1:8" s="22" customFormat="1" ht="16.649999999999999" customHeight="1" x14ac:dyDescent="0.3">
      <c r="B99" s="23" t="s">
        <v>66</v>
      </c>
      <c r="C99" s="24"/>
      <c r="D99" s="25"/>
      <c r="E99" s="26"/>
      <c r="F99" s="27"/>
      <c r="G99" s="27"/>
      <c r="H99" s="28"/>
    </row>
    <row r="100" spans="1:8" s="2" customFormat="1" ht="13.8" x14ac:dyDescent="0.3">
      <c r="B100" s="115"/>
      <c r="C100" s="115"/>
      <c r="D100" s="115"/>
      <c r="E100" s="115"/>
      <c r="F100" s="115"/>
      <c r="G100" s="115"/>
      <c r="H100" s="120" t="s">
        <v>351</v>
      </c>
    </row>
    <row r="101" spans="1:8" s="2" customFormat="1" ht="13.8" x14ac:dyDescent="0.3">
      <c r="B101" s="116" t="s">
        <v>346</v>
      </c>
    </row>
    <row r="102" spans="1:8" s="2" customFormat="1" ht="13.8" x14ac:dyDescent="0.3">
      <c r="B102" s="117" t="s">
        <v>1</v>
      </c>
    </row>
    <row r="103" spans="1:8" s="2" customFormat="1" ht="13.8" x14ac:dyDescent="0.3">
      <c r="B103" s="118"/>
      <c r="C103" s="118"/>
      <c r="D103" s="118"/>
      <c r="E103" s="118"/>
      <c r="F103" s="118"/>
      <c r="G103" s="118"/>
      <c r="H103" s="119" t="s">
        <v>2</v>
      </c>
    </row>
    <row r="104" spans="1:8" s="4" customFormat="1" ht="27.6" customHeight="1" x14ac:dyDescent="0.3">
      <c r="B104" s="5" t="s">
        <v>3</v>
      </c>
      <c r="C104" s="5" t="s">
        <v>4</v>
      </c>
      <c r="D104" s="5" t="s">
        <v>5</v>
      </c>
      <c r="E104" s="5" t="s">
        <v>6</v>
      </c>
      <c r="F104" s="5" t="s">
        <v>7</v>
      </c>
      <c r="G104" s="5" t="s">
        <v>8</v>
      </c>
      <c r="H104" s="6" t="s">
        <v>9</v>
      </c>
    </row>
    <row r="105" spans="1:8" s="22" customFormat="1" ht="16.649999999999999" customHeight="1" x14ac:dyDescent="0.3">
      <c r="B105" s="23" t="s">
        <v>67</v>
      </c>
      <c r="C105" s="24"/>
      <c r="D105" s="25"/>
      <c r="E105" s="26"/>
      <c r="F105" s="27"/>
      <c r="G105" s="27"/>
      <c r="H105" s="28"/>
    </row>
    <row r="106" spans="1:8" s="4" customFormat="1" ht="26.4" x14ac:dyDescent="0.3">
      <c r="A106" s="4">
        <v>242</v>
      </c>
      <c r="B106" s="15" t="s">
        <v>91</v>
      </c>
      <c r="C106" s="15">
        <v>8.5</v>
      </c>
      <c r="D106" s="16" t="s">
        <v>92</v>
      </c>
      <c r="E106" s="20"/>
      <c r="F106" s="21"/>
      <c r="G106" s="19"/>
      <c r="H106" s="19"/>
    </row>
    <row r="107" spans="1:8" s="4" customFormat="1" ht="13.2" x14ac:dyDescent="0.3">
      <c r="B107" s="15" t="s">
        <v>93</v>
      </c>
      <c r="C107" s="15" t="s">
        <v>94</v>
      </c>
      <c r="D107" s="15" t="s">
        <v>95</v>
      </c>
      <c r="E107" s="20" t="s">
        <v>96</v>
      </c>
      <c r="F107" s="21">
        <v>10</v>
      </c>
      <c r="G107" s="39">
        <v>4500</v>
      </c>
      <c r="H107" s="19">
        <f>+F107*G107</f>
        <v>45000</v>
      </c>
    </row>
    <row r="108" spans="1:8" s="4" customFormat="1" ht="13.2" x14ac:dyDescent="0.3">
      <c r="B108" s="14"/>
      <c r="C108" s="14"/>
      <c r="D108" s="14"/>
      <c r="E108" s="14"/>
      <c r="F108" s="14"/>
      <c r="G108" s="14"/>
      <c r="H108" s="14"/>
    </row>
    <row r="109" spans="1:8" s="4" customFormat="1" ht="26.4" x14ac:dyDescent="0.3">
      <c r="B109" s="15" t="s">
        <v>97</v>
      </c>
      <c r="C109" s="15" t="s">
        <v>98</v>
      </c>
      <c r="D109" s="15" t="s">
        <v>99</v>
      </c>
      <c r="E109" s="20" t="s">
        <v>100</v>
      </c>
      <c r="F109" s="21">
        <f>+H107</f>
        <v>45000</v>
      </c>
      <c r="G109" s="65"/>
      <c r="H109" s="19"/>
    </row>
    <row r="110" spans="1:8" s="4" customFormat="1" ht="13.2" x14ac:dyDescent="0.3">
      <c r="B110" s="15"/>
      <c r="C110" s="15"/>
      <c r="D110" s="15"/>
      <c r="E110" s="20"/>
      <c r="F110" s="21"/>
      <c r="G110" s="39"/>
      <c r="H110" s="19"/>
    </row>
    <row r="111" spans="1:8" s="4" customFormat="1" ht="13.2" x14ac:dyDescent="0.3">
      <c r="B111" s="15" t="s">
        <v>101</v>
      </c>
      <c r="C111" s="15"/>
      <c r="D111" s="15" t="s">
        <v>339</v>
      </c>
      <c r="E111" s="20" t="s">
        <v>96</v>
      </c>
      <c r="F111" s="21">
        <v>10</v>
      </c>
      <c r="G111" s="39">
        <v>2500</v>
      </c>
      <c r="H111" s="19">
        <f>+F111*G111</f>
        <v>25000</v>
      </c>
    </row>
    <row r="112" spans="1:8" s="4" customFormat="1" ht="12.75" customHeight="1" x14ac:dyDescent="0.3">
      <c r="B112" s="15"/>
      <c r="C112" s="15"/>
      <c r="D112" s="15"/>
      <c r="E112" s="20"/>
      <c r="F112" s="21"/>
      <c r="G112" s="39"/>
      <c r="H112" s="19"/>
    </row>
    <row r="113" spans="1:8" s="4" customFormat="1" ht="26.4" x14ac:dyDescent="0.3">
      <c r="A113" s="4">
        <v>243</v>
      </c>
      <c r="B113" s="15" t="s">
        <v>105</v>
      </c>
      <c r="C113" s="15"/>
      <c r="D113" s="15" t="s">
        <v>99</v>
      </c>
      <c r="E113" s="20" t="s">
        <v>100</v>
      </c>
      <c r="F113" s="21">
        <f>+H111</f>
        <v>25000</v>
      </c>
      <c r="G113" s="39"/>
      <c r="H113" s="19"/>
    </row>
    <row r="114" spans="1:8" s="4" customFormat="1" ht="12.75" customHeight="1" x14ac:dyDescent="0.3">
      <c r="B114" s="15"/>
      <c r="C114" s="15"/>
      <c r="D114" s="15"/>
      <c r="E114" s="20"/>
      <c r="F114" s="21"/>
      <c r="G114" s="39"/>
      <c r="H114" s="19"/>
    </row>
    <row r="115" spans="1:8" s="4" customFormat="1" ht="13.2" x14ac:dyDescent="0.3">
      <c r="B115" s="15" t="s">
        <v>107</v>
      </c>
      <c r="C115" s="15"/>
      <c r="D115" s="15" t="s">
        <v>340</v>
      </c>
      <c r="E115" s="20" t="s">
        <v>96</v>
      </c>
      <c r="F115" s="21">
        <v>10</v>
      </c>
      <c r="G115" s="39">
        <v>10000</v>
      </c>
      <c r="H115" s="19">
        <f>F115*G115</f>
        <v>100000</v>
      </c>
    </row>
    <row r="116" spans="1:8" s="4" customFormat="1" ht="12.75" customHeight="1" x14ac:dyDescent="0.3">
      <c r="B116" s="15"/>
      <c r="C116" s="15"/>
      <c r="D116" s="15"/>
      <c r="E116" s="20"/>
      <c r="F116" s="21"/>
      <c r="G116" s="39"/>
      <c r="H116" s="19"/>
    </row>
    <row r="117" spans="1:8" s="4" customFormat="1" ht="26.4" x14ac:dyDescent="0.3">
      <c r="A117" s="4">
        <v>243</v>
      </c>
      <c r="B117" s="15" t="s">
        <v>278</v>
      </c>
      <c r="C117" s="15"/>
      <c r="D117" s="15" t="s">
        <v>99</v>
      </c>
      <c r="E117" s="20" t="s">
        <v>100</v>
      </c>
      <c r="F117" s="21">
        <f>H115</f>
        <v>100000</v>
      </c>
      <c r="G117" s="39"/>
      <c r="H117" s="19"/>
    </row>
    <row r="118" spans="1:8" s="4" customFormat="1" ht="13.2" x14ac:dyDescent="0.3">
      <c r="B118" s="15"/>
      <c r="C118" s="15"/>
      <c r="D118" s="15"/>
      <c r="E118" s="20"/>
      <c r="F118" s="21"/>
      <c r="G118" s="39"/>
      <c r="H118" s="19"/>
    </row>
    <row r="119" spans="1:8" s="4" customFormat="1" ht="26.4" x14ac:dyDescent="0.3">
      <c r="B119" s="15" t="s">
        <v>280</v>
      </c>
      <c r="C119" s="15"/>
      <c r="D119" s="15" t="s">
        <v>344</v>
      </c>
      <c r="E119" s="20" t="s">
        <v>338</v>
      </c>
      <c r="F119" s="21">
        <v>10</v>
      </c>
      <c r="G119" s="39">
        <v>25000</v>
      </c>
      <c r="H119" s="19">
        <f>G119*F119</f>
        <v>250000</v>
      </c>
    </row>
    <row r="120" spans="1:8" s="4" customFormat="1" ht="13.2" x14ac:dyDescent="0.3">
      <c r="B120" s="15"/>
      <c r="C120" s="15"/>
      <c r="D120" s="15"/>
      <c r="E120" s="20"/>
      <c r="F120" s="21"/>
      <c r="G120" s="39"/>
      <c r="H120" s="19"/>
    </row>
    <row r="121" spans="1:8" s="4" customFormat="1" ht="26.4" x14ac:dyDescent="0.3">
      <c r="B121" s="15" t="s">
        <v>281</v>
      </c>
      <c r="C121" s="15"/>
      <c r="D121" s="15" t="s">
        <v>99</v>
      </c>
      <c r="E121" s="20" t="s">
        <v>100</v>
      </c>
      <c r="F121" s="21">
        <v>21000</v>
      </c>
      <c r="G121" s="39"/>
      <c r="H121" s="19"/>
    </row>
    <row r="122" spans="1:8" s="4" customFormat="1" ht="13.2" x14ac:dyDescent="0.3">
      <c r="B122" s="15"/>
      <c r="C122" s="15"/>
      <c r="D122" s="15"/>
      <c r="E122" s="20"/>
      <c r="F122" s="21"/>
      <c r="G122" s="19"/>
      <c r="H122" s="19"/>
    </row>
    <row r="123" spans="1:8" s="4" customFormat="1" ht="26.4" x14ac:dyDescent="0.3">
      <c r="B123" s="15" t="s">
        <v>290</v>
      </c>
      <c r="C123" s="15" t="s">
        <v>102</v>
      </c>
      <c r="D123" s="15" t="s">
        <v>103</v>
      </c>
      <c r="E123" s="20" t="s">
        <v>104</v>
      </c>
      <c r="F123" s="21">
        <v>1</v>
      </c>
      <c r="G123" s="19">
        <v>50000</v>
      </c>
      <c r="H123" s="19">
        <f>F123*G123</f>
        <v>50000</v>
      </c>
    </row>
    <row r="124" spans="1:8" s="4" customFormat="1" ht="12.75" customHeight="1" x14ac:dyDescent="0.3">
      <c r="B124" s="14"/>
      <c r="C124" s="14"/>
      <c r="D124" s="14"/>
      <c r="E124" s="14"/>
      <c r="F124" s="14"/>
      <c r="G124" s="14"/>
      <c r="H124" s="14"/>
    </row>
    <row r="125" spans="1:8" s="4" customFormat="1" ht="26.4" x14ac:dyDescent="0.3">
      <c r="A125" s="4">
        <v>243</v>
      </c>
      <c r="B125" s="15" t="s">
        <v>291</v>
      </c>
      <c r="C125" s="15" t="s">
        <v>106</v>
      </c>
      <c r="D125" s="15" t="s">
        <v>99</v>
      </c>
      <c r="E125" s="20" t="s">
        <v>100</v>
      </c>
      <c r="F125" s="21">
        <f>H123</f>
        <v>50000</v>
      </c>
      <c r="G125" s="39"/>
      <c r="H125" s="19"/>
    </row>
    <row r="126" spans="1:8" s="4" customFormat="1" ht="13.2" x14ac:dyDescent="0.3">
      <c r="B126" s="14"/>
      <c r="C126" s="14"/>
      <c r="D126" s="14"/>
      <c r="E126" s="14"/>
      <c r="F126" s="14"/>
      <c r="G126" s="14"/>
      <c r="H126" s="14"/>
    </row>
    <row r="127" spans="1:8" s="4" customFormat="1" ht="26.4" x14ac:dyDescent="0.3">
      <c r="B127" s="15" t="s">
        <v>293</v>
      </c>
      <c r="C127" s="15"/>
      <c r="D127" s="15" t="s">
        <v>318</v>
      </c>
      <c r="E127" s="20" t="s">
        <v>104</v>
      </c>
      <c r="F127" s="21">
        <v>1</v>
      </c>
      <c r="G127" s="19">
        <v>1000000</v>
      </c>
      <c r="H127" s="19">
        <v>1000000</v>
      </c>
    </row>
    <row r="128" spans="1:8" s="4" customFormat="1" ht="13.2" x14ac:dyDescent="0.3">
      <c r="B128" s="14"/>
      <c r="C128" s="14"/>
      <c r="D128" s="14"/>
      <c r="E128" s="14"/>
      <c r="F128" s="14"/>
      <c r="G128" s="14"/>
      <c r="H128" s="14"/>
    </row>
    <row r="129" spans="2:8" s="4" customFormat="1" ht="26.4" x14ac:dyDescent="0.3">
      <c r="B129" s="15" t="s">
        <v>294</v>
      </c>
      <c r="C129" s="15"/>
      <c r="D129" s="15" t="s">
        <v>99</v>
      </c>
      <c r="E129" s="20" t="s">
        <v>100</v>
      </c>
      <c r="F129" s="21">
        <f>H127</f>
        <v>1000000</v>
      </c>
      <c r="G129" s="39"/>
      <c r="H129" s="19"/>
    </row>
    <row r="130" spans="2:8" s="4" customFormat="1" ht="13.2" x14ac:dyDescent="0.3">
      <c r="B130" s="15"/>
      <c r="C130" s="15"/>
      <c r="D130" s="15"/>
      <c r="E130" s="20"/>
      <c r="F130" s="21"/>
      <c r="G130" s="39"/>
      <c r="H130" s="19"/>
    </row>
    <row r="131" spans="2:8" s="4" customFormat="1" ht="26.4" x14ac:dyDescent="0.3">
      <c r="B131" s="15" t="s">
        <v>347</v>
      </c>
      <c r="C131" s="15"/>
      <c r="D131" s="15" t="s">
        <v>341</v>
      </c>
      <c r="E131" s="20" t="s">
        <v>104</v>
      </c>
      <c r="F131" s="21">
        <v>1</v>
      </c>
      <c r="G131" s="19">
        <v>150000</v>
      </c>
      <c r="H131" s="19">
        <f>F131*G131</f>
        <v>150000</v>
      </c>
    </row>
    <row r="132" spans="2:8" s="4" customFormat="1" ht="13.2" x14ac:dyDescent="0.3">
      <c r="B132" s="14"/>
      <c r="C132" s="14"/>
      <c r="D132" s="14"/>
      <c r="E132" s="14"/>
      <c r="F132" s="14"/>
      <c r="G132" s="14"/>
      <c r="H132" s="14"/>
    </row>
    <row r="133" spans="2:8" s="4" customFormat="1" ht="26.4" x14ac:dyDescent="0.3">
      <c r="B133" s="15" t="s">
        <v>348</v>
      </c>
      <c r="C133" s="15"/>
      <c r="D133" s="15" t="s">
        <v>99</v>
      </c>
      <c r="E133" s="20" t="s">
        <v>100</v>
      </c>
      <c r="F133" s="21">
        <f>H131</f>
        <v>150000</v>
      </c>
      <c r="G133" s="39"/>
      <c r="H133" s="19"/>
    </row>
    <row r="134" spans="2:8" s="4" customFormat="1" ht="13.2" x14ac:dyDescent="0.3">
      <c r="B134" s="15"/>
      <c r="C134" s="15"/>
      <c r="D134" s="15"/>
      <c r="E134" s="20"/>
      <c r="F134" s="21"/>
      <c r="G134" s="39"/>
      <c r="H134" s="19"/>
    </row>
    <row r="135" spans="2:8" s="4" customFormat="1" ht="26.4" x14ac:dyDescent="0.3">
      <c r="B135" s="15" t="s">
        <v>366</v>
      </c>
      <c r="C135" s="15"/>
      <c r="D135" s="15" t="s">
        <v>282</v>
      </c>
      <c r="E135" s="20" t="s">
        <v>104</v>
      </c>
      <c r="F135" s="21">
        <v>1</v>
      </c>
      <c r="G135" s="19">
        <v>50000</v>
      </c>
      <c r="H135" s="19">
        <f>F135*G135</f>
        <v>50000</v>
      </c>
    </row>
    <row r="136" spans="2:8" s="4" customFormat="1" ht="13.2" x14ac:dyDescent="0.3">
      <c r="B136" s="14"/>
      <c r="C136" s="14"/>
      <c r="D136" s="14"/>
      <c r="E136" s="14"/>
      <c r="F136" s="14"/>
      <c r="G136" s="14"/>
      <c r="H136" s="14"/>
    </row>
    <row r="137" spans="2:8" s="4" customFormat="1" ht="26.4" x14ac:dyDescent="0.3">
      <c r="B137" s="15" t="s">
        <v>367</v>
      </c>
      <c r="C137" s="15"/>
      <c r="D137" s="15" t="s">
        <v>99</v>
      </c>
      <c r="E137" s="20" t="s">
        <v>100</v>
      </c>
      <c r="F137" s="21">
        <f>H135</f>
        <v>50000</v>
      </c>
      <c r="G137" s="39"/>
      <c r="H137" s="19"/>
    </row>
    <row r="138" spans="2:8" s="4" customFormat="1" ht="13.2" x14ac:dyDescent="0.3">
      <c r="B138" s="43"/>
      <c r="C138" s="15"/>
      <c r="D138" s="15"/>
      <c r="E138" s="20"/>
      <c r="F138" s="21"/>
      <c r="G138" s="39"/>
      <c r="H138" s="19"/>
    </row>
    <row r="139" spans="2:8" s="4" customFormat="1" ht="13.2" x14ac:dyDescent="0.3">
      <c r="B139" s="43"/>
      <c r="C139" s="15"/>
      <c r="D139" s="15"/>
      <c r="E139" s="20"/>
      <c r="F139" s="21"/>
      <c r="G139" s="39"/>
      <c r="H139" s="19"/>
    </row>
    <row r="140" spans="2:8" s="4" customFormat="1" ht="13.2" x14ac:dyDescent="0.3">
      <c r="B140" s="43"/>
      <c r="C140" s="15"/>
      <c r="D140" s="15"/>
      <c r="E140" s="20"/>
      <c r="F140" s="21"/>
      <c r="G140" s="39"/>
      <c r="H140" s="19"/>
    </row>
    <row r="141" spans="2:8" s="4" customFormat="1" ht="13.2" x14ac:dyDescent="0.3">
      <c r="B141" s="43"/>
      <c r="C141" s="15"/>
      <c r="D141" s="15"/>
      <c r="E141" s="20"/>
      <c r="F141" s="21"/>
      <c r="G141" s="39"/>
      <c r="H141" s="19"/>
    </row>
    <row r="142" spans="2:8" s="4" customFormat="1" ht="13.2" x14ac:dyDescent="0.3">
      <c r="B142" s="43"/>
      <c r="C142" s="44"/>
      <c r="D142" s="44"/>
      <c r="E142" s="45"/>
      <c r="F142" s="46"/>
      <c r="G142" s="52"/>
      <c r="H142" s="19"/>
    </row>
    <row r="143" spans="2:8" s="4" customFormat="1" ht="13.2" x14ac:dyDescent="0.3">
      <c r="B143" s="43"/>
      <c r="C143" s="44"/>
      <c r="D143" s="44"/>
      <c r="E143" s="45"/>
      <c r="F143" s="46"/>
      <c r="G143" s="52"/>
      <c r="H143" s="19"/>
    </row>
    <row r="144" spans="2:8" s="4" customFormat="1" ht="13.2" x14ac:dyDescent="0.3">
      <c r="B144" s="23" t="s">
        <v>66</v>
      </c>
      <c r="C144" s="24"/>
      <c r="D144" s="25"/>
      <c r="E144" s="26"/>
      <c r="F144" s="27"/>
      <c r="G144" s="27"/>
      <c r="H144" s="28"/>
    </row>
    <row r="145" spans="2:8" s="4" customFormat="1" ht="13.8" x14ac:dyDescent="0.3">
      <c r="B145" s="115"/>
      <c r="C145" s="115"/>
      <c r="D145" s="115"/>
      <c r="E145" s="115"/>
      <c r="F145" s="115"/>
      <c r="G145" s="115"/>
      <c r="H145" s="120" t="s">
        <v>352</v>
      </c>
    </row>
    <row r="146" spans="2:8" s="4" customFormat="1" ht="13.8" x14ac:dyDescent="0.3">
      <c r="B146" s="116" t="s">
        <v>346</v>
      </c>
      <c r="C146" s="2"/>
      <c r="D146" s="2"/>
      <c r="E146" s="2"/>
      <c r="F146" s="2"/>
      <c r="G146" s="2"/>
      <c r="H146" s="2"/>
    </row>
    <row r="147" spans="2:8" s="4" customFormat="1" ht="13.8" x14ac:dyDescent="0.3">
      <c r="B147" s="117" t="s">
        <v>1</v>
      </c>
      <c r="C147" s="2"/>
      <c r="D147" s="2"/>
      <c r="E147" s="2"/>
      <c r="F147" s="2"/>
      <c r="G147" s="2"/>
      <c r="H147" s="2"/>
    </row>
    <row r="148" spans="2:8" s="4" customFormat="1" ht="13.8" x14ac:dyDescent="0.3">
      <c r="B148" s="118"/>
      <c r="C148" s="118"/>
      <c r="D148" s="118"/>
      <c r="E148" s="118"/>
      <c r="F148" s="118"/>
      <c r="G148" s="118"/>
      <c r="H148" s="119" t="s">
        <v>2</v>
      </c>
    </row>
    <row r="149" spans="2:8" s="4" customFormat="1" ht="26.4" x14ac:dyDescent="0.3">
      <c r="B149" s="5" t="s">
        <v>3</v>
      </c>
      <c r="C149" s="5" t="s">
        <v>4</v>
      </c>
      <c r="D149" s="5" t="s">
        <v>5</v>
      </c>
      <c r="E149" s="5" t="s">
        <v>6</v>
      </c>
      <c r="F149" s="5" t="s">
        <v>7</v>
      </c>
      <c r="G149" s="5" t="s">
        <v>8</v>
      </c>
      <c r="H149" s="6" t="s">
        <v>9</v>
      </c>
    </row>
    <row r="150" spans="2:8" s="4" customFormat="1" ht="13.2" x14ac:dyDescent="0.3">
      <c r="B150" s="23" t="s">
        <v>67</v>
      </c>
      <c r="C150" s="24"/>
      <c r="D150" s="25"/>
      <c r="E150" s="26"/>
      <c r="F150" s="27"/>
      <c r="G150" s="27"/>
      <c r="H150" s="28"/>
    </row>
    <row r="151" spans="2:8" s="4" customFormat="1" ht="26.4" x14ac:dyDescent="0.3">
      <c r="B151" s="15" t="s">
        <v>368</v>
      </c>
      <c r="C151" s="15"/>
      <c r="D151" s="15" t="s">
        <v>342</v>
      </c>
      <c r="E151" s="20" t="s">
        <v>104</v>
      </c>
      <c r="F151" s="21">
        <v>1</v>
      </c>
      <c r="G151" s="39">
        <v>30000</v>
      </c>
      <c r="H151" s="19">
        <f>G151*F151</f>
        <v>30000</v>
      </c>
    </row>
    <row r="152" spans="2:8" s="4" customFormat="1" ht="26.4" x14ac:dyDescent="0.3">
      <c r="B152" s="15" t="s">
        <v>369</v>
      </c>
      <c r="C152" s="15"/>
      <c r="D152" s="15" t="s">
        <v>99</v>
      </c>
      <c r="E152" s="20" t="s">
        <v>100</v>
      </c>
      <c r="F152" s="21">
        <f>H151</f>
        <v>30000</v>
      </c>
      <c r="G152" s="39"/>
      <c r="H152" s="19"/>
    </row>
    <row r="153" spans="2:8" s="4" customFormat="1" ht="13.2" x14ac:dyDescent="0.3">
      <c r="B153" s="43"/>
      <c r="C153" s="15"/>
      <c r="D153" s="15"/>
      <c r="E153" s="20"/>
      <c r="F153" s="21"/>
      <c r="G153" s="39"/>
      <c r="H153" s="19"/>
    </row>
    <row r="154" spans="2:8" s="4" customFormat="1" ht="13.2" x14ac:dyDescent="0.3">
      <c r="B154" s="43" t="s">
        <v>370</v>
      </c>
      <c r="C154" s="15"/>
      <c r="D154" s="15" t="s">
        <v>343</v>
      </c>
      <c r="E154" s="20" t="s">
        <v>104</v>
      </c>
      <c r="F154" s="21">
        <v>1</v>
      </c>
      <c r="G154" s="39">
        <v>28000</v>
      </c>
      <c r="H154" s="19">
        <f>G154*F154</f>
        <v>28000</v>
      </c>
    </row>
    <row r="155" spans="2:8" s="4" customFormat="1" ht="13.2" customHeight="1" x14ac:dyDescent="0.3">
      <c r="B155" s="43"/>
      <c r="C155" s="15"/>
      <c r="D155" s="15"/>
      <c r="E155" s="20"/>
      <c r="F155" s="21"/>
      <c r="G155" s="39"/>
      <c r="H155" s="19"/>
    </row>
    <row r="156" spans="2:8" s="4" customFormat="1" ht="26.4" x14ac:dyDescent="0.3">
      <c r="B156" s="43" t="s">
        <v>371</v>
      </c>
      <c r="C156" s="15"/>
      <c r="D156" s="15" t="s">
        <v>99</v>
      </c>
      <c r="E156" s="20" t="s">
        <v>100</v>
      </c>
      <c r="F156" s="21">
        <v>28000</v>
      </c>
      <c r="G156" s="39"/>
      <c r="H156" s="19"/>
    </row>
    <row r="157" spans="2:8" s="4" customFormat="1" ht="13.2" x14ac:dyDescent="0.3">
      <c r="B157" s="43"/>
      <c r="C157" s="15"/>
      <c r="D157" s="15"/>
      <c r="E157" s="20"/>
      <c r="F157" s="21"/>
      <c r="G157" s="39"/>
      <c r="H157" s="19"/>
    </row>
    <row r="158" spans="2:8" s="4" customFormat="1" ht="26.4" x14ac:dyDescent="0.3">
      <c r="B158" s="43" t="s">
        <v>376</v>
      </c>
      <c r="C158" s="15"/>
      <c r="D158" s="15" t="s">
        <v>377</v>
      </c>
      <c r="E158" s="20" t="s">
        <v>104</v>
      </c>
      <c r="F158" s="21">
        <v>1</v>
      </c>
      <c r="G158" s="39">
        <v>2500000</v>
      </c>
      <c r="H158" s="19">
        <f>G158*F158</f>
        <v>2500000</v>
      </c>
    </row>
    <row r="159" spans="2:8" s="4" customFormat="1" ht="13.2" x14ac:dyDescent="0.3">
      <c r="B159" s="43"/>
      <c r="C159" s="15"/>
      <c r="D159" s="15"/>
      <c r="E159" s="20"/>
      <c r="F159" s="21"/>
      <c r="G159" s="39"/>
      <c r="H159" s="19"/>
    </row>
    <row r="160" spans="2:8" s="4" customFormat="1" ht="26.4" x14ac:dyDescent="0.3">
      <c r="B160" s="43" t="s">
        <v>378</v>
      </c>
      <c r="C160" s="15"/>
      <c r="D160" s="15" t="s">
        <v>99</v>
      </c>
      <c r="E160" s="20" t="s">
        <v>100</v>
      </c>
      <c r="F160" s="21">
        <f>G158</f>
        <v>2500000</v>
      </c>
      <c r="G160" s="39"/>
      <c r="H160" s="19"/>
    </row>
    <row r="161" spans="1:8" s="4" customFormat="1" ht="13.2" x14ac:dyDescent="0.3">
      <c r="B161" s="15"/>
      <c r="C161" s="15"/>
      <c r="D161" s="16"/>
      <c r="E161" s="20"/>
      <c r="F161" s="21"/>
      <c r="G161" s="19"/>
      <c r="H161" s="19"/>
    </row>
    <row r="162" spans="1:8" s="4" customFormat="1" ht="13.2" x14ac:dyDescent="0.3">
      <c r="B162" s="15" t="s">
        <v>108</v>
      </c>
      <c r="C162" s="15">
        <v>8.8000000000000007</v>
      </c>
      <c r="D162" s="16" t="s">
        <v>109</v>
      </c>
      <c r="E162" s="20"/>
      <c r="F162" s="21"/>
      <c r="G162" s="19"/>
      <c r="H162" s="19"/>
    </row>
    <row r="163" spans="1:8" s="4" customFormat="1" ht="26.4" x14ac:dyDescent="0.3">
      <c r="B163" s="15" t="s">
        <v>110</v>
      </c>
      <c r="C163" s="15" t="s">
        <v>111</v>
      </c>
      <c r="D163" s="15" t="s">
        <v>112</v>
      </c>
      <c r="E163" s="20" t="s">
        <v>17</v>
      </c>
      <c r="F163" s="21">
        <v>1</v>
      </c>
      <c r="G163" s="39"/>
      <c r="H163" s="19"/>
    </row>
    <row r="164" spans="1:8" s="4" customFormat="1" ht="13.2" x14ac:dyDescent="0.3">
      <c r="B164" s="15" t="s">
        <v>113</v>
      </c>
      <c r="C164" s="15"/>
      <c r="D164" s="15" t="s">
        <v>372</v>
      </c>
      <c r="E164" s="20" t="s">
        <v>373</v>
      </c>
      <c r="F164" s="21">
        <v>3</v>
      </c>
      <c r="G164" s="39"/>
      <c r="H164" s="19"/>
    </row>
    <row r="165" spans="1:8" s="4" customFormat="1" ht="13.2" x14ac:dyDescent="0.3">
      <c r="B165" s="15"/>
      <c r="C165" s="15"/>
      <c r="D165" s="15"/>
      <c r="E165" s="20"/>
      <c r="F165" s="21"/>
      <c r="G165" s="39"/>
      <c r="H165" s="19"/>
    </row>
    <row r="166" spans="1:8" s="4" customFormat="1" ht="13.2" x14ac:dyDescent="0.3">
      <c r="B166" s="15" t="s">
        <v>374</v>
      </c>
      <c r="C166" s="15"/>
      <c r="D166" s="15" t="s">
        <v>292</v>
      </c>
      <c r="E166" s="20" t="s">
        <v>17</v>
      </c>
      <c r="F166" s="21">
        <v>1</v>
      </c>
      <c r="G166" s="39"/>
      <c r="H166" s="19"/>
    </row>
    <row r="167" spans="1:8" s="4" customFormat="1" ht="12" customHeight="1" x14ac:dyDescent="0.3">
      <c r="B167" s="14"/>
      <c r="C167" s="14"/>
      <c r="D167" s="14"/>
      <c r="E167" s="14"/>
      <c r="F167" s="14"/>
      <c r="G167" s="14"/>
      <c r="H167" s="14"/>
    </row>
    <row r="168" spans="1:8" s="4" customFormat="1" ht="26.4" x14ac:dyDescent="0.3">
      <c r="B168" s="15" t="s">
        <v>114</v>
      </c>
      <c r="C168" s="15" t="s">
        <v>115</v>
      </c>
      <c r="D168" s="16" t="s">
        <v>279</v>
      </c>
      <c r="E168" s="20"/>
      <c r="F168" s="21"/>
      <c r="G168" s="19"/>
      <c r="H168" s="19"/>
    </row>
    <row r="169" spans="1:8" s="4" customFormat="1" ht="13.2" x14ac:dyDescent="0.3">
      <c r="B169" s="14"/>
      <c r="C169" s="14"/>
      <c r="D169" s="14"/>
      <c r="E169" s="14"/>
      <c r="F169" s="14"/>
      <c r="G169" s="14"/>
      <c r="H169" s="14"/>
    </row>
    <row r="170" spans="1:8" s="4" customFormat="1" ht="52.8" x14ac:dyDescent="0.3">
      <c r="B170" s="15" t="s">
        <v>116</v>
      </c>
      <c r="C170" s="15" t="s">
        <v>117</v>
      </c>
      <c r="D170" s="15" t="s">
        <v>118</v>
      </c>
      <c r="E170" s="20" t="s">
        <v>17</v>
      </c>
      <c r="F170" s="21">
        <v>1</v>
      </c>
      <c r="G170" s="39"/>
      <c r="H170" s="19"/>
    </row>
    <row r="171" spans="1:8" s="4" customFormat="1" ht="13.2" x14ac:dyDescent="0.3">
      <c r="A171" s="4">
        <v>246</v>
      </c>
      <c r="B171" s="14"/>
      <c r="C171" s="14"/>
      <c r="D171" s="14"/>
      <c r="E171" s="14"/>
      <c r="F171" s="14"/>
      <c r="G171" s="14"/>
      <c r="H171" s="14"/>
    </row>
    <row r="172" spans="1:8" s="4" customFormat="1" ht="52.8" x14ac:dyDescent="0.3">
      <c r="A172" s="4">
        <v>247</v>
      </c>
      <c r="B172" s="15" t="s">
        <v>119</v>
      </c>
      <c r="C172" s="15" t="s">
        <v>120</v>
      </c>
      <c r="D172" s="15" t="s">
        <v>121</v>
      </c>
      <c r="E172" s="20" t="s">
        <v>17</v>
      </c>
      <c r="F172" s="21">
        <v>1</v>
      </c>
      <c r="G172" s="39"/>
      <c r="H172" s="19"/>
    </row>
    <row r="173" spans="1:8" s="4" customFormat="1" ht="13.2" x14ac:dyDescent="0.3">
      <c r="A173" s="4">
        <v>248</v>
      </c>
      <c r="B173" s="14"/>
      <c r="C173" s="14"/>
      <c r="D173" s="14"/>
      <c r="E173" s="14"/>
      <c r="F173" s="14"/>
      <c r="G173" s="14"/>
      <c r="H173" s="14"/>
    </row>
    <row r="174" spans="1:8" s="4" customFormat="1" ht="25.8" customHeight="1" x14ac:dyDescent="0.3">
      <c r="B174" s="15" t="s">
        <v>122</v>
      </c>
      <c r="C174" s="15" t="s">
        <v>123</v>
      </c>
      <c r="D174" s="15" t="s">
        <v>124</v>
      </c>
      <c r="E174" s="20" t="s">
        <v>17</v>
      </c>
      <c r="F174" s="21">
        <v>1</v>
      </c>
      <c r="G174" s="39"/>
      <c r="H174" s="19"/>
    </row>
    <row r="175" spans="1:8" s="4" customFormat="1" ht="13.2" x14ac:dyDescent="0.3">
      <c r="A175" s="4">
        <v>249</v>
      </c>
      <c r="B175" s="14"/>
      <c r="C175" s="14"/>
      <c r="D175" s="14"/>
      <c r="E175" s="14"/>
      <c r="F175" s="14"/>
      <c r="G175" s="14"/>
      <c r="H175" s="14"/>
    </row>
    <row r="176" spans="1:8" s="4" customFormat="1" ht="12.75" customHeight="1" x14ac:dyDescent="0.3">
      <c r="B176" s="15" t="s">
        <v>125</v>
      </c>
      <c r="C176" s="15"/>
      <c r="D176" s="16" t="s">
        <v>126</v>
      </c>
      <c r="E176" s="20"/>
      <c r="F176" s="21"/>
      <c r="G176" s="19"/>
      <c r="H176" s="19"/>
    </row>
    <row r="177" spans="1:8" s="4" customFormat="1" ht="66" x14ac:dyDescent="0.3">
      <c r="A177" s="4">
        <v>250</v>
      </c>
      <c r="B177" s="15" t="s">
        <v>127</v>
      </c>
      <c r="C177" s="15" t="s">
        <v>128</v>
      </c>
      <c r="D177" s="15" t="s">
        <v>284</v>
      </c>
      <c r="E177" s="20" t="s">
        <v>17</v>
      </c>
      <c r="F177" s="21">
        <v>1</v>
      </c>
      <c r="G177" s="39"/>
      <c r="H177" s="19"/>
    </row>
    <row r="178" spans="1:8" s="4" customFormat="1" ht="12.75" customHeight="1" x14ac:dyDescent="0.3">
      <c r="B178" s="14"/>
      <c r="C178" s="14"/>
      <c r="D178" s="14"/>
      <c r="E178" s="14"/>
      <c r="F178" s="14"/>
      <c r="G178" s="14"/>
      <c r="H178" s="14"/>
    </row>
    <row r="179" spans="1:8" s="4" customFormat="1" ht="12.75" customHeight="1" x14ac:dyDescent="0.3">
      <c r="B179" s="14"/>
      <c r="C179" s="14"/>
      <c r="D179" s="14"/>
      <c r="E179" s="14"/>
      <c r="F179" s="14"/>
      <c r="G179" s="14"/>
      <c r="H179" s="14"/>
    </row>
    <row r="180" spans="1:8" s="4" customFormat="1" ht="13.2" x14ac:dyDescent="0.3">
      <c r="A180" s="4">
        <v>253</v>
      </c>
      <c r="B180" s="15"/>
      <c r="C180" s="15"/>
      <c r="D180" s="16"/>
      <c r="E180" s="20"/>
      <c r="F180" s="21"/>
      <c r="G180" s="19"/>
      <c r="H180" s="19"/>
    </row>
    <row r="181" spans="1:8" s="4" customFormat="1" ht="13.2" x14ac:dyDescent="0.3">
      <c r="A181" s="4">
        <v>254</v>
      </c>
      <c r="B181" s="15"/>
      <c r="C181" s="15"/>
      <c r="D181" s="15"/>
      <c r="E181" s="20"/>
      <c r="F181" s="21"/>
      <c r="G181" s="39"/>
      <c r="H181" s="19"/>
    </row>
    <row r="182" spans="1:8" s="4" customFormat="1" ht="12.75" customHeight="1" x14ac:dyDescent="0.3">
      <c r="B182" s="14"/>
      <c r="C182" s="14"/>
      <c r="D182" s="14"/>
      <c r="E182" s="14"/>
      <c r="F182" s="14"/>
      <c r="G182" s="14"/>
      <c r="H182" s="14"/>
    </row>
    <row r="183" spans="1:8" s="22" customFormat="1" ht="16.649999999999999" customHeight="1" x14ac:dyDescent="0.3">
      <c r="B183" s="23" t="s">
        <v>129</v>
      </c>
      <c r="C183" s="24"/>
      <c r="D183" s="25"/>
      <c r="E183" s="26"/>
      <c r="F183" s="27"/>
      <c r="G183" s="27"/>
      <c r="H183" s="28"/>
    </row>
    <row r="184" spans="1:8" s="2" customFormat="1" ht="13.8" x14ac:dyDescent="0.3">
      <c r="H184" s="29" t="s">
        <v>353</v>
      </c>
    </row>
    <row r="185" spans="1:8" s="4" customFormat="1" ht="13.2" x14ac:dyDescent="0.3"/>
    <row r="186" spans="1:8" s="4" customFormat="1" ht="13.2" x14ac:dyDescent="0.3"/>
    <row r="187" spans="1:8" s="4" customFormat="1" ht="13.2" x14ac:dyDescent="0.3"/>
    <row r="188" spans="1:8" s="4" customFormat="1" ht="13.2" x14ac:dyDescent="0.3"/>
    <row r="189" spans="1:8" s="4" customFormat="1" ht="13.2" x14ac:dyDescent="0.3"/>
    <row r="190" spans="1:8" s="4" customFormat="1" ht="13.2" x14ac:dyDescent="0.3"/>
    <row r="191" spans="1:8" s="4" customFormat="1" ht="13.2" x14ac:dyDescent="0.3"/>
    <row r="192" spans="1:8" s="4" customFormat="1" ht="13.2" x14ac:dyDescent="0.3"/>
    <row r="193" spans="8:8" s="4" customFormat="1" ht="13.2" x14ac:dyDescent="0.3"/>
    <row r="194" spans="8:8" s="4" customFormat="1" ht="13.2" x14ac:dyDescent="0.3"/>
    <row r="195" spans="8:8" s="4" customFormat="1" ht="13.2" x14ac:dyDescent="0.3"/>
    <row r="196" spans="8:8" s="4" customFormat="1" ht="13.2" x14ac:dyDescent="0.3"/>
    <row r="197" spans="8:8" s="4" customFormat="1" ht="13.2" x14ac:dyDescent="0.3"/>
    <row r="198" spans="8:8" s="4" customFormat="1" ht="13.2" x14ac:dyDescent="0.3"/>
    <row r="199" spans="8:8" s="4" customFormat="1" ht="13.2" x14ac:dyDescent="0.3"/>
    <row r="200" spans="8:8" s="4" customFormat="1" ht="13.2" x14ac:dyDescent="0.3"/>
    <row r="201" spans="8:8" s="4" customFormat="1" ht="13.2" x14ac:dyDescent="0.3"/>
    <row r="202" spans="8:8" s="4" customFormat="1" ht="13.2" x14ac:dyDescent="0.3"/>
    <row r="203" spans="8:8" s="4" customFormat="1" ht="13.2" x14ac:dyDescent="0.3"/>
    <row r="204" spans="8:8" s="4" customFormat="1" ht="13.2" x14ac:dyDescent="0.3"/>
    <row r="205" spans="8:8" s="2" customFormat="1" ht="13.8" x14ac:dyDescent="0.3">
      <c r="H205" s="29"/>
    </row>
  </sheetData>
  <printOptions horizontalCentered="1"/>
  <pageMargins left="0.23622047244094491" right="0.31496062992125984" top="0.43307086614173229" bottom="0.51181102362204722" header="0.35433070866141736" footer="0.39370078740157483"/>
  <pageSetup paperSize="9" scale="96" fitToHeight="0" orientation="portrait" r:id="rId1"/>
  <headerFooter alignWithMargins="0"/>
  <rowBreaks count="4" manualBreakCount="4">
    <brk id="49" max="16383" man="1"/>
    <brk id="100" max="16383" man="1"/>
    <brk id="145" max="16383" man="1"/>
    <brk id="205" max="16383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0"/>
  <sheetViews>
    <sheetView showGridLines="0" topLeftCell="B28" zoomScaleNormal="100" zoomScaleSheetLayoutView="100" zoomScalePageLayoutView="55" workbookViewId="0">
      <selection activeCell="F30" sqref="F30"/>
    </sheetView>
  </sheetViews>
  <sheetFormatPr defaultColWidth="9.109375" defaultRowHeight="14.4" x14ac:dyDescent="0.3"/>
  <cols>
    <col min="1" max="1" width="5.44140625" style="1" hidden="1" customWidth="1"/>
    <col min="2" max="2" width="8.6640625" style="1" customWidth="1"/>
    <col min="3" max="3" width="10.88671875" style="1" customWidth="1"/>
    <col min="4" max="4" width="35.6640625" style="1" customWidth="1"/>
    <col min="5" max="5" width="9.6640625" style="1" customWidth="1"/>
    <col min="6" max="6" width="10.33203125" style="1" customWidth="1"/>
    <col min="7" max="7" width="11.44140625" style="1" customWidth="1"/>
    <col min="8" max="8" width="15.109375" style="1" customWidth="1"/>
    <col min="9" max="9" width="9.109375" style="1"/>
    <col min="10" max="10" width="10.6640625" style="1" bestFit="1" customWidth="1"/>
    <col min="11" max="16384" width="9.109375" style="1"/>
  </cols>
  <sheetData>
    <row r="1" spans="1:8" s="2" customFormat="1" ht="13.8" x14ac:dyDescent="0.3">
      <c r="B1" s="116" t="s">
        <v>346</v>
      </c>
    </row>
    <row r="2" spans="1:8" s="2" customFormat="1" ht="13.8" x14ac:dyDescent="0.3">
      <c r="B2" s="117" t="s">
        <v>1</v>
      </c>
    </row>
    <row r="3" spans="1:8" s="2" customFormat="1" ht="13.8" x14ac:dyDescent="0.3">
      <c r="B3" s="118"/>
      <c r="C3" s="118"/>
      <c r="D3" s="118"/>
      <c r="E3" s="118"/>
      <c r="F3" s="118"/>
      <c r="G3" s="118"/>
      <c r="H3" s="119" t="s">
        <v>130</v>
      </c>
    </row>
    <row r="4" spans="1:8" s="4" customFormat="1" ht="27.6" customHeight="1" x14ac:dyDescent="0.3"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6" t="s">
        <v>9</v>
      </c>
    </row>
    <row r="5" spans="1:8" s="4" customFormat="1" ht="26.4" x14ac:dyDescent="0.3">
      <c r="A5" s="4">
        <v>255</v>
      </c>
      <c r="B5" s="8" t="s">
        <v>131</v>
      </c>
      <c r="C5" s="8" t="s">
        <v>132</v>
      </c>
      <c r="D5" s="9" t="s">
        <v>133</v>
      </c>
      <c r="E5" s="30"/>
      <c r="F5" s="31"/>
      <c r="G5" s="13"/>
      <c r="H5" s="13"/>
    </row>
    <row r="6" spans="1:8" s="4" customFormat="1" ht="12.75" customHeight="1" x14ac:dyDescent="0.3">
      <c r="B6" s="14"/>
      <c r="C6" s="14"/>
      <c r="D6" s="14"/>
      <c r="E6" s="14"/>
      <c r="F6" s="14"/>
      <c r="G6" s="14"/>
      <c r="H6" s="14"/>
    </row>
    <row r="7" spans="1:8" s="4" customFormat="1" ht="26.4" x14ac:dyDescent="0.3">
      <c r="A7" s="4">
        <v>256</v>
      </c>
      <c r="B7" s="15"/>
      <c r="C7" s="15" t="s">
        <v>134</v>
      </c>
      <c r="D7" s="15" t="s">
        <v>312</v>
      </c>
      <c r="E7" s="20"/>
      <c r="F7" s="21"/>
      <c r="G7" s="19"/>
      <c r="H7" s="19"/>
    </row>
    <row r="8" spans="1:8" s="4" customFormat="1" ht="12.75" customHeight="1" x14ac:dyDescent="0.3">
      <c r="B8" s="14"/>
      <c r="C8" s="14"/>
      <c r="D8" s="14"/>
      <c r="E8" s="14"/>
      <c r="F8" s="14"/>
      <c r="G8" s="14"/>
      <c r="H8" s="14"/>
    </row>
    <row r="9" spans="1:8" s="4" customFormat="1" ht="13.2" x14ac:dyDescent="0.3">
      <c r="A9" s="4">
        <v>257</v>
      </c>
      <c r="B9" s="15" t="s">
        <v>135</v>
      </c>
      <c r="C9" s="15"/>
      <c r="D9" s="15" t="s">
        <v>302</v>
      </c>
      <c r="E9" s="20" t="s">
        <v>136</v>
      </c>
      <c r="F9" s="32" t="s">
        <v>349</v>
      </c>
      <c r="G9" s="39"/>
      <c r="H9" s="19"/>
    </row>
    <row r="10" spans="1:8" s="4" customFormat="1" ht="12.75" customHeight="1" x14ac:dyDescent="0.3">
      <c r="B10" s="14"/>
      <c r="C10" s="14"/>
      <c r="D10" s="14"/>
      <c r="E10" s="14"/>
      <c r="F10" s="14"/>
      <c r="G10" s="14"/>
      <c r="H10" s="14"/>
    </row>
    <row r="11" spans="1:8" s="4" customFormat="1" ht="26.4" x14ac:dyDescent="0.3">
      <c r="A11" s="4">
        <v>258</v>
      </c>
      <c r="B11" s="15" t="s">
        <v>137</v>
      </c>
      <c r="C11" s="15"/>
      <c r="D11" s="15" t="s">
        <v>303</v>
      </c>
      <c r="E11" s="20" t="s">
        <v>136</v>
      </c>
      <c r="F11" s="32" t="s">
        <v>349</v>
      </c>
      <c r="G11" s="39"/>
      <c r="H11" s="19"/>
    </row>
    <row r="12" spans="1:8" s="4" customFormat="1" ht="12.75" customHeight="1" x14ac:dyDescent="0.3">
      <c r="B12" s="14"/>
      <c r="C12" s="14"/>
      <c r="D12" s="14"/>
      <c r="E12" s="14"/>
      <c r="F12" s="14"/>
      <c r="G12" s="14"/>
      <c r="H12" s="14"/>
    </row>
    <row r="13" spans="1:8" s="4" customFormat="1" ht="26.4" x14ac:dyDescent="0.3">
      <c r="A13" s="4">
        <v>259</v>
      </c>
      <c r="B13" s="15" t="s">
        <v>138</v>
      </c>
      <c r="C13" s="15"/>
      <c r="D13" s="15" t="s">
        <v>304</v>
      </c>
      <c r="E13" s="20" t="s">
        <v>136</v>
      </c>
      <c r="F13" s="32">
        <f>'uPVC Rising Main'!$F$11*6/10000</f>
        <v>1.494</v>
      </c>
      <c r="G13" s="39"/>
      <c r="H13" s="19"/>
    </row>
    <row r="14" spans="1:8" s="4" customFormat="1" ht="12.75" customHeight="1" x14ac:dyDescent="0.3">
      <c r="B14" s="14"/>
      <c r="C14" s="14"/>
      <c r="D14" s="14"/>
      <c r="E14" s="14"/>
      <c r="F14" s="14"/>
      <c r="G14" s="14"/>
      <c r="H14" s="14"/>
    </row>
    <row r="15" spans="1:8" s="4" customFormat="1" ht="26.4" x14ac:dyDescent="0.3">
      <c r="A15" s="4">
        <v>260</v>
      </c>
      <c r="B15" s="15" t="s">
        <v>139</v>
      </c>
      <c r="C15" s="15"/>
      <c r="D15" s="15" t="s">
        <v>305</v>
      </c>
      <c r="E15" s="20" t="s">
        <v>136</v>
      </c>
      <c r="F15" s="32" t="s">
        <v>349</v>
      </c>
      <c r="G15" s="39"/>
      <c r="H15" s="19"/>
    </row>
    <row r="16" spans="1:8" s="4" customFormat="1" ht="12.75" customHeight="1" x14ac:dyDescent="0.3">
      <c r="B16" s="14"/>
      <c r="C16" s="14"/>
      <c r="D16" s="14"/>
      <c r="E16" s="14"/>
      <c r="F16" s="14"/>
      <c r="G16" s="14"/>
      <c r="H16" s="14"/>
    </row>
    <row r="17" spans="1:9" s="4" customFormat="1" ht="26.4" x14ac:dyDescent="0.3">
      <c r="A17" s="4">
        <v>408</v>
      </c>
      <c r="B17" s="15" t="s">
        <v>140</v>
      </c>
      <c r="C17" s="15"/>
      <c r="D17" s="15" t="s">
        <v>306</v>
      </c>
      <c r="E17" s="20" t="s">
        <v>136</v>
      </c>
      <c r="F17" s="32" t="s">
        <v>349</v>
      </c>
      <c r="G17" s="39"/>
      <c r="H17" s="19"/>
      <c r="I17" s="55"/>
    </row>
    <row r="18" spans="1:9" s="4" customFormat="1" ht="26.4" x14ac:dyDescent="0.3">
      <c r="A18" s="4">
        <v>261</v>
      </c>
      <c r="B18" s="15"/>
      <c r="C18" s="15" t="s">
        <v>141</v>
      </c>
      <c r="D18" s="15" t="s">
        <v>142</v>
      </c>
      <c r="E18" s="20"/>
      <c r="F18" s="32"/>
      <c r="G18" s="19"/>
      <c r="H18" s="19"/>
    </row>
    <row r="19" spans="1:9" s="4" customFormat="1" ht="12.75" customHeight="1" x14ac:dyDescent="0.3">
      <c r="B19" s="14"/>
      <c r="C19" s="14"/>
      <c r="D19" s="14"/>
      <c r="E19" s="14"/>
      <c r="F19" s="14"/>
      <c r="G19" s="14"/>
      <c r="H19" s="14"/>
    </row>
    <row r="20" spans="1:9" s="4" customFormat="1" ht="13.2" x14ac:dyDescent="0.3">
      <c r="A20" s="4">
        <v>262</v>
      </c>
      <c r="B20" s="15"/>
      <c r="C20" s="15"/>
      <c r="D20" s="15" t="s">
        <v>143</v>
      </c>
      <c r="E20" s="20"/>
      <c r="F20" s="32"/>
      <c r="G20" s="19"/>
      <c r="H20" s="19"/>
    </row>
    <row r="21" spans="1:9" s="4" customFormat="1" ht="12.75" customHeight="1" x14ac:dyDescent="0.3">
      <c r="B21" s="14"/>
      <c r="C21" s="14"/>
      <c r="D21" s="14"/>
      <c r="E21" s="14"/>
      <c r="F21" s="14"/>
      <c r="G21" s="14"/>
      <c r="H21" s="14"/>
    </row>
    <row r="22" spans="1:9" s="4" customFormat="1" ht="13.2" x14ac:dyDescent="0.3">
      <c r="A22" s="4">
        <v>263</v>
      </c>
      <c r="B22" s="15" t="s">
        <v>144</v>
      </c>
      <c r="C22" s="15"/>
      <c r="D22" s="15" t="s">
        <v>145</v>
      </c>
      <c r="E22" s="20" t="s">
        <v>25</v>
      </c>
      <c r="F22" s="21">
        <v>10</v>
      </c>
      <c r="G22" s="39"/>
      <c r="H22" s="19"/>
    </row>
    <row r="23" spans="1:9" s="4" customFormat="1" ht="12.75" customHeight="1" x14ac:dyDescent="0.3">
      <c r="B23" s="14"/>
      <c r="C23" s="14"/>
      <c r="D23" s="14"/>
      <c r="E23" s="14"/>
      <c r="F23" s="14"/>
      <c r="G23" s="14"/>
      <c r="H23" s="14"/>
    </row>
    <row r="24" spans="1:9" s="4" customFormat="1" ht="13.2" x14ac:dyDescent="0.3">
      <c r="A24" s="4">
        <v>264</v>
      </c>
      <c r="B24" s="15" t="s">
        <v>146</v>
      </c>
      <c r="C24" s="15"/>
      <c r="D24" s="15" t="s">
        <v>147</v>
      </c>
      <c r="E24" s="20" t="s">
        <v>25</v>
      </c>
      <c r="F24" s="21">
        <v>5</v>
      </c>
      <c r="G24" s="39"/>
      <c r="H24" s="19"/>
    </row>
    <row r="25" spans="1:9" s="4" customFormat="1" ht="12.75" customHeight="1" x14ac:dyDescent="0.3">
      <c r="B25" s="14"/>
      <c r="C25" s="14"/>
      <c r="D25" s="14"/>
      <c r="E25" s="14"/>
      <c r="F25" s="14"/>
      <c r="G25" s="14"/>
      <c r="H25" s="14"/>
    </row>
    <row r="26" spans="1:9" s="4" customFormat="1" ht="39.6" x14ac:dyDescent="0.3">
      <c r="A26" s="4">
        <v>265</v>
      </c>
      <c r="B26" s="15" t="s">
        <v>148</v>
      </c>
      <c r="C26" s="15" t="s">
        <v>149</v>
      </c>
      <c r="D26" s="15" t="s">
        <v>270</v>
      </c>
      <c r="E26" s="20" t="s">
        <v>150</v>
      </c>
      <c r="F26" s="21">
        <v>500</v>
      </c>
      <c r="G26" s="39"/>
      <c r="H26" s="19"/>
    </row>
    <row r="27" spans="1:9" s="4" customFormat="1" ht="12.75" customHeight="1" x14ac:dyDescent="0.3">
      <c r="B27" s="14"/>
      <c r="C27" s="14"/>
      <c r="D27" s="14"/>
      <c r="E27" s="14"/>
      <c r="F27" s="14"/>
      <c r="G27" s="14"/>
      <c r="H27" s="14"/>
    </row>
    <row r="28" spans="1:9" s="4" customFormat="1" ht="26.4" x14ac:dyDescent="0.3">
      <c r="A28" s="4">
        <v>266</v>
      </c>
      <c r="B28" s="15" t="s">
        <v>151</v>
      </c>
      <c r="C28" s="15" t="s">
        <v>152</v>
      </c>
      <c r="D28" s="15" t="s">
        <v>271</v>
      </c>
      <c r="E28" s="20" t="s">
        <v>150</v>
      </c>
      <c r="F28" s="21">
        <v>2490</v>
      </c>
      <c r="G28" s="39"/>
      <c r="H28" s="19"/>
    </row>
    <row r="29" spans="1:9" s="4" customFormat="1" ht="12.75" customHeight="1" x14ac:dyDescent="0.3">
      <c r="B29" s="14"/>
      <c r="C29" s="14"/>
      <c r="D29" s="14"/>
      <c r="E29" s="14"/>
      <c r="F29" s="14"/>
      <c r="G29" s="14"/>
      <c r="H29" s="14"/>
    </row>
    <row r="30" spans="1:9" s="4" customFormat="1" ht="39.6" x14ac:dyDescent="0.3">
      <c r="B30" s="14" t="s">
        <v>283</v>
      </c>
      <c r="C30" s="14"/>
      <c r="D30" s="14" t="s">
        <v>307</v>
      </c>
      <c r="E30" s="20" t="s">
        <v>150</v>
      </c>
      <c r="F30" s="54">
        <f>F28</f>
        <v>2490</v>
      </c>
      <c r="G30" s="60"/>
      <c r="H30" s="19"/>
    </row>
    <row r="31" spans="1:9" s="4" customFormat="1" ht="13.2" x14ac:dyDescent="0.3">
      <c r="B31" s="14"/>
      <c r="C31" s="14"/>
      <c r="D31" s="14"/>
      <c r="E31" s="14"/>
      <c r="F31" s="14"/>
      <c r="G31" s="14"/>
      <c r="H31" s="14"/>
    </row>
    <row r="32" spans="1:9" s="4" customFormat="1" ht="13.2" x14ac:dyDescent="0.3">
      <c r="B32" s="66" t="s">
        <v>330</v>
      </c>
      <c r="C32" s="67" t="s">
        <v>321</v>
      </c>
      <c r="D32" s="68" t="s">
        <v>322</v>
      </c>
      <c r="E32" s="69"/>
      <c r="F32" s="70"/>
      <c r="G32" s="66"/>
      <c r="H32" s="66"/>
    </row>
    <row r="33" spans="2:8" s="4" customFormat="1" ht="13.2" x14ac:dyDescent="0.3">
      <c r="B33" s="66"/>
      <c r="C33" s="67"/>
      <c r="D33" s="67"/>
      <c r="E33" s="67"/>
      <c r="F33" s="67"/>
      <c r="G33" s="66"/>
      <c r="H33" s="66"/>
    </row>
    <row r="34" spans="2:8" s="4" customFormat="1" ht="26.4" x14ac:dyDescent="0.3">
      <c r="B34" s="66"/>
      <c r="C34" s="67" t="s">
        <v>323</v>
      </c>
      <c r="D34" s="67" t="s">
        <v>324</v>
      </c>
      <c r="E34" s="69"/>
      <c r="F34" s="70"/>
      <c r="G34" s="66"/>
      <c r="H34" s="66"/>
    </row>
    <row r="35" spans="2:8" s="4" customFormat="1" ht="13.2" x14ac:dyDescent="0.3">
      <c r="B35" s="66"/>
      <c r="C35" s="67"/>
      <c r="D35" s="67"/>
      <c r="E35" s="67"/>
      <c r="F35" s="67"/>
      <c r="G35" s="66"/>
      <c r="H35" s="66"/>
    </row>
    <row r="36" spans="2:8" s="4" customFormat="1" ht="13.2" x14ac:dyDescent="0.3">
      <c r="B36" s="66" t="s">
        <v>331</v>
      </c>
      <c r="C36" s="67"/>
      <c r="D36" s="67" t="s">
        <v>325</v>
      </c>
      <c r="E36" s="69" t="s">
        <v>326</v>
      </c>
      <c r="F36" s="70">
        <f>8*2*3</f>
        <v>48</v>
      </c>
      <c r="G36" s="60"/>
      <c r="H36" s="19"/>
    </row>
    <row r="37" spans="2:8" s="4" customFormat="1" ht="13.2" x14ac:dyDescent="0.3">
      <c r="B37" s="66"/>
      <c r="C37" s="67"/>
      <c r="D37" s="67"/>
      <c r="E37" s="67"/>
      <c r="F37" s="67"/>
      <c r="G37" s="60"/>
      <c r="H37" s="19"/>
    </row>
    <row r="38" spans="2:8" s="4" customFormat="1" ht="13.2" x14ac:dyDescent="0.3">
      <c r="B38" s="66" t="s">
        <v>332</v>
      </c>
      <c r="C38" s="67"/>
      <c r="D38" s="67" t="s">
        <v>327</v>
      </c>
      <c r="E38" s="69" t="s">
        <v>326</v>
      </c>
      <c r="F38" s="70">
        <v>48</v>
      </c>
      <c r="G38" s="60"/>
      <c r="H38" s="19"/>
    </row>
    <row r="39" spans="2:8" s="4" customFormat="1" ht="13.2" x14ac:dyDescent="0.3">
      <c r="B39" s="66"/>
      <c r="C39" s="67"/>
      <c r="D39" s="67"/>
      <c r="E39" s="67"/>
      <c r="F39" s="67"/>
      <c r="G39" s="60"/>
      <c r="H39" s="19"/>
    </row>
    <row r="40" spans="2:8" s="4" customFormat="1" ht="13.2" x14ac:dyDescent="0.3">
      <c r="B40" s="66" t="s">
        <v>333</v>
      </c>
      <c r="C40" s="67"/>
      <c r="D40" s="67" t="s">
        <v>328</v>
      </c>
      <c r="E40" s="69" t="s">
        <v>326</v>
      </c>
      <c r="F40" s="70">
        <v>48</v>
      </c>
      <c r="G40" s="60"/>
      <c r="H40" s="19"/>
    </row>
    <row r="41" spans="2:8" s="4" customFormat="1" ht="13.2" x14ac:dyDescent="0.3">
      <c r="B41" s="66"/>
      <c r="C41" s="67"/>
      <c r="D41" s="67"/>
      <c r="E41" s="67"/>
      <c r="F41" s="67"/>
      <c r="G41" s="60"/>
      <c r="H41" s="19"/>
    </row>
    <row r="42" spans="2:8" s="4" customFormat="1" ht="13.2" x14ac:dyDescent="0.3">
      <c r="B42" s="66" t="s">
        <v>334</v>
      </c>
      <c r="C42" s="67"/>
      <c r="D42" s="67" t="s">
        <v>329</v>
      </c>
      <c r="E42" s="69" t="s">
        <v>326</v>
      </c>
      <c r="F42" s="70">
        <v>48</v>
      </c>
      <c r="G42" s="60"/>
      <c r="H42" s="19"/>
    </row>
    <row r="43" spans="2:8" s="4" customFormat="1" ht="13.2" x14ac:dyDescent="0.3">
      <c r="B43" s="14"/>
      <c r="C43" s="14"/>
      <c r="D43" s="14"/>
      <c r="E43" s="14"/>
      <c r="F43" s="14"/>
      <c r="G43" s="14"/>
      <c r="H43" s="19"/>
    </row>
    <row r="44" spans="2:8" s="22" customFormat="1" ht="16.649999999999999" customHeight="1" x14ac:dyDescent="0.3">
      <c r="B44" s="23" t="s">
        <v>129</v>
      </c>
      <c r="C44" s="24"/>
      <c r="D44" s="25"/>
      <c r="E44" s="26"/>
      <c r="F44" s="27"/>
      <c r="G44" s="27"/>
      <c r="H44" s="28"/>
    </row>
    <row r="45" spans="2:8" s="2" customFormat="1" ht="13.8" x14ac:dyDescent="0.3">
      <c r="H45" s="29" t="s">
        <v>354</v>
      </c>
    </row>
    <row r="46" spans="2:8" s="4" customFormat="1" ht="12.75" customHeight="1" x14ac:dyDescent="0.3"/>
    <row r="47" spans="2:8" s="4" customFormat="1" ht="13.2" x14ac:dyDescent="0.3">
      <c r="B47" s="34"/>
      <c r="C47" s="35"/>
      <c r="D47" s="35"/>
      <c r="E47" s="34"/>
      <c r="F47" s="34"/>
      <c r="G47" s="34"/>
      <c r="H47" s="12"/>
    </row>
    <row r="48" spans="2:8" s="4" customFormat="1" ht="12.75" customHeight="1" x14ac:dyDescent="0.3"/>
    <row r="49" spans="2:8" s="4" customFormat="1" ht="13.2" x14ac:dyDescent="0.3">
      <c r="B49" s="34"/>
      <c r="C49" s="35"/>
      <c r="D49" s="35"/>
      <c r="E49" s="34"/>
      <c r="F49" s="34"/>
      <c r="G49" s="34"/>
      <c r="H49" s="12"/>
    </row>
    <row r="50" spans="2:8" s="4" customFormat="1" ht="12.75" customHeight="1" x14ac:dyDescent="0.3"/>
    <row r="51" spans="2:8" s="4" customFormat="1" ht="13.2" x14ac:dyDescent="0.3">
      <c r="B51" s="34"/>
      <c r="C51" s="35"/>
      <c r="D51" s="35"/>
      <c r="E51" s="34"/>
      <c r="F51" s="34"/>
      <c r="G51" s="34"/>
      <c r="H51" s="12"/>
    </row>
    <row r="52" spans="2:8" s="4" customFormat="1" ht="12.75" customHeight="1" x14ac:dyDescent="0.3"/>
    <row r="53" spans="2:8" s="4" customFormat="1" ht="13.2" x14ac:dyDescent="0.3">
      <c r="B53" s="34"/>
      <c r="C53" s="35"/>
      <c r="D53" s="35"/>
      <c r="E53" s="34"/>
      <c r="F53" s="34"/>
      <c r="G53" s="34"/>
      <c r="H53" s="12"/>
    </row>
    <row r="54" spans="2:8" s="4" customFormat="1" ht="12.75" customHeight="1" x14ac:dyDescent="0.3"/>
    <row r="55" spans="2:8" s="4" customFormat="1" ht="13.2" x14ac:dyDescent="0.3">
      <c r="B55" s="34"/>
      <c r="C55" s="35"/>
      <c r="D55" s="35"/>
      <c r="E55" s="34"/>
      <c r="F55" s="34"/>
      <c r="G55" s="34"/>
      <c r="H55" s="12"/>
    </row>
    <row r="56" spans="2:8" s="4" customFormat="1" ht="12.75" customHeight="1" x14ac:dyDescent="0.3"/>
    <row r="57" spans="2:8" s="22" customFormat="1" ht="16.649999999999999" customHeight="1" x14ac:dyDescent="0.3">
      <c r="B57" s="36"/>
      <c r="C57" s="36"/>
      <c r="D57" s="37"/>
      <c r="E57" s="38"/>
      <c r="F57" s="38"/>
      <c r="G57" s="38"/>
      <c r="H57" s="42"/>
    </row>
    <row r="58" spans="2:8" s="4" customFormat="1" ht="13.2" x14ac:dyDescent="0.3"/>
    <row r="59" spans="2:8" s="4" customFormat="1" ht="13.2" x14ac:dyDescent="0.3"/>
    <row r="60" spans="2:8" s="4" customFormat="1" ht="13.2" x14ac:dyDescent="0.3"/>
    <row r="61" spans="2:8" s="4" customFormat="1" ht="13.2" x14ac:dyDescent="0.3"/>
    <row r="62" spans="2:8" s="4" customFormat="1" ht="13.2" x14ac:dyDescent="0.3"/>
    <row r="63" spans="2:8" s="4" customFormat="1" ht="13.2" x14ac:dyDescent="0.3"/>
    <row r="64" spans="2:8" s="4" customFormat="1" ht="13.2" x14ac:dyDescent="0.3"/>
    <row r="65" spans="8:8" s="4" customFormat="1" ht="13.2" x14ac:dyDescent="0.3"/>
    <row r="66" spans="8:8" s="4" customFormat="1" ht="13.2" x14ac:dyDescent="0.3"/>
    <row r="67" spans="8:8" s="4" customFormat="1" ht="13.2" x14ac:dyDescent="0.3"/>
    <row r="68" spans="8:8" s="4" customFormat="1" ht="13.2" x14ac:dyDescent="0.3"/>
    <row r="69" spans="8:8" s="4" customFormat="1" ht="13.2" x14ac:dyDescent="0.3"/>
    <row r="70" spans="8:8" s="4" customFormat="1" ht="13.2" x14ac:dyDescent="0.3"/>
    <row r="71" spans="8:8" s="4" customFormat="1" ht="13.2" x14ac:dyDescent="0.3"/>
    <row r="72" spans="8:8" s="4" customFormat="1" ht="13.2" x14ac:dyDescent="0.3"/>
    <row r="73" spans="8:8" s="4" customFormat="1" ht="13.2" x14ac:dyDescent="0.3"/>
    <row r="74" spans="8:8" s="4" customFormat="1" ht="13.2" x14ac:dyDescent="0.3"/>
    <row r="75" spans="8:8" s="4" customFormat="1" ht="13.2" x14ac:dyDescent="0.3"/>
    <row r="76" spans="8:8" s="4" customFormat="1" ht="13.2" x14ac:dyDescent="0.3"/>
    <row r="77" spans="8:8" s="4" customFormat="1" ht="13.2" x14ac:dyDescent="0.3"/>
    <row r="78" spans="8:8" s="4" customFormat="1" ht="13.2" x14ac:dyDescent="0.3"/>
    <row r="79" spans="8:8" s="4" customFormat="1" ht="13.2" x14ac:dyDescent="0.3"/>
    <row r="80" spans="8:8" s="2" customFormat="1" ht="13.8" x14ac:dyDescent="0.3">
      <c r="H80" s="29"/>
    </row>
  </sheetData>
  <printOptions horizontalCentered="1"/>
  <pageMargins left="0.23622047244094491" right="0.31496062992125984" top="0.43307086614173229" bottom="0.51181102362204722" header="0.35433070866141736" footer="0.39370078740157483"/>
  <pageSetup paperSize="9" scale="96" fitToHeight="0" orientation="portrait" r:id="rId1"/>
  <headerFooter alignWithMargins="0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83"/>
  <sheetViews>
    <sheetView showGridLines="0" tabSelected="1" topLeftCell="B129" zoomScaleNormal="100" zoomScaleSheetLayoutView="100" workbookViewId="0">
      <selection activeCell="J141" sqref="J141"/>
    </sheetView>
  </sheetViews>
  <sheetFormatPr defaultColWidth="9.109375" defaultRowHeight="14.4" x14ac:dyDescent="0.3"/>
  <cols>
    <col min="1" max="1" width="5.44140625" style="1" hidden="1" customWidth="1"/>
    <col min="2" max="2" width="8.6640625" style="1" customWidth="1"/>
    <col min="3" max="3" width="10.88671875" style="1" customWidth="1"/>
    <col min="4" max="4" width="35.6640625" style="1" customWidth="1"/>
    <col min="5" max="5" width="9.6640625" style="1" customWidth="1"/>
    <col min="6" max="6" width="10.33203125" style="1" customWidth="1"/>
    <col min="7" max="7" width="11.44140625" style="62" customWidth="1"/>
    <col min="8" max="8" width="15.109375" style="1" customWidth="1"/>
    <col min="9" max="11" width="9.109375" style="1"/>
    <col min="12" max="12" width="13.33203125" style="1" customWidth="1"/>
    <col min="13" max="16384" width="9.109375" style="1"/>
  </cols>
  <sheetData>
    <row r="1" spans="1:13" s="2" customFormat="1" ht="13.8" x14ac:dyDescent="0.3">
      <c r="B1" s="123" t="s">
        <v>346</v>
      </c>
      <c r="C1" s="124"/>
      <c r="D1" s="124"/>
      <c r="E1" s="124"/>
      <c r="F1" s="124"/>
      <c r="G1" s="125"/>
      <c r="H1" s="124"/>
    </row>
    <row r="2" spans="1:13" s="2" customFormat="1" ht="13.8" x14ac:dyDescent="0.3">
      <c r="B2" s="126" t="s">
        <v>1</v>
      </c>
      <c r="C2" s="124"/>
      <c r="D2" s="124"/>
      <c r="E2" s="124"/>
      <c r="F2" s="124"/>
      <c r="G2" s="125"/>
      <c r="H2" s="124"/>
    </row>
    <row r="3" spans="1:13" s="2" customFormat="1" ht="13.8" x14ac:dyDescent="0.3">
      <c r="B3" s="118"/>
      <c r="C3" s="118"/>
      <c r="D3" s="118"/>
      <c r="E3" s="118"/>
      <c r="F3" s="118"/>
      <c r="G3" s="121"/>
      <c r="H3" s="119" t="s">
        <v>153</v>
      </c>
    </row>
    <row r="4" spans="1:13" s="4" customFormat="1" ht="27.6" customHeight="1" x14ac:dyDescent="0.3"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6" t="s">
        <v>9</v>
      </c>
    </row>
    <row r="5" spans="1:13" s="4" customFormat="1" ht="26.4" x14ac:dyDescent="0.3">
      <c r="A5" s="4">
        <v>267</v>
      </c>
      <c r="B5" s="8"/>
      <c r="C5" s="8" t="s">
        <v>154</v>
      </c>
      <c r="D5" s="9" t="s">
        <v>155</v>
      </c>
      <c r="E5" s="30"/>
      <c r="F5" s="31"/>
      <c r="G5" s="57"/>
      <c r="H5" s="13"/>
    </row>
    <row r="6" spans="1:13" s="4" customFormat="1" ht="12.75" customHeight="1" x14ac:dyDescent="0.3">
      <c r="B6" s="14"/>
      <c r="C6" s="14"/>
      <c r="D6" s="14"/>
      <c r="E6" s="14"/>
      <c r="F6" s="14"/>
      <c r="G6" s="58"/>
      <c r="H6" s="14"/>
    </row>
    <row r="7" spans="1:13" s="4" customFormat="1" ht="13.2" x14ac:dyDescent="0.3">
      <c r="A7" s="4">
        <v>517</v>
      </c>
      <c r="B7" s="15" t="s">
        <v>156</v>
      </c>
      <c r="C7" s="15" t="s">
        <v>18</v>
      </c>
      <c r="D7" s="16" t="s">
        <v>157</v>
      </c>
      <c r="E7" s="20"/>
      <c r="F7" s="21"/>
      <c r="G7" s="59"/>
      <c r="H7" s="19"/>
    </row>
    <row r="8" spans="1:13" s="4" customFormat="1" ht="12.75" customHeight="1" x14ac:dyDescent="0.3">
      <c r="B8" s="14"/>
      <c r="C8" s="14"/>
      <c r="D8" s="14"/>
      <c r="E8" s="14"/>
      <c r="F8" s="14"/>
      <c r="G8" s="58"/>
      <c r="H8" s="14"/>
    </row>
    <row r="9" spans="1:13" s="4" customFormat="1" ht="52.8" x14ac:dyDescent="0.3">
      <c r="A9" s="4">
        <v>514</v>
      </c>
      <c r="B9" s="15"/>
      <c r="C9" s="15" t="s">
        <v>158</v>
      </c>
      <c r="D9" s="15" t="s">
        <v>375</v>
      </c>
      <c r="E9" s="20"/>
      <c r="F9" s="21"/>
      <c r="G9" s="59"/>
      <c r="H9" s="19"/>
    </row>
    <row r="10" spans="1:13" s="4" customFormat="1" ht="12.75" customHeight="1" x14ac:dyDescent="0.3">
      <c r="B10" s="14"/>
      <c r="C10" s="14"/>
      <c r="D10" s="14"/>
      <c r="E10" s="14"/>
      <c r="F10" s="14"/>
      <c r="G10" s="58"/>
      <c r="H10" s="14"/>
    </row>
    <row r="11" spans="1:13" s="4" customFormat="1" ht="13.2" x14ac:dyDescent="0.3">
      <c r="A11" s="4">
        <v>536</v>
      </c>
      <c r="B11" s="15"/>
      <c r="C11" s="15"/>
      <c r="D11" s="15" t="s">
        <v>345</v>
      </c>
      <c r="E11" s="20"/>
      <c r="F11" s="63">
        <v>2490</v>
      </c>
      <c r="G11" s="59"/>
      <c r="H11" s="19"/>
      <c r="J11" s="4">
        <v>2373</v>
      </c>
      <c r="K11" s="71">
        <f>+F11-J11</f>
        <v>117</v>
      </c>
      <c r="L11" s="4">
        <f>+K11/J11</f>
        <v>4.9304677623261697E-2</v>
      </c>
    </row>
    <row r="12" spans="1:13" s="4" customFormat="1" ht="12.75" customHeight="1" x14ac:dyDescent="0.3">
      <c r="B12" s="14"/>
      <c r="C12" s="14"/>
      <c r="D12" s="14"/>
      <c r="E12" s="14"/>
      <c r="F12" s="14"/>
      <c r="G12" s="58"/>
      <c r="H12" s="14"/>
    </row>
    <row r="13" spans="1:13" s="4" customFormat="1" ht="13.2" x14ac:dyDescent="0.3">
      <c r="A13" s="4">
        <v>580</v>
      </c>
      <c r="B13" s="15"/>
      <c r="C13" s="15"/>
      <c r="D13" s="15" t="s">
        <v>159</v>
      </c>
      <c r="E13" s="20"/>
      <c r="F13" s="21"/>
      <c r="G13" s="59"/>
      <c r="H13" s="19"/>
    </row>
    <row r="14" spans="1:13" s="4" customFormat="1" ht="13.2" x14ac:dyDescent="0.3">
      <c r="A14" s="4">
        <v>579</v>
      </c>
      <c r="B14" s="15" t="s">
        <v>160</v>
      </c>
      <c r="C14" s="15"/>
      <c r="D14" s="15" t="s">
        <v>161</v>
      </c>
      <c r="E14" s="20" t="s">
        <v>150</v>
      </c>
      <c r="F14" s="33">
        <f>25*(1+$L$11)</f>
        <v>26.2</v>
      </c>
      <c r="G14" s="60"/>
      <c r="H14" s="19"/>
      <c r="J14" s="4">
        <f>F14*1.5*0.9</f>
        <v>35.369999999999997</v>
      </c>
      <c r="L14" s="33">
        <f>M14*(1+$L$11)</f>
        <v>26.2</v>
      </c>
      <c r="M14" s="4">
        <v>25</v>
      </c>
    </row>
    <row r="15" spans="1:13" s="4" customFormat="1" ht="12.75" customHeight="1" x14ac:dyDescent="0.3">
      <c r="B15" s="14"/>
      <c r="C15" s="14"/>
      <c r="D15" s="14"/>
      <c r="E15" s="14"/>
      <c r="F15" s="14"/>
      <c r="G15" s="58"/>
      <c r="H15" s="14"/>
    </row>
    <row r="16" spans="1:13" s="4" customFormat="1" ht="13.2" x14ac:dyDescent="0.3">
      <c r="A16" s="4">
        <v>578</v>
      </c>
      <c r="B16" s="15" t="s">
        <v>162</v>
      </c>
      <c r="C16" s="15"/>
      <c r="D16" s="15" t="s">
        <v>163</v>
      </c>
      <c r="E16" s="20" t="s">
        <v>150</v>
      </c>
      <c r="F16" s="33">
        <v>996</v>
      </c>
      <c r="G16" s="60"/>
      <c r="H16" s="19"/>
      <c r="J16" s="4">
        <f>F16*1.5*1.25</f>
        <v>1867.5</v>
      </c>
      <c r="L16" s="4">
        <f>M16*(1+$L$11)</f>
        <v>996.83944374209898</v>
      </c>
      <c r="M16" s="4">
        <v>950</v>
      </c>
    </row>
    <row r="17" spans="1:13" s="4" customFormat="1" ht="12.75" customHeight="1" x14ac:dyDescent="0.3">
      <c r="B17" s="14"/>
      <c r="C17" s="14"/>
      <c r="D17" s="14"/>
      <c r="E17" s="14"/>
      <c r="F17" s="14"/>
      <c r="G17" s="58"/>
      <c r="H17" s="14"/>
    </row>
    <row r="18" spans="1:13" s="4" customFormat="1" ht="13.2" x14ac:dyDescent="0.3">
      <c r="A18" s="4">
        <v>577</v>
      </c>
      <c r="B18" s="15" t="s">
        <v>164</v>
      </c>
      <c r="C18" s="15"/>
      <c r="D18" s="15" t="s">
        <v>165</v>
      </c>
      <c r="E18" s="20" t="s">
        <v>150</v>
      </c>
      <c r="F18" s="33">
        <v>1047</v>
      </c>
      <c r="G18" s="60"/>
      <c r="H18" s="19"/>
      <c r="J18" s="4">
        <f>F18*1.5*1.75</f>
        <v>2748.375</v>
      </c>
      <c r="L18" s="4">
        <f>M18*(1+$L$11)</f>
        <v>1047.2060682680201</v>
      </c>
      <c r="M18" s="4">
        <v>998</v>
      </c>
    </row>
    <row r="19" spans="1:13" s="4" customFormat="1" ht="12.75" customHeight="1" x14ac:dyDescent="0.3">
      <c r="B19" s="14"/>
      <c r="C19" s="14"/>
      <c r="D19" s="14"/>
      <c r="E19" s="14"/>
      <c r="F19" s="14"/>
      <c r="G19" s="58"/>
      <c r="H19" s="14"/>
    </row>
    <row r="20" spans="1:13" s="4" customFormat="1" ht="13.2" x14ac:dyDescent="0.3">
      <c r="A20" s="4">
        <v>577</v>
      </c>
      <c r="B20" s="15" t="s">
        <v>313</v>
      </c>
      <c r="C20" s="15"/>
      <c r="D20" s="15" t="s">
        <v>314</v>
      </c>
      <c r="E20" s="20" t="s">
        <v>150</v>
      </c>
      <c r="F20" s="33">
        <v>419</v>
      </c>
      <c r="G20" s="60"/>
      <c r="H20" s="19"/>
      <c r="J20" s="4">
        <f>F20*1.5*2.25</f>
        <v>1414.125</v>
      </c>
      <c r="L20" s="4">
        <f>M20*(1+$L$11)</f>
        <v>419.72187104930498</v>
      </c>
      <c r="M20" s="4">
        <v>400</v>
      </c>
    </row>
    <row r="21" spans="1:13" s="4" customFormat="1" ht="12.75" customHeight="1" x14ac:dyDescent="0.3">
      <c r="B21" s="14"/>
      <c r="C21" s="14"/>
      <c r="D21" s="14"/>
      <c r="E21" s="14"/>
      <c r="F21" s="14"/>
      <c r="G21" s="58"/>
      <c r="H21" s="14"/>
    </row>
    <row r="22" spans="1:13" s="4" customFormat="1" ht="26.4" x14ac:dyDescent="0.3">
      <c r="A22" s="4">
        <v>574</v>
      </c>
      <c r="B22" s="15"/>
      <c r="C22" s="15" t="s">
        <v>167</v>
      </c>
      <c r="D22" s="15" t="s">
        <v>272</v>
      </c>
      <c r="E22" s="20"/>
      <c r="F22" s="33"/>
      <c r="G22" s="59"/>
      <c r="H22" s="19"/>
      <c r="J22" s="4">
        <f>J14+J16+J18+J20</f>
        <v>6065.37</v>
      </c>
      <c r="K22" s="4" t="s">
        <v>315</v>
      </c>
      <c r="L22" s="4" t="s">
        <v>316</v>
      </c>
    </row>
    <row r="23" spans="1:13" s="4" customFormat="1" ht="12.75" customHeight="1" x14ac:dyDescent="0.3">
      <c r="B23" s="14"/>
      <c r="C23" s="14"/>
      <c r="D23" s="14"/>
      <c r="E23" s="14"/>
      <c r="F23" s="14"/>
      <c r="G23" s="58"/>
      <c r="H23" s="14"/>
    </row>
    <row r="24" spans="1:13" s="4" customFormat="1" ht="13.2" x14ac:dyDescent="0.3">
      <c r="A24" s="4">
        <v>573</v>
      </c>
      <c r="B24" s="15" t="s">
        <v>168</v>
      </c>
      <c r="C24" s="15"/>
      <c r="D24" s="15" t="s">
        <v>169</v>
      </c>
      <c r="E24" s="20" t="s">
        <v>170</v>
      </c>
      <c r="F24" s="33">
        <f>J22*30%</f>
        <v>1819.6</v>
      </c>
      <c r="G24" s="60"/>
      <c r="H24" s="19"/>
    </row>
    <row r="25" spans="1:13" s="4" customFormat="1" ht="12.75" customHeight="1" x14ac:dyDescent="0.3">
      <c r="B25" s="14"/>
      <c r="C25" s="14"/>
      <c r="D25" s="14"/>
      <c r="E25" s="14"/>
      <c r="F25" s="14"/>
      <c r="G25" s="58"/>
      <c r="H25" s="14"/>
    </row>
    <row r="26" spans="1:13" s="4" customFormat="1" ht="13.2" x14ac:dyDescent="0.3">
      <c r="A26" s="4">
        <v>572</v>
      </c>
      <c r="B26" s="15" t="s">
        <v>171</v>
      </c>
      <c r="C26" s="15"/>
      <c r="D26" s="15" t="s">
        <v>172</v>
      </c>
      <c r="E26" s="20" t="s">
        <v>170</v>
      </c>
      <c r="F26" s="33">
        <f>J22*40%</f>
        <v>2426.1</v>
      </c>
      <c r="G26" s="60"/>
      <c r="H26" s="19"/>
    </row>
    <row r="27" spans="1:13" s="4" customFormat="1" ht="12.75" customHeight="1" x14ac:dyDescent="0.3">
      <c r="B27" s="14"/>
      <c r="C27" s="14"/>
      <c r="D27" s="14"/>
      <c r="E27" s="14"/>
      <c r="F27" s="14"/>
      <c r="G27" s="58"/>
      <c r="H27" s="14"/>
    </row>
    <row r="28" spans="1:13" s="4" customFormat="1" ht="26.4" x14ac:dyDescent="0.3">
      <c r="A28" s="4">
        <v>571</v>
      </c>
      <c r="B28" s="15" t="s">
        <v>173</v>
      </c>
      <c r="C28" s="15" t="s">
        <v>174</v>
      </c>
      <c r="D28" s="15" t="s">
        <v>175</v>
      </c>
      <c r="E28" s="20" t="s">
        <v>170</v>
      </c>
      <c r="F28" s="33">
        <f>F11*0.9*0.1</f>
        <v>224.1</v>
      </c>
      <c r="G28" s="60"/>
      <c r="H28" s="19"/>
    </row>
    <row r="29" spans="1:13" s="4" customFormat="1" ht="12.75" customHeight="1" x14ac:dyDescent="0.3">
      <c r="B29" s="14"/>
      <c r="C29" s="14"/>
      <c r="D29" s="14"/>
      <c r="E29" s="14"/>
      <c r="F29" s="14"/>
      <c r="G29" s="58"/>
      <c r="H29" s="14"/>
    </row>
    <row r="30" spans="1:13" s="4" customFormat="1" ht="26.4" x14ac:dyDescent="0.3">
      <c r="A30" s="4">
        <v>570</v>
      </c>
      <c r="B30" s="15" t="s">
        <v>176</v>
      </c>
      <c r="C30" s="15" t="s">
        <v>177</v>
      </c>
      <c r="D30" s="15" t="s">
        <v>178</v>
      </c>
      <c r="E30" s="20" t="s">
        <v>170</v>
      </c>
      <c r="F30" s="33">
        <v>150</v>
      </c>
      <c r="G30" s="60"/>
      <c r="H30" s="19"/>
    </row>
    <row r="31" spans="1:13" s="4" customFormat="1" ht="13.2" x14ac:dyDescent="0.3">
      <c r="B31" s="15"/>
      <c r="C31" s="15"/>
      <c r="D31" s="15"/>
      <c r="E31" s="20"/>
      <c r="F31" s="33"/>
      <c r="G31" s="60"/>
      <c r="H31" s="19"/>
    </row>
    <row r="32" spans="1:13" s="4" customFormat="1" ht="13.2" x14ac:dyDescent="0.3">
      <c r="B32" s="15" t="s">
        <v>179</v>
      </c>
      <c r="C32" s="15"/>
      <c r="D32" s="15" t="s">
        <v>379</v>
      </c>
      <c r="E32" s="20" t="s">
        <v>170</v>
      </c>
      <c r="F32" s="33">
        <v>12</v>
      </c>
      <c r="G32" s="60"/>
      <c r="H32" s="19"/>
    </row>
    <row r="33" spans="1:8" s="4" customFormat="1" ht="12.75" customHeight="1" x14ac:dyDescent="0.3">
      <c r="B33" s="14"/>
      <c r="C33" s="14"/>
      <c r="D33" s="14"/>
      <c r="E33" s="14"/>
      <c r="F33" s="14"/>
      <c r="G33" s="58"/>
      <c r="H33" s="14"/>
    </row>
    <row r="34" spans="1:8" s="4" customFormat="1" ht="26.4" x14ac:dyDescent="0.3">
      <c r="A34" s="4">
        <v>569</v>
      </c>
      <c r="B34" s="15" t="s">
        <v>179</v>
      </c>
      <c r="C34" s="15" t="s">
        <v>180</v>
      </c>
      <c r="D34" s="15" t="s">
        <v>181</v>
      </c>
      <c r="E34" s="20" t="s">
        <v>170</v>
      </c>
      <c r="F34" s="33">
        <v>150</v>
      </c>
      <c r="G34" s="60"/>
      <c r="H34" s="19"/>
    </row>
    <row r="35" spans="1:8" s="4" customFormat="1" ht="39.6" x14ac:dyDescent="0.3">
      <c r="A35" s="4">
        <v>568</v>
      </c>
      <c r="B35" s="15" t="s">
        <v>182</v>
      </c>
      <c r="C35" s="15" t="s">
        <v>183</v>
      </c>
      <c r="D35" s="15" t="s">
        <v>184</v>
      </c>
      <c r="E35" s="20" t="s">
        <v>170</v>
      </c>
      <c r="F35" s="33">
        <f>J22*20%</f>
        <v>1213.0999999999999</v>
      </c>
      <c r="G35" s="60"/>
      <c r="H35" s="19"/>
    </row>
    <row r="36" spans="1:8" s="4" customFormat="1" ht="12.75" customHeight="1" x14ac:dyDescent="0.3">
      <c r="B36" s="14"/>
      <c r="C36" s="14"/>
      <c r="D36" s="14"/>
      <c r="E36" s="14"/>
      <c r="F36" s="14"/>
      <c r="G36" s="58"/>
      <c r="H36" s="14"/>
    </row>
    <row r="37" spans="1:8" s="4" customFormat="1" ht="13.2" x14ac:dyDescent="0.3">
      <c r="A37" s="4">
        <v>567</v>
      </c>
      <c r="B37" s="15" t="s">
        <v>185</v>
      </c>
      <c r="C37" s="15" t="s">
        <v>52</v>
      </c>
      <c r="D37" s="16" t="s">
        <v>186</v>
      </c>
      <c r="E37" s="20"/>
      <c r="F37" s="33"/>
      <c r="G37" s="59"/>
      <c r="H37" s="19"/>
    </row>
    <row r="38" spans="1:8" s="4" customFormat="1" ht="12.75" customHeight="1" x14ac:dyDescent="0.3">
      <c r="B38" s="14"/>
      <c r="C38" s="14"/>
      <c r="D38" s="14"/>
      <c r="E38" s="14"/>
      <c r="F38" s="14"/>
      <c r="G38" s="58"/>
      <c r="H38" s="14"/>
    </row>
    <row r="39" spans="1:8" s="4" customFormat="1" ht="26.4" x14ac:dyDescent="0.3">
      <c r="A39" s="4">
        <v>566</v>
      </c>
      <c r="B39" s="15"/>
      <c r="C39" s="15" t="s">
        <v>187</v>
      </c>
      <c r="D39" s="15" t="s">
        <v>188</v>
      </c>
      <c r="E39" s="20"/>
      <c r="F39" s="33"/>
      <c r="G39" s="59"/>
      <c r="H39" s="19"/>
    </row>
    <row r="40" spans="1:8" s="4" customFormat="1" ht="12.75" customHeight="1" x14ac:dyDescent="0.3">
      <c r="B40" s="14"/>
      <c r="C40" s="14"/>
      <c r="D40" s="14"/>
      <c r="E40" s="14"/>
      <c r="F40" s="14"/>
      <c r="G40" s="58"/>
      <c r="H40" s="14"/>
    </row>
    <row r="41" spans="1:8" s="4" customFormat="1" ht="13.2" x14ac:dyDescent="0.3">
      <c r="A41" s="4">
        <v>565</v>
      </c>
      <c r="B41" s="15" t="s">
        <v>189</v>
      </c>
      <c r="C41" s="15" t="s">
        <v>190</v>
      </c>
      <c r="D41" s="15" t="s">
        <v>191</v>
      </c>
      <c r="E41" s="20" t="s">
        <v>170</v>
      </c>
      <c r="F41" s="33" t="s">
        <v>349</v>
      </c>
      <c r="G41" s="60"/>
      <c r="H41" s="19" t="s">
        <v>166</v>
      </c>
    </row>
    <row r="42" spans="1:8" s="4" customFormat="1" ht="12.75" customHeight="1" x14ac:dyDescent="0.3">
      <c r="B42" s="14"/>
      <c r="C42" s="14"/>
      <c r="D42" s="14"/>
      <c r="E42" s="14"/>
      <c r="F42" s="14"/>
      <c r="G42" s="58"/>
      <c r="H42" s="14"/>
    </row>
    <row r="43" spans="1:8" s="4" customFormat="1" ht="26.4" x14ac:dyDescent="0.3">
      <c r="A43" s="4">
        <v>564</v>
      </c>
      <c r="B43" s="15" t="s">
        <v>192</v>
      </c>
      <c r="C43" s="15" t="s">
        <v>193</v>
      </c>
      <c r="D43" s="15" t="s">
        <v>194</v>
      </c>
      <c r="E43" s="20" t="s">
        <v>170</v>
      </c>
      <c r="F43" s="33" t="s">
        <v>349</v>
      </c>
      <c r="G43" s="60"/>
      <c r="H43" s="19" t="s">
        <v>166</v>
      </c>
    </row>
    <row r="44" spans="1:8" s="4" customFormat="1" ht="13.2" x14ac:dyDescent="0.3">
      <c r="A44" s="4">
        <v>563</v>
      </c>
      <c r="B44" s="15" t="s">
        <v>195</v>
      </c>
      <c r="C44" s="15" t="s">
        <v>196</v>
      </c>
      <c r="D44" s="15" t="s">
        <v>296</v>
      </c>
      <c r="E44" s="20" t="s">
        <v>170</v>
      </c>
      <c r="F44" s="33">
        <v>1100</v>
      </c>
      <c r="G44" s="60"/>
      <c r="H44" s="19"/>
    </row>
    <row r="45" spans="1:8" s="4" customFormat="1" ht="12.75" customHeight="1" x14ac:dyDescent="0.3">
      <c r="B45" s="14"/>
      <c r="C45" s="14"/>
      <c r="D45" s="14"/>
      <c r="E45" s="14"/>
      <c r="F45" s="14"/>
      <c r="G45" s="58"/>
      <c r="H45" s="14"/>
    </row>
    <row r="46" spans="1:8" s="22" customFormat="1" ht="16.649999999999999" customHeight="1" x14ac:dyDescent="0.3">
      <c r="B46" s="23" t="s">
        <v>66</v>
      </c>
      <c r="C46" s="24"/>
      <c r="D46" s="25"/>
      <c r="E46" s="26"/>
      <c r="F46" s="27"/>
      <c r="G46" s="61"/>
      <c r="H46" s="28"/>
    </row>
    <row r="47" spans="1:8" s="2" customFormat="1" ht="13.8" x14ac:dyDescent="0.3">
      <c r="B47" s="115"/>
      <c r="C47" s="115"/>
      <c r="D47" s="115"/>
      <c r="E47" s="115"/>
      <c r="F47" s="115"/>
      <c r="G47" s="122"/>
      <c r="H47" s="120" t="s">
        <v>355</v>
      </c>
    </row>
    <row r="48" spans="1:8" s="2" customFormat="1" ht="13.8" x14ac:dyDescent="0.3">
      <c r="B48" s="116" t="s">
        <v>346</v>
      </c>
      <c r="G48" s="56"/>
    </row>
    <row r="49" spans="1:8" s="2" customFormat="1" ht="13.8" x14ac:dyDescent="0.3">
      <c r="B49" s="117" t="s">
        <v>1</v>
      </c>
      <c r="G49" s="56"/>
    </row>
    <row r="50" spans="1:8" s="2" customFormat="1" ht="13.8" x14ac:dyDescent="0.3">
      <c r="B50" s="118"/>
      <c r="C50" s="118"/>
      <c r="D50" s="118"/>
      <c r="E50" s="118"/>
      <c r="F50" s="118"/>
      <c r="G50" s="121"/>
      <c r="H50" s="119" t="s">
        <v>153</v>
      </c>
    </row>
    <row r="51" spans="1:8" s="4" customFormat="1" ht="27.6" customHeight="1" x14ac:dyDescent="0.3">
      <c r="B51" s="5" t="s">
        <v>3</v>
      </c>
      <c r="C51" s="5" t="s">
        <v>4</v>
      </c>
      <c r="D51" s="5" t="s">
        <v>5</v>
      </c>
      <c r="E51" s="5" t="s">
        <v>6</v>
      </c>
      <c r="F51" s="5" t="s">
        <v>7</v>
      </c>
      <c r="G51" s="5" t="s">
        <v>8</v>
      </c>
      <c r="H51" s="6" t="s">
        <v>9</v>
      </c>
    </row>
    <row r="52" spans="1:8" s="22" customFormat="1" ht="16.649999999999999" customHeight="1" x14ac:dyDescent="0.3">
      <c r="B52" s="23" t="s">
        <v>67</v>
      </c>
      <c r="C52" s="24"/>
      <c r="D52" s="25"/>
      <c r="E52" s="26"/>
      <c r="F52" s="27"/>
      <c r="G52" s="61"/>
      <c r="H52" s="28"/>
    </row>
    <row r="53" spans="1:8" s="4" customFormat="1" ht="13.2" x14ac:dyDescent="0.3">
      <c r="A53" s="4">
        <v>561</v>
      </c>
      <c r="B53" s="15" t="s">
        <v>197</v>
      </c>
      <c r="C53" s="15" t="s">
        <v>198</v>
      </c>
      <c r="D53" s="16" t="s">
        <v>199</v>
      </c>
      <c r="E53" s="20"/>
      <c r="F53" s="33"/>
      <c r="G53" s="59"/>
      <c r="H53" s="19"/>
    </row>
    <row r="54" spans="1:8" s="4" customFormat="1" ht="12.75" customHeight="1" x14ac:dyDescent="0.3">
      <c r="B54" s="14"/>
      <c r="C54" s="14"/>
      <c r="D54" s="14"/>
      <c r="E54" s="14"/>
      <c r="F54" s="14"/>
      <c r="G54" s="58"/>
      <c r="H54" s="14"/>
    </row>
    <row r="55" spans="1:8" s="4" customFormat="1" ht="26.4" x14ac:dyDescent="0.3">
      <c r="A55" s="4">
        <v>560</v>
      </c>
      <c r="B55" s="15"/>
      <c r="C55" s="15" t="s">
        <v>200</v>
      </c>
      <c r="D55" s="41" t="s">
        <v>201</v>
      </c>
      <c r="E55" s="20"/>
      <c r="F55" s="33"/>
      <c r="G55" s="59"/>
      <c r="H55" s="19"/>
    </row>
    <row r="56" spans="1:8" s="4" customFormat="1" ht="12.75" customHeight="1" x14ac:dyDescent="0.3">
      <c r="B56" s="14"/>
      <c r="C56" s="14"/>
      <c r="D56" s="14"/>
      <c r="E56" s="14"/>
      <c r="F56" s="14"/>
      <c r="G56" s="58"/>
      <c r="H56" s="14"/>
    </row>
    <row r="57" spans="1:8" s="4" customFormat="1" ht="13.2" x14ac:dyDescent="0.3">
      <c r="A57" s="4">
        <v>559</v>
      </c>
      <c r="B57" s="15" t="s">
        <v>202</v>
      </c>
      <c r="C57" s="15"/>
      <c r="D57" s="15" t="s">
        <v>203</v>
      </c>
      <c r="E57" s="20" t="s">
        <v>25</v>
      </c>
      <c r="F57" s="33">
        <v>15</v>
      </c>
      <c r="G57" s="60"/>
      <c r="H57" s="19"/>
    </row>
    <row r="58" spans="1:8" s="4" customFormat="1" ht="12.75" customHeight="1" x14ac:dyDescent="0.3">
      <c r="B58" s="14"/>
      <c r="C58" s="14"/>
      <c r="D58" s="14"/>
      <c r="E58" s="14"/>
      <c r="F58" s="14"/>
      <c r="G58" s="58"/>
      <c r="H58" s="14"/>
    </row>
    <row r="59" spans="1:8" s="4" customFormat="1" ht="26.4" x14ac:dyDescent="0.3">
      <c r="A59" s="4">
        <v>558</v>
      </c>
      <c r="B59" s="15" t="s">
        <v>204</v>
      </c>
      <c r="C59" s="15"/>
      <c r="D59" s="15" t="s">
        <v>205</v>
      </c>
      <c r="E59" s="20" t="s">
        <v>25</v>
      </c>
      <c r="F59" s="33">
        <v>15</v>
      </c>
      <c r="G59" s="60"/>
      <c r="H59" s="19"/>
    </row>
    <row r="60" spans="1:8" s="4" customFormat="1" ht="13.2" x14ac:dyDescent="0.3">
      <c r="A60" s="4">
        <v>557</v>
      </c>
      <c r="B60" s="15" t="s">
        <v>206</v>
      </c>
      <c r="C60" s="15"/>
      <c r="D60" s="15" t="s">
        <v>207</v>
      </c>
      <c r="E60" s="20" t="s">
        <v>25</v>
      </c>
      <c r="F60" s="33">
        <v>15</v>
      </c>
      <c r="G60" s="60"/>
      <c r="H60" s="19"/>
    </row>
    <row r="61" spans="1:8" s="4" customFormat="1" ht="12.75" customHeight="1" x14ac:dyDescent="0.3">
      <c r="B61" s="14"/>
      <c r="C61" s="14"/>
      <c r="D61" s="14"/>
      <c r="E61" s="14"/>
      <c r="F61" s="14"/>
      <c r="G61" s="58"/>
      <c r="H61" s="14"/>
    </row>
    <row r="62" spans="1:8" s="4" customFormat="1" ht="13.2" x14ac:dyDescent="0.3">
      <c r="A62" s="4">
        <v>556</v>
      </c>
      <c r="B62" s="15" t="s">
        <v>208</v>
      </c>
      <c r="C62" s="15"/>
      <c r="D62" s="15" t="s">
        <v>209</v>
      </c>
      <c r="E62" s="20" t="s">
        <v>25</v>
      </c>
      <c r="F62" s="33">
        <v>15</v>
      </c>
      <c r="G62" s="60"/>
      <c r="H62" s="19"/>
    </row>
    <row r="63" spans="1:8" s="4" customFormat="1" ht="12.75" customHeight="1" x14ac:dyDescent="0.3">
      <c r="B63" s="14"/>
      <c r="C63" s="14"/>
      <c r="D63" s="14"/>
      <c r="E63" s="14"/>
      <c r="F63" s="14"/>
      <c r="G63" s="58"/>
      <c r="H63" s="14"/>
    </row>
    <row r="64" spans="1:8" s="4" customFormat="1" ht="13.2" x14ac:dyDescent="0.3">
      <c r="A64" s="4">
        <v>555</v>
      </c>
      <c r="B64" s="15" t="s">
        <v>210</v>
      </c>
      <c r="C64" s="15"/>
      <c r="D64" s="15" t="s">
        <v>273</v>
      </c>
      <c r="E64" s="20" t="s">
        <v>25</v>
      </c>
      <c r="F64" s="33">
        <v>15</v>
      </c>
      <c r="G64" s="60"/>
      <c r="H64" s="19"/>
    </row>
    <row r="65" spans="1:8" s="4" customFormat="1" ht="12.75" customHeight="1" x14ac:dyDescent="0.3">
      <c r="B65" s="14"/>
      <c r="C65" s="14"/>
      <c r="D65" s="14"/>
      <c r="E65" s="14"/>
      <c r="F65" s="14"/>
      <c r="G65" s="58"/>
      <c r="H65" s="14"/>
    </row>
    <row r="66" spans="1:8" s="4" customFormat="1" ht="13.2" x14ac:dyDescent="0.3">
      <c r="A66" s="4">
        <v>554</v>
      </c>
      <c r="B66" s="15" t="s">
        <v>211</v>
      </c>
      <c r="C66" s="15"/>
      <c r="D66" s="15" t="s">
        <v>212</v>
      </c>
      <c r="E66" s="20" t="s">
        <v>25</v>
      </c>
      <c r="F66" s="33">
        <v>15</v>
      </c>
      <c r="G66" s="60"/>
      <c r="H66" s="19"/>
    </row>
    <row r="67" spans="1:8" s="4" customFormat="1" ht="12.75" customHeight="1" x14ac:dyDescent="0.3">
      <c r="B67" s="14"/>
      <c r="C67" s="14"/>
      <c r="D67" s="14"/>
      <c r="E67" s="14"/>
      <c r="F67" s="14"/>
      <c r="G67" s="58"/>
      <c r="H67" s="14"/>
    </row>
    <row r="68" spans="1:8" s="4" customFormat="1" ht="26.4" x14ac:dyDescent="0.3">
      <c r="A68" s="4">
        <v>553</v>
      </c>
      <c r="B68" s="15"/>
      <c r="C68" s="15" t="s">
        <v>213</v>
      </c>
      <c r="D68" s="41" t="s">
        <v>214</v>
      </c>
      <c r="E68" s="20"/>
      <c r="F68" s="33"/>
      <c r="G68" s="59"/>
      <c r="H68" s="19"/>
    </row>
    <row r="69" spans="1:8" s="4" customFormat="1" ht="12.75" customHeight="1" x14ac:dyDescent="0.3">
      <c r="B69" s="14"/>
      <c r="C69" s="14"/>
      <c r="D69" s="14"/>
      <c r="E69" s="14"/>
      <c r="F69" s="14"/>
      <c r="G69" s="58"/>
      <c r="H69" s="14"/>
    </row>
    <row r="70" spans="1:8" s="4" customFormat="1" ht="13.2" x14ac:dyDescent="0.3">
      <c r="A70" s="4">
        <v>550</v>
      </c>
      <c r="B70" s="15" t="s">
        <v>215</v>
      </c>
      <c r="C70" s="15"/>
      <c r="D70" s="15" t="s">
        <v>308</v>
      </c>
      <c r="E70" s="20" t="s">
        <v>150</v>
      </c>
      <c r="F70" s="33">
        <v>1050</v>
      </c>
      <c r="G70" s="60"/>
      <c r="H70" s="19"/>
    </row>
    <row r="71" spans="1:8" s="4" customFormat="1" ht="12.75" customHeight="1" x14ac:dyDescent="0.3">
      <c r="B71" s="14"/>
      <c r="C71" s="14"/>
      <c r="D71" s="14"/>
      <c r="E71" s="14"/>
      <c r="F71" s="14"/>
      <c r="G71" s="58"/>
      <c r="H71" s="14"/>
    </row>
    <row r="72" spans="1:8" s="4" customFormat="1" ht="13.2" x14ac:dyDescent="0.3">
      <c r="A72" s="4">
        <v>551</v>
      </c>
      <c r="B72" s="15" t="s">
        <v>216</v>
      </c>
      <c r="C72" s="15"/>
      <c r="D72" s="15" t="s">
        <v>212</v>
      </c>
      <c r="E72" s="20" t="s">
        <v>150</v>
      </c>
      <c r="F72" s="33">
        <v>50</v>
      </c>
      <c r="G72" s="60"/>
      <c r="H72" s="19"/>
    </row>
    <row r="73" spans="1:8" s="4" customFormat="1" ht="12.75" customHeight="1" x14ac:dyDescent="0.3">
      <c r="B73" s="14"/>
      <c r="C73" s="14"/>
      <c r="D73" s="14"/>
      <c r="E73" s="14"/>
      <c r="F73" s="14"/>
      <c r="G73" s="58"/>
      <c r="H73" s="14"/>
    </row>
    <row r="74" spans="1:8" s="4" customFormat="1" ht="13.2" x14ac:dyDescent="0.3">
      <c r="A74" s="4">
        <v>549</v>
      </c>
      <c r="B74" s="15" t="s">
        <v>217</v>
      </c>
      <c r="C74" s="15"/>
      <c r="D74" s="15" t="s">
        <v>209</v>
      </c>
      <c r="E74" s="20" t="s">
        <v>150</v>
      </c>
      <c r="F74" s="33">
        <f>F16-600</f>
        <v>396</v>
      </c>
      <c r="G74" s="60"/>
      <c r="H74" s="19"/>
    </row>
    <row r="75" spans="1:8" s="4" customFormat="1" ht="12.75" customHeight="1" x14ac:dyDescent="0.3">
      <c r="B75" s="14"/>
      <c r="C75" s="14"/>
      <c r="D75" s="14"/>
      <c r="E75" s="14"/>
      <c r="F75" s="14"/>
      <c r="G75" s="58"/>
      <c r="H75" s="14"/>
    </row>
    <row r="76" spans="1:8" s="4" customFormat="1" ht="13.2" x14ac:dyDescent="0.3">
      <c r="A76" s="4">
        <v>548</v>
      </c>
      <c r="B76" s="15" t="s">
        <v>218</v>
      </c>
      <c r="C76" s="15"/>
      <c r="D76" s="15" t="s">
        <v>219</v>
      </c>
      <c r="E76" s="20" t="s">
        <v>150</v>
      </c>
      <c r="F76" s="33">
        <v>500</v>
      </c>
      <c r="G76" s="60"/>
      <c r="H76" s="19"/>
    </row>
    <row r="77" spans="1:8" s="4" customFormat="1" ht="12.75" customHeight="1" x14ac:dyDescent="0.3">
      <c r="B77" s="14"/>
      <c r="C77" s="14"/>
      <c r="D77" s="14"/>
      <c r="E77" s="14"/>
      <c r="F77" s="14"/>
      <c r="G77" s="58"/>
      <c r="H77" s="14"/>
    </row>
    <row r="78" spans="1:8" s="4" customFormat="1" ht="26.4" x14ac:dyDescent="0.3">
      <c r="A78" s="4">
        <v>547</v>
      </c>
      <c r="B78" s="15" t="s">
        <v>220</v>
      </c>
      <c r="C78" s="15" t="s">
        <v>221</v>
      </c>
      <c r="D78" s="16" t="s">
        <v>222</v>
      </c>
      <c r="E78" s="20"/>
      <c r="F78" s="33"/>
      <c r="G78" s="59"/>
      <c r="H78" s="19"/>
    </row>
    <row r="79" spans="1:8" s="4" customFormat="1" ht="12.75" customHeight="1" x14ac:dyDescent="0.3">
      <c r="B79" s="14"/>
      <c r="C79" s="14"/>
      <c r="D79" s="14"/>
      <c r="E79" s="14"/>
      <c r="F79" s="14"/>
      <c r="G79" s="58"/>
      <c r="H79" s="14"/>
    </row>
    <row r="80" spans="1:8" s="4" customFormat="1" ht="54.6" customHeight="1" x14ac:dyDescent="0.3">
      <c r="A80" s="4">
        <v>546</v>
      </c>
      <c r="B80" s="15"/>
      <c r="C80" s="15" t="s">
        <v>223</v>
      </c>
      <c r="D80" s="15" t="s">
        <v>224</v>
      </c>
      <c r="E80" s="20"/>
      <c r="F80" s="33"/>
      <c r="G80" s="59"/>
      <c r="H80" s="19"/>
    </row>
    <row r="81" spans="1:8" s="4" customFormat="1" ht="13.2" x14ac:dyDescent="0.3">
      <c r="A81" s="4">
        <v>545</v>
      </c>
      <c r="B81" s="15" t="s">
        <v>225</v>
      </c>
      <c r="C81" s="15"/>
      <c r="D81" s="15" t="s">
        <v>226</v>
      </c>
      <c r="E81" s="20" t="s">
        <v>170</v>
      </c>
      <c r="F81" s="33">
        <f>(F11*0.9*0.1)*50%</f>
        <v>112.1</v>
      </c>
      <c r="G81" s="60"/>
      <c r="H81" s="19"/>
    </row>
    <row r="82" spans="1:8" s="4" customFormat="1" ht="12.75" customHeight="1" x14ac:dyDescent="0.3">
      <c r="B82" s="14"/>
      <c r="C82" s="14"/>
      <c r="D82" s="14"/>
      <c r="E82" s="14"/>
      <c r="F82" s="14"/>
      <c r="G82" s="58"/>
      <c r="H82" s="14"/>
    </row>
    <row r="83" spans="1:8" s="4" customFormat="1" ht="13.2" x14ac:dyDescent="0.3">
      <c r="A83" s="4">
        <v>543</v>
      </c>
      <c r="B83" s="15" t="s">
        <v>227</v>
      </c>
      <c r="C83" s="15"/>
      <c r="D83" s="15" t="s">
        <v>228</v>
      </c>
      <c r="E83" s="20" t="s">
        <v>170</v>
      </c>
      <c r="F83" s="33">
        <f>((F11*0.9*(0.25+0.3))-(F11*3.142*0.125*0.125))*50%</f>
        <v>555.20000000000005</v>
      </c>
      <c r="G83" s="60"/>
      <c r="H83" s="19"/>
    </row>
    <row r="84" spans="1:8" s="4" customFormat="1" ht="12.75" customHeight="1" x14ac:dyDescent="0.3">
      <c r="B84" s="14"/>
      <c r="C84" s="14"/>
      <c r="D84" s="14"/>
      <c r="E84" s="14"/>
      <c r="F84" s="14"/>
      <c r="G84" s="58"/>
      <c r="H84" s="14"/>
    </row>
    <row r="85" spans="1:8" s="4" customFormat="1" ht="52.8" x14ac:dyDescent="0.3">
      <c r="A85" s="4">
        <v>542</v>
      </c>
      <c r="B85" s="15"/>
      <c r="C85" s="15" t="s">
        <v>229</v>
      </c>
      <c r="D85" s="15" t="s">
        <v>230</v>
      </c>
      <c r="E85" s="20"/>
      <c r="F85" s="33"/>
      <c r="G85" s="59"/>
      <c r="H85" s="19"/>
    </row>
    <row r="86" spans="1:8" s="4" customFormat="1" ht="12.75" customHeight="1" x14ac:dyDescent="0.3">
      <c r="B86" s="14"/>
      <c r="C86" s="14"/>
      <c r="D86" s="14"/>
      <c r="E86" s="14"/>
      <c r="F86" s="14"/>
      <c r="G86" s="58"/>
      <c r="H86" s="14"/>
    </row>
    <row r="87" spans="1:8" s="4" customFormat="1" ht="13.2" x14ac:dyDescent="0.3">
      <c r="A87" s="4">
        <v>541</v>
      </c>
      <c r="B87" s="15" t="s">
        <v>231</v>
      </c>
      <c r="C87" s="15"/>
      <c r="D87" s="15" t="s">
        <v>226</v>
      </c>
      <c r="E87" s="20" t="s">
        <v>170</v>
      </c>
      <c r="F87" s="33">
        <f>(F11*0.9*0.1)*50%</f>
        <v>112.1</v>
      </c>
      <c r="G87" s="60"/>
      <c r="H87" s="19"/>
    </row>
    <row r="88" spans="1:8" s="4" customFormat="1" ht="12.75" customHeight="1" x14ac:dyDescent="0.3">
      <c r="B88" s="14"/>
      <c r="C88" s="14"/>
      <c r="D88" s="14"/>
      <c r="E88" s="14"/>
      <c r="F88" s="14"/>
      <c r="G88" s="58"/>
      <c r="H88" s="14"/>
    </row>
    <row r="89" spans="1:8" s="4" customFormat="1" ht="12.75" customHeight="1" x14ac:dyDescent="0.3">
      <c r="B89" s="14" t="s">
        <v>232</v>
      </c>
      <c r="C89" s="14"/>
      <c r="D89" s="14" t="s">
        <v>228</v>
      </c>
      <c r="E89" s="17" t="s">
        <v>170</v>
      </c>
      <c r="F89" s="33">
        <f>((F11*0.9*(0.25+0.3))-(F11*3.142*0.125*0.125))*50%</f>
        <v>555.20000000000005</v>
      </c>
      <c r="G89" s="60"/>
      <c r="H89" s="19"/>
    </row>
    <row r="90" spans="1:8" s="4" customFormat="1" ht="12.75" customHeight="1" x14ac:dyDescent="0.3">
      <c r="B90" s="14"/>
      <c r="C90" s="14"/>
      <c r="D90" s="14"/>
      <c r="E90" s="17"/>
      <c r="F90" s="14"/>
      <c r="G90" s="58"/>
      <c r="H90" s="19"/>
    </row>
    <row r="91" spans="1:8" s="4" customFormat="1" ht="28.95" customHeight="1" x14ac:dyDescent="0.3">
      <c r="B91" s="14" t="s">
        <v>233</v>
      </c>
      <c r="C91" s="14" t="s">
        <v>234</v>
      </c>
      <c r="D91" s="14" t="s">
        <v>235</v>
      </c>
      <c r="E91" s="17" t="s">
        <v>170</v>
      </c>
      <c r="F91" s="47">
        <v>80</v>
      </c>
      <c r="G91" s="60"/>
      <c r="H91" s="19"/>
    </row>
    <row r="92" spans="1:8" s="22" customFormat="1" ht="16.649999999999999" customHeight="1" x14ac:dyDescent="0.3">
      <c r="B92" s="23" t="s">
        <v>66</v>
      </c>
      <c r="C92" s="24"/>
      <c r="D92" s="25"/>
      <c r="E92" s="26"/>
      <c r="F92" s="27"/>
      <c r="G92" s="61"/>
      <c r="H92" s="28"/>
    </row>
    <row r="93" spans="1:8" s="2" customFormat="1" ht="13.8" x14ac:dyDescent="0.3">
      <c r="B93" s="115"/>
      <c r="C93" s="115"/>
      <c r="D93" s="115"/>
      <c r="E93" s="115"/>
      <c r="F93" s="115"/>
      <c r="G93" s="122"/>
      <c r="H93" s="120" t="s">
        <v>356</v>
      </c>
    </row>
    <row r="94" spans="1:8" s="2" customFormat="1" ht="13.8" x14ac:dyDescent="0.3">
      <c r="B94" s="116" t="s">
        <v>346</v>
      </c>
      <c r="G94" s="56"/>
    </row>
    <row r="95" spans="1:8" s="2" customFormat="1" ht="13.8" x14ac:dyDescent="0.3">
      <c r="B95" s="117" t="s">
        <v>1</v>
      </c>
      <c r="G95" s="56"/>
    </row>
    <row r="96" spans="1:8" s="2" customFormat="1" ht="13.8" x14ac:dyDescent="0.3">
      <c r="B96" s="118"/>
      <c r="C96" s="118"/>
      <c r="D96" s="118"/>
      <c r="E96" s="118"/>
      <c r="F96" s="118"/>
      <c r="G96" s="121"/>
      <c r="H96" s="119" t="s">
        <v>153</v>
      </c>
    </row>
    <row r="97" spans="1:8" s="4" customFormat="1" ht="27.6" customHeight="1" x14ac:dyDescent="0.3">
      <c r="B97" s="5" t="s">
        <v>3</v>
      </c>
      <c r="C97" s="5" t="s">
        <v>4</v>
      </c>
      <c r="D97" s="5" t="s">
        <v>5</v>
      </c>
      <c r="E97" s="5" t="s">
        <v>6</v>
      </c>
      <c r="F97" s="5" t="s">
        <v>7</v>
      </c>
      <c r="G97" s="5" t="s">
        <v>8</v>
      </c>
      <c r="H97" s="6" t="s">
        <v>9</v>
      </c>
    </row>
    <row r="98" spans="1:8" s="22" customFormat="1" ht="16.649999999999999" customHeight="1" x14ac:dyDescent="0.3">
      <c r="B98" s="23" t="s">
        <v>67</v>
      </c>
      <c r="C98" s="24"/>
      <c r="D98" s="25"/>
      <c r="E98" s="26"/>
      <c r="F98" s="27"/>
      <c r="G98" s="61"/>
      <c r="H98" s="28"/>
    </row>
    <row r="99" spans="1:8" s="4" customFormat="1" ht="26.4" x14ac:dyDescent="0.3">
      <c r="A99" s="4">
        <v>537</v>
      </c>
      <c r="B99" s="15" t="s">
        <v>236</v>
      </c>
      <c r="C99" s="15" t="s">
        <v>237</v>
      </c>
      <c r="D99" s="16" t="s">
        <v>238</v>
      </c>
      <c r="E99" s="20"/>
      <c r="F99" s="33"/>
      <c r="G99" s="59"/>
      <c r="H99" s="19"/>
    </row>
    <row r="100" spans="1:8" s="4" customFormat="1" ht="39.6" x14ac:dyDescent="0.3">
      <c r="A100" s="4">
        <v>533</v>
      </c>
      <c r="B100" s="15"/>
      <c r="C100" s="15" t="s">
        <v>239</v>
      </c>
      <c r="D100" s="15" t="s">
        <v>295</v>
      </c>
      <c r="E100" s="20"/>
      <c r="F100" s="33"/>
      <c r="G100" s="59"/>
      <c r="H100" s="19"/>
    </row>
    <row r="101" spans="1:8" s="4" customFormat="1" ht="12.75" customHeight="1" x14ac:dyDescent="0.3">
      <c r="B101" s="14"/>
      <c r="C101" s="14"/>
      <c r="D101" s="14"/>
      <c r="E101" s="14"/>
      <c r="F101" s="14"/>
      <c r="G101" s="58"/>
      <c r="H101" s="14"/>
    </row>
    <row r="102" spans="1:8" s="4" customFormat="1" ht="13.2" x14ac:dyDescent="0.3">
      <c r="A102" s="4">
        <v>535</v>
      </c>
      <c r="B102" s="15" t="s">
        <v>240</v>
      </c>
      <c r="C102" s="15"/>
      <c r="D102" s="15" t="s">
        <v>336</v>
      </c>
      <c r="E102" s="20" t="s">
        <v>150</v>
      </c>
      <c r="F102" s="33">
        <f>+F11</f>
        <v>2490</v>
      </c>
      <c r="G102" s="60"/>
      <c r="H102" s="19"/>
    </row>
    <row r="103" spans="1:8" s="4" customFormat="1" ht="13.2" x14ac:dyDescent="0.3">
      <c r="B103" s="15"/>
      <c r="C103" s="15"/>
      <c r="D103" s="15"/>
      <c r="E103" s="20"/>
      <c r="F103" s="33"/>
      <c r="G103" s="60"/>
      <c r="H103" s="19"/>
    </row>
    <row r="104" spans="1:8" s="4" customFormat="1" ht="13.2" x14ac:dyDescent="0.3">
      <c r="A104" s="4">
        <v>534</v>
      </c>
      <c r="B104" s="15" t="s">
        <v>241</v>
      </c>
      <c r="C104" s="15"/>
      <c r="D104" s="16" t="s">
        <v>242</v>
      </c>
      <c r="E104" s="20"/>
      <c r="F104" s="33"/>
      <c r="G104" s="59"/>
      <c r="H104" s="19"/>
    </row>
    <row r="105" spans="1:8" s="4" customFormat="1" ht="45" customHeight="1" x14ac:dyDescent="0.3">
      <c r="A105" s="4">
        <v>525</v>
      </c>
      <c r="B105" s="15"/>
      <c r="C105" s="15" t="s">
        <v>243</v>
      </c>
      <c r="D105" s="15" t="s">
        <v>244</v>
      </c>
      <c r="E105" s="20"/>
      <c r="F105" s="33"/>
      <c r="G105" s="59"/>
      <c r="H105" s="19"/>
    </row>
    <row r="106" spans="1:8" s="4" customFormat="1" ht="13.2" x14ac:dyDescent="0.3">
      <c r="A106" s="4">
        <v>529</v>
      </c>
      <c r="B106" s="15"/>
      <c r="C106" s="15"/>
      <c r="D106" s="15" t="s">
        <v>309</v>
      </c>
      <c r="E106" s="20"/>
      <c r="F106" s="33"/>
      <c r="G106" s="59"/>
      <c r="H106" s="19"/>
    </row>
    <row r="107" spans="1:8" s="4" customFormat="1" ht="12.75" customHeight="1" x14ac:dyDescent="0.3">
      <c r="B107" s="14"/>
      <c r="C107" s="14"/>
      <c r="D107" s="14"/>
      <c r="E107" s="14"/>
      <c r="F107" s="14"/>
      <c r="G107" s="58"/>
      <c r="H107" s="14"/>
    </row>
    <row r="108" spans="1:8" s="4" customFormat="1" ht="13.2" x14ac:dyDescent="0.3">
      <c r="A108" s="4">
        <v>530</v>
      </c>
      <c r="B108" s="15" t="s">
        <v>245</v>
      </c>
      <c r="C108" s="15"/>
      <c r="D108" s="15" t="s">
        <v>336</v>
      </c>
      <c r="E108" s="20" t="s">
        <v>25</v>
      </c>
      <c r="F108" s="33">
        <v>11</v>
      </c>
      <c r="G108" s="60"/>
      <c r="H108" s="19"/>
    </row>
    <row r="109" spans="1:8" s="4" customFormat="1" ht="12.75" customHeight="1" x14ac:dyDescent="0.3">
      <c r="B109" s="14"/>
      <c r="C109" s="14"/>
      <c r="D109" s="15"/>
      <c r="E109" s="14"/>
      <c r="F109" s="14"/>
      <c r="G109" s="58"/>
      <c r="H109" s="14"/>
    </row>
    <row r="110" spans="1:8" s="4" customFormat="1" ht="13.2" x14ac:dyDescent="0.3">
      <c r="A110" s="4">
        <v>527</v>
      </c>
      <c r="B110" s="15" t="s">
        <v>246</v>
      </c>
      <c r="C110" s="15"/>
      <c r="D110" s="15" t="s">
        <v>310</v>
      </c>
      <c r="E110" s="20" t="s">
        <v>25</v>
      </c>
      <c r="F110" s="33">
        <v>8</v>
      </c>
      <c r="G110" s="60"/>
      <c r="H110" s="19"/>
    </row>
    <row r="111" spans="1:8" s="4" customFormat="1" ht="13.2" x14ac:dyDescent="0.3">
      <c r="B111" s="15"/>
      <c r="C111" s="15"/>
      <c r="D111" s="15"/>
      <c r="E111" s="20"/>
      <c r="F111" s="33"/>
      <c r="G111" s="60"/>
      <c r="H111" s="19"/>
    </row>
    <row r="112" spans="1:8" s="4" customFormat="1" ht="26.4" x14ac:dyDescent="0.3">
      <c r="B112" s="15" t="s">
        <v>380</v>
      </c>
      <c r="C112" s="15"/>
      <c r="D112" s="15" t="s">
        <v>381</v>
      </c>
      <c r="E112" s="20" t="s">
        <v>25</v>
      </c>
      <c r="F112" s="33">
        <v>6</v>
      </c>
      <c r="G112" s="60"/>
      <c r="H112" s="19"/>
    </row>
    <row r="113" spans="1:8" s="4" customFormat="1" ht="12.75" customHeight="1" x14ac:dyDescent="0.3">
      <c r="B113" s="14"/>
      <c r="C113" s="14"/>
      <c r="D113" s="14"/>
      <c r="E113" s="14"/>
      <c r="F113" s="14"/>
      <c r="G113" s="58"/>
      <c r="H113" s="14"/>
    </row>
    <row r="114" spans="1:8" s="4" customFormat="1" ht="13.2" x14ac:dyDescent="0.3">
      <c r="A114" s="4">
        <v>348</v>
      </c>
      <c r="B114" s="15" t="s">
        <v>247</v>
      </c>
      <c r="C114" s="15"/>
      <c r="D114" s="16" t="s">
        <v>248</v>
      </c>
      <c r="E114" s="20"/>
      <c r="F114" s="33"/>
      <c r="G114" s="59"/>
      <c r="H114" s="19"/>
    </row>
    <row r="115" spans="1:8" s="4" customFormat="1" ht="27.6" customHeight="1" x14ac:dyDescent="0.3">
      <c r="A115" s="4">
        <v>349</v>
      </c>
      <c r="B115" s="15"/>
      <c r="C115" s="15" t="s">
        <v>249</v>
      </c>
      <c r="D115" s="15" t="s">
        <v>250</v>
      </c>
      <c r="E115" s="20"/>
      <c r="F115" s="33"/>
      <c r="G115" s="59"/>
      <c r="H115" s="19"/>
    </row>
    <row r="116" spans="1:8" s="4" customFormat="1" ht="26.4" x14ac:dyDescent="0.3">
      <c r="B116" s="14"/>
      <c r="C116" s="14"/>
      <c r="D116" s="15" t="s">
        <v>286</v>
      </c>
      <c r="E116" s="14"/>
      <c r="F116" s="14"/>
      <c r="G116" s="58"/>
      <c r="H116" s="14"/>
    </row>
    <row r="117" spans="1:8" s="4" customFormat="1" ht="13.2" x14ac:dyDescent="0.3">
      <c r="A117" s="4">
        <v>354</v>
      </c>
      <c r="B117" s="15"/>
      <c r="C117" s="15"/>
      <c r="D117" s="15"/>
      <c r="E117" s="20"/>
      <c r="F117" s="33"/>
      <c r="G117" s="59"/>
      <c r="H117" s="19"/>
    </row>
    <row r="118" spans="1:8" s="4" customFormat="1" ht="13.2" x14ac:dyDescent="0.3">
      <c r="A118" s="4">
        <v>355</v>
      </c>
      <c r="B118" s="15" t="s">
        <v>251</v>
      </c>
      <c r="C118" s="15"/>
      <c r="D118" s="15" t="s">
        <v>337</v>
      </c>
      <c r="E118" s="20" t="s">
        <v>25</v>
      </c>
      <c r="F118" s="21">
        <v>3</v>
      </c>
      <c r="G118" s="60"/>
      <c r="H118" s="19"/>
    </row>
    <row r="119" spans="1:8" s="4" customFormat="1" ht="13.2" x14ac:dyDescent="0.3">
      <c r="B119" s="15"/>
      <c r="C119" s="15"/>
      <c r="D119" s="15"/>
      <c r="E119" s="20"/>
      <c r="F119" s="21"/>
      <c r="G119" s="60"/>
      <c r="H119" s="19"/>
    </row>
    <row r="120" spans="1:8" s="4" customFormat="1" ht="13.2" x14ac:dyDescent="0.3">
      <c r="B120" s="15" t="s">
        <v>275</v>
      </c>
      <c r="C120" s="15"/>
      <c r="D120" s="15" t="s">
        <v>274</v>
      </c>
      <c r="E120" s="20" t="s">
        <v>25</v>
      </c>
      <c r="F120" s="21">
        <v>3</v>
      </c>
      <c r="G120" s="60"/>
      <c r="H120" s="19"/>
    </row>
    <row r="121" spans="1:8" s="4" customFormat="1" ht="13.2" x14ac:dyDescent="0.3">
      <c r="B121" s="15"/>
      <c r="C121" s="15"/>
      <c r="D121" s="15"/>
      <c r="E121" s="20"/>
      <c r="F121" s="21"/>
      <c r="G121" s="60"/>
      <c r="H121" s="19"/>
    </row>
    <row r="122" spans="1:8" s="4" customFormat="1" ht="13.2" x14ac:dyDescent="0.3">
      <c r="A122" s="4">
        <v>361</v>
      </c>
      <c r="B122" s="15" t="s">
        <v>252</v>
      </c>
      <c r="C122" s="15"/>
      <c r="D122" s="16" t="s">
        <v>253</v>
      </c>
      <c r="E122" s="20"/>
      <c r="F122" s="21"/>
      <c r="G122" s="59"/>
      <c r="H122" s="19"/>
    </row>
    <row r="123" spans="1:8" s="4" customFormat="1" ht="12.75" customHeight="1" x14ac:dyDescent="0.3">
      <c r="B123" s="14"/>
      <c r="C123" s="14"/>
      <c r="D123" s="14"/>
      <c r="E123" s="14"/>
      <c r="F123" s="14"/>
      <c r="G123" s="58"/>
      <c r="H123" s="14"/>
    </row>
    <row r="124" spans="1:8" s="4" customFormat="1" ht="26.4" x14ac:dyDescent="0.3">
      <c r="A124" s="4">
        <v>362</v>
      </c>
      <c r="B124" s="15" t="s">
        <v>254</v>
      </c>
      <c r="C124" s="15" t="s">
        <v>255</v>
      </c>
      <c r="D124" s="15" t="s">
        <v>256</v>
      </c>
      <c r="E124" s="20" t="s">
        <v>170</v>
      </c>
      <c r="F124" s="33">
        <v>15</v>
      </c>
      <c r="G124" s="60"/>
      <c r="H124" s="19"/>
    </row>
    <row r="125" spans="1:8" s="4" customFormat="1" ht="26.4" x14ac:dyDescent="0.3">
      <c r="B125" s="15" t="s">
        <v>319</v>
      </c>
      <c r="C125" s="15"/>
      <c r="D125" s="15" t="s">
        <v>320</v>
      </c>
      <c r="E125" s="20" t="s">
        <v>170</v>
      </c>
      <c r="F125" s="33">
        <f>0.6*0.9*40</f>
        <v>21.6</v>
      </c>
      <c r="G125" s="60"/>
      <c r="H125" s="19"/>
    </row>
    <row r="126" spans="1:8" s="4" customFormat="1" ht="13.2" x14ac:dyDescent="0.3">
      <c r="B126" s="15"/>
      <c r="C126" s="15"/>
      <c r="D126" s="15"/>
      <c r="E126" s="20"/>
      <c r="F126" s="33"/>
      <c r="G126" s="60"/>
      <c r="H126" s="19"/>
    </row>
    <row r="127" spans="1:8" s="4" customFormat="1" ht="26.4" x14ac:dyDescent="0.3">
      <c r="B127" s="15" t="s">
        <v>382</v>
      </c>
      <c r="C127" s="15"/>
      <c r="D127" s="15" t="s">
        <v>383</v>
      </c>
      <c r="E127" s="20" t="s">
        <v>170</v>
      </c>
      <c r="F127" s="33">
        <v>6</v>
      </c>
      <c r="G127" s="60"/>
      <c r="H127" s="19"/>
    </row>
    <row r="128" spans="1:8" s="4" customFormat="1" ht="12.75" customHeight="1" x14ac:dyDescent="0.3">
      <c r="B128" s="14"/>
      <c r="C128" s="14"/>
      <c r="D128" s="14"/>
      <c r="E128" s="14"/>
      <c r="F128" s="14"/>
      <c r="G128" s="58"/>
      <c r="H128" s="14"/>
    </row>
    <row r="129" spans="1:8" s="4" customFormat="1" ht="26.4" x14ac:dyDescent="0.3">
      <c r="A129" s="4">
        <v>363</v>
      </c>
      <c r="B129" s="15" t="s">
        <v>257</v>
      </c>
      <c r="C129" s="15" t="s">
        <v>258</v>
      </c>
      <c r="D129" s="16" t="s">
        <v>259</v>
      </c>
      <c r="E129" s="20"/>
      <c r="F129" s="33"/>
      <c r="G129" s="59"/>
      <c r="H129" s="19"/>
    </row>
    <row r="130" spans="1:8" s="4" customFormat="1" ht="26.4" x14ac:dyDescent="0.3">
      <c r="A130" s="4">
        <v>364</v>
      </c>
      <c r="B130" s="15" t="s">
        <v>260</v>
      </c>
      <c r="C130" s="15"/>
      <c r="D130" s="15" t="s">
        <v>261</v>
      </c>
      <c r="E130" s="20" t="s">
        <v>25</v>
      </c>
      <c r="F130" s="21">
        <v>3</v>
      </c>
      <c r="G130" s="60"/>
      <c r="H130" s="19"/>
    </row>
    <row r="131" spans="1:8" s="4" customFormat="1" ht="13.2" x14ac:dyDescent="0.3">
      <c r="B131" s="15"/>
      <c r="C131" s="15"/>
      <c r="D131" s="15"/>
      <c r="E131" s="20"/>
      <c r="F131" s="21"/>
      <c r="G131" s="60"/>
      <c r="H131" s="19"/>
    </row>
    <row r="132" spans="1:8" s="4" customFormat="1" ht="26.4" x14ac:dyDescent="0.3">
      <c r="B132" s="15" t="s">
        <v>262</v>
      </c>
      <c r="C132" s="15"/>
      <c r="D132" s="15" t="s">
        <v>285</v>
      </c>
      <c r="E132" s="20" t="s">
        <v>25</v>
      </c>
      <c r="F132" s="21">
        <v>3</v>
      </c>
      <c r="G132" s="60"/>
      <c r="H132" s="19"/>
    </row>
    <row r="133" spans="1:8" s="4" customFormat="1" ht="13.2" x14ac:dyDescent="0.3">
      <c r="B133" s="15"/>
      <c r="C133" s="15"/>
      <c r="D133" s="15"/>
      <c r="E133" s="20"/>
      <c r="F133" s="21"/>
      <c r="G133" s="60"/>
      <c r="H133" s="19"/>
    </row>
    <row r="134" spans="1:8" s="4" customFormat="1" ht="39.6" x14ac:dyDescent="0.3">
      <c r="A134" s="64"/>
      <c r="B134" s="15" t="s">
        <v>263</v>
      </c>
      <c r="C134" s="15"/>
      <c r="D134" s="15" t="s">
        <v>335</v>
      </c>
      <c r="E134" s="20" t="s">
        <v>25</v>
      </c>
      <c r="F134" s="21">
        <v>8</v>
      </c>
      <c r="G134" s="60"/>
      <c r="H134" s="19"/>
    </row>
    <row r="135" spans="1:8" s="22" customFormat="1" ht="16.649999999999999" customHeight="1" x14ac:dyDescent="0.3">
      <c r="B135" s="23" t="s">
        <v>66</v>
      </c>
      <c r="C135" s="24"/>
      <c r="D135" s="25"/>
      <c r="E135" s="26"/>
      <c r="F135" s="27"/>
      <c r="G135" s="61"/>
      <c r="H135" s="28"/>
    </row>
    <row r="136" spans="1:8" s="2" customFormat="1" ht="13.8" x14ac:dyDescent="0.3">
      <c r="B136" s="115"/>
      <c r="C136" s="115"/>
      <c r="D136" s="115"/>
      <c r="E136" s="115"/>
      <c r="F136" s="115"/>
      <c r="G136" s="122"/>
      <c r="H136" s="120" t="s">
        <v>357</v>
      </c>
    </row>
    <row r="137" spans="1:8" s="2" customFormat="1" ht="13.8" x14ac:dyDescent="0.3">
      <c r="B137" s="116" t="s">
        <v>346</v>
      </c>
      <c r="G137" s="56"/>
    </row>
    <row r="138" spans="1:8" s="2" customFormat="1" ht="13.8" x14ac:dyDescent="0.3">
      <c r="B138" s="117" t="s">
        <v>1</v>
      </c>
      <c r="G138" s="56"/>
    </row>
    <row r="139" spans="1:8" s="2" customFormat="1" ht="13.8" x14ac:dyDescent="0.3">
      <c r="B139" s="118"/>
      <c r="C139" s="118"/>
      <c r="D139" s="118"/>
      <c r="E139" s="118"/>
      <c r="F139" s="118"/>
      <c r="G139" s="121"/>
      <c r="H139" s="119" t="s">
        <v>153</v>
      </c>
    </row>
    <row r="140" spans="1:8" s="4" customFormat="1" ht="27.6" customHeight="1" x14ac:dyDescent="0.3">
      <c r="B140" s="5" t="s">
        <v>3</v>
      </c>
      <c r="C140" s="5" t="s">
        <v>4</v>
      </c>
      <c r="D140" s="5" t="s">
        <v>5</v>
      </c>
      <c r="E140" s="5" t="s">
        <v>6</v>
      </c>
      <c r="F140" s="5" t="s">
        <v>7</v>
      </c>
      <c r="G140" s="5" t="s">
        <v>8</v>
      </c>
      <c r="H140" s="6" t="s">
        <v>9</v>
      </c>
    </row>
    <row r="141" spans="1:8" s="22" customFormat="1" ht="16.649999999999999" customHeight="1" x14ac:dyDescent="0.3">
      <c r="B141" s="23" t="s">
        <v>67</v>
      </c>
      <c r="C141" s="24"/>
      <c r="D141" s="25"/>
      <c r="E141" s="26"/>
      <c r="F141" s="27"/>
      <c r="G141" s="61"/>
      <c r="H141" s="28"/>
    </row>
    <row r="142" spans="1:8" s="4" customFormat="1" ht="13.2" x14ac:dyDescent="0.3">
      <c r="A142" s="4">
        <v>375</v>
      </c>
      <c r="B142" s="15" t="s">
        <v>264</v>
      </c>
      <c r="C142" s="15"/>
      <c r="D142" s="16" t="s">
        <v>265</v>
      </c>
      <c r="E142" s="20"/>
      <c r="F142" s="21"/>
      <c r="G142" s="59"/>
      <c r="H142" s="19"/>
    </row>
    <row r="143" spans="1:8" s="4" customFormat="1" ht="12.75" customHeight="1" x14ac:dyDescent="0.3">
      <c r="B143" s="14"/>
      <c r="C143" s="14"/>
      <c r="D143" s="14"/>
      <c r="E143" s="14"/>
      <c r="F143" s="21"/>
      <c r="G143" s="58"/>
      <c r="H143" s="14"/>
    </row>
    <row r="144" spans="1:8" s="4" customFormat="1" ht="26.4" x14ac:dyDescent="0.3">
      <c r="A144" s="4">
        <v>376</v>
      </c>
      <c r="B144" s="15" t="s">
        <v>266</v>
      </c>
      <c r="C144" s="15" t="s">
        <v>267</v>
      </c>
      <c r="D144" s="15" t="s">
        <v>287</v>
      </c>
      <c r="E144" s="20" t="s">
        <v>25</v>
      </c>
      <c r="F144" s="21">
        <v>2</v>
      </c>
      <c r="G144" s="60"/>
      <c r="H144" s="19"/>
    </row>
    <row r="145" spans="1:8" s="4" customFormat="1" ht="12.75" customHeight="1" x14ac:dyDescent="0.3">
      <c r="B145" s="14"/>
      <c r="C145" s="14"/>
      <c r="D145" s="14"/>
      <c r="E145" s="14"/>
      <c r="F145" s="21"/>
      <c r="G145" s="58"/>
      <c r="H145" s="14"/>
    </row>
    <row r="146" spans="1:8" s="4" customFormat="1" ht="26.4" x14ac:dyDescent="0.3">
      <c r="A146" s="4">
        <v>378</v>
      </c>
      <c r="B146" s="15" t="s">
        <v>268</v>
      </c>
      <c r="C146" s="15" t="s">
        <v>269</v>
      </c>
      <c r="D146" s="15" t="s">
        <v>288</v>
      </c>
      <c r="E146" s="20" t="s">
        <v>25</v>
      </c>
      <c r="F146" s="21">
        <v>40</v>
      </c>
      <c r="G146" s="60"/>
      <c r="H146" s="19"/>
    </row>
    <row r="147" spans="1:8" s="4" customFormat="1" ht="12.75" customHeight="1" x14ac:dyDescent="0.3">
      <c r="B147" s="14"/>
      <c r="C147" s="14"/>
      <c r="D147" s="14"/>
      <c r="E147" s="14"/>
      <c r="F147" s="21"/>
      <c r="G147" s="58"/>
      <c r="H147" s="14"/>
    </row>
    <row r="148" spans="1:8" s="4" customFormat="1" ht="52.8" x14ac:dyDescent="0.3">
      <c r="B148" s="15" t="s">
        <v>289</v>
      </c>
      <c r="C148" s="14"/>
      <c r="D148" s="14" t="s">
        <v>276</v>
      </c>
      <c r="E148" s="20" t="s">
        <v>317</v>
      </c>
      <c r="F148" s="21">
        <v>10</v>
      </c>
      <c r="G148" s="60"/>
      <c r="H148" s="19"/>
    </row>
    <row r="149" spans="1:8" s="4" customFormat="1" ht="13.2" x14ac:dyDescent="0.3">
      <c r="B149" s="14"/>
      <c r="C149" s="14"/>
      <c r="D149" s="14"/>
      <c r="E149" s="14"/>
      <c r="F149" s="21"/>
      <c r="G149" s="58"/>
      <c r="H149" s="14"/>
    </row>
    <row r="150" spans="1:8" s="4" customFormat="1" ht="39.6" x14ac:dyDescent="0.3">
      <c r="B150" s="15" t="s">
        <v>384</v>
      </c>
      <c r="C150" s="14"/>
      <c r="D150" s="14" t="s">
        <v>385</v>
      </c>
      <c r="E150" s="17"/>
      <c r="F150" s="14"/>
      <c r="G150" s="58"/>
      <c r="H150" s="14"/>
    </row>
    <row r="151" spans="1:8" s="4" customFormat="1" ht="13.2" x14ac:dyDescent="0.3">
      <c r="B151" s="14"/>
      <c r="C151" s="14"/>
      <c r="D151" s="14"/>
      <c r="E151" s="17"/>
      <c r="F151" s="14"/>
      <c r="G151" s="58"/>
      <c r="H151" s="14"/>
    </row>
    <row r="152" spans="1:8" s="4" customFormat="1" ht="26.4" x14ac:dyDescent="0.3">
      <c r="B152" s="15" t="s">
        <v>386</v>
      </c>
      <c r="C152" s="14"/>
      <c r="D152" s="14" t="s">
        <v>387</v>
      </c>
      <c r="E152" s="17" t="s">
        <v>388</v>
      </c>
      <c r="F152" s="14">
        <v>0.1</v>
      </c>
      <c r="G152" s="58"/>
      <c r="H152" s="14"/>
    </row>
    <row r="153" spans="1:8" s="4" customFormat="1" ht="13.2" x14ac:dyDescent="0.3">
      <c r="B153" s="14"/>
      <c r="C153" s="14"/>
      <c r="D153" s="14"/>
      <c r="E153" s="17"/>
      <c r="F153" s="14"/>
      <c r="G153" s="58"/>
      <c r="H153" s="14"/>
    </row>
    <row r="154" spans="1:8" s="4" customFormat="1" ht="26.4" x14ac:dyDescent="0.3">
      <c r="B154" s="15" t="s">
        <v>389</v>
      </c>
      <c r="C154" s="14"/>
      <c r="D154" s="14" t="s">
        <v>390</v>
      </c>
      <c r="E154" s="17" t="s">
        <v>388</v>
      </c>
      <c r="F154" s="14">
        <v>8</v>
      </c>
      <c r="G154" s="58"/>
      <c r="H154" s="14"/>
    </row>
    <row r="155" spans="1:8" s="4" customFormat="1" ht="13.2" x14ac:dyDescent="0.3">
      <c r="B155" s="14"/>
      <c r="C155" s="14"/>
      <c r="D155" s="14"/>
      <c r="E155" s="17"/>
      <c r="F155" s="14"/>
      <c r="G155" s="58"/>
      <c r="H155" s="14"/>
    </row>
    <row r="156" spans="1:8" s="4" customFormat="1" ht="39.6" x14ac:dyDescent="0.3">
      <c r="B156" s="15" t="s">
        <v>391</v>
      </c>
      <c r="C156" s="14"/>
      <c r="D156" s="14" t="s">
        <v>392</v>
      </c>
      <c r="E156" s="17"/>
      <c r="F156" s="14"/>
      <c r="G156" s="58"/>
      <c r="H156" s="14"/>
    </row>
    <row r="157" spans="1:8" s="4" customFormat="1" ht="13.2" x14ac:dyDescent="0.3">
      <c r="B157" s="14"/>
      <c r="C157" s="14"/>
      <c r="D157" s="14"/>
      <c r="E157" s="17"/>
      <c r="F157" s="14"/>
      <c r="G157" s="58"/>
      <c r="H157" s="14"/>
    </row>
    <row r="158" spans="1:8" s="4" customFormat="1" ht="13.2" x14ac:dyDescent="0.3">
      <c r="B158" s="15" t="s">
        <v>393</v>
      </c>
      <c r="C158" s="14"/>
      <c r="D158" s="14" t="s">
        <v>394</v>
      </c>
      <c r="E158" s="17" t="s">
        <v>317</v>
      </c>
      <c r="F158" s="14">
        <v>60</v>
      </c>
      <c r="G158" s="58"/>
      <c r="H158" s="14"/>
    </row>
    <row r="159" spans="1:8" s="4" customFormat="1" ht="13.2" x14ac:dyDescent="0.3">
      <c r="B159" s="14"/>
      <c r="C159" s="14"/>
      <c r="D159" s="14"/>
      <c r="E159" s="14"/>
      <c r="F159" s="14"/>
      <c r="G159" s="58"/>
      <c r="H159" s="14"/>
    </row>
    <row r="160" spans="1:8" s="4" customFormat="1" ht="13.2" x14ac:dyDescent="0.3">
      <c r="B160" s="14"/>
      <c r="C160" s="14"/>
      <c r="D160" s="14"/>
      <c r="E160" s="14"/>
      <c r="F160" s="14"/>
      <c r="G160" s="58"/>
      <c r="H160" s="14"/>
    </row>
    <row r="161" spans="2:8" s="4" customFormat="1" ht="13.2" x14ac:dyDescent="0.3">
      <c r="B161" s="14"/>
      <c r="C161" s="14"/>
      <c r="D161" s="14"/>
      <c r="E161" s="14"/>
      <c r="F161" s="14"/>
      <c r="G161" s="58"/>
      <c r="H161" s="14"/>
    </row>
    <row r="162" spans="2:8" s="4" customFormat="1" ht="13.2" x14ac:dyDescent="0.3">
      <c r="B162" s="14"/>
      <c r="C162" s="14"/>
      <c r="D162" s="14"/>
      <c r="E162" s="14"/>
      <c r="F162" s="14"/>
      <c r="G162" s="58"/>
      <c r="H162" s="14"/>
    </row>
    <row r="163" spans="2:8" s="4" customFormat="1" ht="13.2" x14ac:dyDescent="0.3">
      <c r="B163" s="14"/>
      <c r="C163" s="14"/>
      <c r="D163" s="14"/>
      <c r="E163" s="14"/>
      <c r="F163" s="14"/>
      <c r="G163" s="58"/>
      <c r="H163" s="14"/>
    </row>
    <row r="164" spans="2:8" s="4" customFormat="1" ht="13.2" x14ac:dyDescent="0.3">
      <c r="B164" s="14"/>
      <c r="C164" s="14"/>
      <c r="D164" s="14"/>
      <c r="E164" s="14"/>
      <c r="F164" s="14"/>
      <c r="G164" s="58"/>
      <c r="H164" s="14"/>
    </row>
    <row r="165" spans="2:8" s="4" customFormat="1" ht="13.2" x14ac:dyDescent="0.3">
      <c r="B165" s="14"/>
      <c r="C165" s="14"/>
      <c r="D165" s="14"/>
      <c r="E165" s="14"/>
      <c r="F165" s="14"/>
      <c r="G165" s="58"/>
      <c r="H165" s="14"/>
    </row>
    <row r="166" spans="2:8" s="4" customFormat="1" ht="13.2" x14ac:dyDescent="0.3">
      <c r="B166" s="14"/>
      <c r="C166" s="14"/>
      <c r="D166" s="14"/>
      <c r="E166" s="14"/>
      <c r="F166" s="14"/>
      <c r="G166" s="58"/>
      <c r="H166" s="14"/>
    </row>
    <row r="167" spans="2:8" s="4" customFormat="1" ht="13.2" x14ac:dyDescent="0.3">
      <c r="B167" s="14"/>
      <c r="C167" s="14"/>
      <c r="D167" s="14"/>
      <c r="E167" s="14"/>
      <c r="F167" s="14"/>
      <c r="G167" s="58"/>
      <c r="H167" s="14"/>
    </row>
    <row r="168" spans="2:8" s="4" customFormat="1" ht="13.2" x14ac:dyDescent="0.3">
      <c r="B168" s="14"/>
      <c r="C168" s="14"/>
      <c r="D168" s="14"/>
      <c r="E168" s="14"/>
      <c r="F168" s="14"/>
      <c r="G168" s="58"/>
      <c r="H168" s="14"/>
    </row>
    <row r="169" spans="2:8" s="4" customFormat="1" ht="13.2" x14ac:dyDescent="0.3">
      <c r="B169" s="14"/>
      <c r="C169" s="14"/>
      <c r="D169" s="14"/>
      <c r="E169" s="14"/>
      <c r="F169" s="14"/>
      <c r="G169" s="58"/>
      <c r="H169" s="14"/>
    </row>
    <row r="170" spans="2:8" s="4" customFormat="1" ht="13.2" x14ac:dyDescent="0.3">
      <c r="B170" s="14"/>
      <c r="C170" s="14"/>
      <c r="D170" s="14"/>
      <c r="E170" s="14"/>
      <c r="F170" s="14"/>
      <c r="G170" s="58"/>
      <c r="H170" s="14"/>
    </row>
    <row r="171" spans="2:8" s="4" customFormat="1" ht="13.2" x14ac:dyDescent="0.3">
      <c r="B171" s="14"/>
      <c r="C171" s="14"/>
      <c r="D171" s="14"/>
      <c r="E171" s="14"/>
      <c r="F171" s="14"/>
      <c r="G171" s="58"/>
      <c r="H171" s="14"/>
    </row>
    <row r="172" spans="2:8" s="4" customFormat="1" ht="13.2" x14ac:dyDescent="0.3">
      <c r="B172" s="14"/>
      <c r="C172" s="14"/>
      <c r="D172" s="14"/>
      <c r="E172" s="14"/>
      <c r="F172" s="14"/>
      <c r="G172" s="58"/>
      <c r="H172" s="14"/>
    </row>
    <row r="173" spans="2:8" s="4" customFormat="1" ht="13.2" x14ac:dyDescent="0.3">
      <c r="B173" s="14"/>
      <c r="C173" s="14"/>
      <c r="D173" s="14"/>
      <c r="E173" s="14"/>
      <c r="F173" s="14"/>
      <c r="G173" s="58"/>
      <c r="H173" s="14"/>
    </row>
    <row r="174" spans="2:8" s="4" customFormat="1" ht="13.2" x14ac:dyDescent="0.3">
      <c r="B174" s="14"/>
      <c r="C174" s="14"/>
      <c r="D174" s="14"/>
      <c r="E174" s="14"/>
      <c r="F174" s="14"/>
      <c r="G174" s="58"/>
      <c r="H174" s="14"/>
    </row>
    <row r="175" spans="2:8" s="4" customFormat="1" ht="13.2" x14ac:dyDescent="0.3">
      <c r="B175" s="14"/>
      <c r="C175" s="14"/>
      <c r="D175" s="14"/>
      <c r="E175" s="14"/>
      <c r="F175" s="14"/>
      <c r="G175" s="58"/>
      <c r="H175" s="14"/>
    </row>
    <row r="176" spans="2:8" s="4" customFormat="1" ht="13.2" x14ac:dyDescent="0.3">
      <c r="B176" s="14"/>
      <c r="C176" s="14"/>
      <c r="D176" s="14"/>
      <c r="E176" s="14"/>
      <c r="F176" s="14"/>
      <c r="G176" s="58"/>
      <c r="H176" s="14"/>
    </row>
    <row r="177" spans="2:8" s="4" customFormat="1" ht="13.2" x14ac:dyDescent="0.3">
      <c r="B177" s="14"/>
      <c r="C177" s="14"/>
      <c r="D177" s="14"/>
      <c r="E177" s="14"/>
      <c r="F177" s="14"/>
      <c r="G177" s="58"/>
      <c r="H177" s="14"/>
    </row>
    <row r="178" spans="2:8" s="4" customFormat="1" ht="13.2" x14ac:dyDescent="0.3">
      <c r="B178" s="14"/>
      <c r="C178" s="14"/>
      <c r="D178" s="14"/>
      <c r="E178" s="14"/>
      <c r="F178" s="14"/>
      <c r="G178" s="58"/>
      <c r="H178" s="14"/>
    </row>
    <row r="179" spans="2:8" s="4" customFormat="1" ht="13.2" x14ac:dyDescent="0.3">
      <c r="B179" s="14"/>
      <c r="C179" s="14"/>
      <c r="D179" s="14"/>
      <c r="E179" s="14"/>
      <c r="F179" s="14"/>
      <c r="G179" s="58"/>
      <c r="H179" s="14"/>
    </row>
    <row r="180" spans="2:8" s="4" customFormat="1" ht="13.2" x14ac:dyDescent="0.3">
      <c r="B180" s="14"/>
      <c r="C180" s="14"/>
      <c r="D180" s="14"/>
      <c r="E180" s="14"/>
      <c r="F180" s="14"/>
      <c r="G180" s="58"/>
      <c r="H180" s="14"/>
    </row>
    <row r="181" spans="2:8" s="4" customFormat="1" ht="13.2" x14ac:dyDescent="0.3">
      <c r="B181" s="14"/>
      <c r="C181" s="14"/>
      <c r="D181" s="14"/>
      <c r="E181" s="14"/>
      <c r="F181" s="14"/>
      <c r="G181" s="58"/>
      <c r="H181" s="14"/>
    </row>
    <row r="182" spans="2:8" s="22" customFormat="1" ht="16.649999999999999" customHeight="1" x14ac:dyDescent="0.3">
      <c r="B182" s="23" t="s">
        <v>129</v>
      </c>
      <c r="C182" s="24"/>
      <c r="D182" s="25"/>
      <c r="E182" s="26"/>
      <c r="F182" s="27"/>
      <c r="G182" s="61"/>
      <c r="H182" s="28"/>
    </row>
    <row r="183" spans="2:8" s="2" customFormat="1" ht="13.8" x14ac:dyDescent="0.3">
      <c r="G183" s="56"/>
      <c r="H183" s="29" t="s">
        <v>358</v>
      </c>
    </row>
  </sheetData>
  <printOptions horizontalCentered="1"/>
  <pageMargins left="0.23622047244094491" right="0.31496062992125984" top="0.43307086614173229" bottom="0.51181102362204722" header="0.35433070866141736" footer="0.39370078740157483"/>
  <pageSetup paperSize="9" scale="96" fitToHeight="0" orientation="portrait" r:id="rId1"/>
  <headerFooter alignWithMargins="0"/>
  <rowBreaks count="3" manualBreakCount="3">
    <brk id="47" max="16383" man="1"/>
    <brk id="93" max="16383" man="1"/>
    <brk id="1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F1565-6715-42BE-80E0-8E898B4860B4}">
  <dimension ref="B1:D26"/>
  <sheetViews>
    <sheetView showGridLines="0" workbookViewId="0">
      <selection activeCell="K15" sqref="K15"/>
    </sheetView>
  </sheetViews>
  <sheetFormatPr defaultRowHeight="14.4" x14ac:dyDescent="0.3"/>
  <cols>
    <col min="2" max="2" width="15.21875" customWidth="1"/>
    <col min="3" max="3" width="53.77734375" customWidth="1"/>
    <col min="4" max="4" width="21.5546875" customWidth="1"/>
  </cols>
  <sheetData>
    <row r="1" spans="2:4" ht="15" thickBot="1" x14ac:dyDescent="0.35"/>
    <row r="2" spans="2:4" ht="15.6" x14ac:dyDescent="0.3">
      <c r="B2" s="72" t="s">
        <v>346</v>
      </c>
      <c r="C2" s="48"/>
      <c r="D2" s="49"/>
    </row>
    <row r="3" spans="2:4" ht="15.6" x14ac:dyDescent="0.3">
      <c r="B3" s="73"/>
      <c r="C3" s="53"/>
      <c r="D3" s="51"/>
    </row>
    <row r="4" spans="2:4" ht="15.6" x14ac:dyDescent="0.3">
      <c r="B4" s="74" t="s">
        <v>359</v>
      </c>
      <c r="C4" s="53"/>
      <c r="D4" s="51"/>
    </row>
    <row r="5" spans="2:4" ht="15" x14ac:dyDescent="0.3">
      <c r="B5" s="75"/>
      <c r="C5" s="76"/>
      <c r="D5" s="77" t="s">
        <v>298</v>
      </c>
    </row>
    <row r="6" spans="2:4" ht="15" x14ac:dyDescent="0.3">
      <c r="B6" s="78"/>
      <c r="C6" s="79"/>
      <c r="D6" s="80"/>
    </row>
    <row r="7" spans="2:4" ht="15" x14ac:dyDescent="0.3">
      <c r="B7" s="81"/>
      <c r="C7" s="82"/>
      <c r="D7" s="83"/>
    </row>
    <row r="8" spans="2:4" ht="15.6" x14ac:dyDescent="0.3">
      <c r="B8" s="84" t="s">
        <v>360</v>
      </c>
      <c r="C8" s="85" t="s">
        <v>299</v>
      </c>
      <c r="D8" s="86" t="s">
        <v>297</v>
      </c>
    </row>
    <row r="9" spans="2:4" ht="15" x14ac:dyDescent="0.3">
      <c r="B9" s="87"/>
      <c r="C9" s="88"/>
      <c r="D9" s="89" t="s">
        <v>300</v>
      </c>
    </row>
    <row r="10" spans="2:4" ht="15" x14ac:dyDescent="0.3">
      <c r="B10" s="90"/>
      <c r="C10" s="91"/>
      <c r="D10" s="92"/>
    </row>
    <row r="11" spans="2:4" ht="15" x14ac:dyDescent="0.3">
      <c r="B11" s="93"/>
      <c r="C11" s="94"/>
      <c r="D11" s="95"/>
    </row>
    <row r="12" spans="2:4" ht="15" x14ac:dyDescent="0.3">
      <c r="B12" s="96">
        <v>1</v>
      </c>
      <c r="C12" s="97" t="s">
        <v>365</v>
      </c>
      <c r="D12" s="98"/>
    </row>
    <row r="13" spans="2:4" ht="15" x14ac:dyDescent="0.3">
      <c r="B13" s="96"/>
      <c r="C13" s="97"/>
      <c r="D13" s="98"/>
    </row>
    <row r="14" spans="2:4" ht="15" x14ac:dyDescent="0.3">
      <c r="B14" s="96">
        <v>2</v>
      </c>
      <c r="C14" s="97" t="s">
        <v>133</v>
      </c>
      <c r="D14" s="98"/>
    </row>
    <row r="15" spans="2:4" ht="15" x14ac:dyDescent="0.3">
      <c r="B15" s="96"/>
      <c r="C15" s="97"/>
      <c r="D15" s="98"/>
    </row>
    <row r="16" spans="2:4" ht="15" x14ac:dyDescent="0.3">
      <c r="B16" s="96">
        <v>3</v>
      </c>
      <c r="C16" s="97" t="s">
        <v>301</v>
      </c>
      <c r="D16" s="98"/>
    </row>
    <row r="17" spans="2:4" ht="15" x14ac:dyDescent="0.3">
      <c r="B17" s="99"/>
      <c r="C17" s="100"/>
      <c r="D17" s="101"/>
    </row>
    <row r="18" spans="2:4" ht="15.6" x14ac:dyDescent="0.3">
      <c r="B18" s="102" t="s">
        <v>361</v>
      </c>
      <c r="C18" s="103"/>
      <c r="D18" s="104"/>
    </row>
    <row r="19" spans="2:4" ht="15.6" x14ac:dyDescent="0.3">
      <c r="B19" s="102"/>
      <c r="C19" s="103"/>
      <c r="D19" s="104"/>
    </row>
    <row r="20" spans="2:4" ht="15" x14ac:dyDescent="0.3">
      <c r="B20" s="105" t="s">
        <v>363</v>
      </c>
      <c r="C20" s="103"/>
      <c r="D20" s="98"/>
    </row>
    <row r="21" spans="2:4" ht="15" x14ac:dyDescent="0.3">
      <c r="B21" s="105"/>
      <c r="C21" s="103"/>
      <c r="D21" s="98"/>
    </row>
    <row r="22" spans="2:4" ht="16.2" thickBot="1" x14ac:dyDescent="0.35">
      <c r="B22" s="106" t="s">
        <v>362</v>
      </c>
      <c r="C22" s="107"/>
      <c r="D22" s="108"/>
    </row>
    <row r="23" spans="2:4" ht="16.2" thickTop="1" x14ac:dyDescent="0.3">
      <c r="B23" s="102"/>
      <c r="C23" s="109"/>
      <c r="D23" s="104"/>
    </row>
    <row r="24" spans="2:4" ht="15" x14ac:dyDescent="0.3">
      <c r="B24" s="105" t="s">
        <v>311</v>
      </c>
      <c r="C24" s="103"/>
      <c r="D24" s="110"/>
    </row>
    <row r="25" spans="2:4" ht="15" x14ac:dyDescent="0.3">
      <c r="B25" s="105"/>
      <c r="C25" s="103"/>
      <c r="D25" s="110"/>
    </row>
    <row r="26" spans="2:4" ht="18" thickBot="1" x14ac:dyDescent="0.35">
      <c r="B26" s="111" t="s">
        <v>364</v>
      </c>
      <c r="C26" s="112"/>
      <c r="D26" s="1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P&amp;G</vt:lpstr>
      <vt:lpstr>Site Clearance</vt:lpstr>
      <vt:lpstr>uPVC Rising Main</vt:lpstr>
      <vt:lpstr>Summary</vt:lpstr>
      <vt:lpstr>'uPVC Rising Main'!Print_Area</vt:lpstr>
    </vt:vector>
  </TitlesOfParts>
  <Company>WorleyParsons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Loots, Philip (Kimberley)</dc:creator>
  <cp:lastModifiedBy>Deon Duvenage</cp:lastModifiedBy>
  <cp:lastPrinted>2026-03-07T16:32:52Z</cp:lastPrinted>
  <dcterms:created xsi:type="dcterms:W3CDTF">2015-03-06T06:59:25Z</dcterms:created>
  <dcterms:modified xsi:type="dcterms:W3CDTF">2026-03-12T14:17:03Z</dcterms:modified>
</cp:coreProperties>
</file>