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heckCompatibility="1" defaultThemeVersion="124226"/>
  <mc:AlternateContent xmlns:mc="http://schemas.openxmlformats.org/markup-compatibility/2006">
    <mc:Choice Requires="x15">
      <x15ac:absPath xmlns:x15ac="http://schemas.microsoft.com/office/spreadsheetml/2010/11/ac" url="https://maranjecoza.sharepoint.com/sites/MaranjeConsultingCC/Projects/Projects/01 COMM/CP037-01-VREDE STORMWATER PROJECT/E. Project Information/7. Tender Document/"/>
    </mc:Choice>
  </mc:AlternateContent>
  <xr:revisionPtr revIDLastSave="12" documentId="8_{7D2E7F09-D0F7-4136-92FA-ABB385103947}" xr6:coauthVersionLast="47" xr6:coauthVersionMax="47" xr10:uidLastSave="{F258FB03-821B-47B9-8339-240B633CDE5C}"/>
  <bookViews>
    <workbookView xWindow="-108" yWindow="-108" windowWidth="23256" windowHeight="12720" tabRatio="639" activeTab="5" xr2:uid="{00000000-000D-0000-FFFF-FFFF00000000}"/>
  </bookViews>
  <sheets>
    <sheet name="PnGs" sheetId="1" r:id="rId1"/>
    <sheet name="Site Clearance" sheetId="19" r:id="rId2"/>
    <sheet name="EARTHWORKS" sheetId="21" r:id="rId3"/>
    <sheet name="Stormwater Drainage" sheetId="24" r:id="rId4"/>
    <sheet name="Road Layerworks" sheetId="25" r:id="rId5"/>
    <sheet name="PHASE 2_SUMMARY" sheetId="28" r:id="rId6"/>
  </sheets>
  <definedNames>
    <definedName name="_xlnm.Print_Area" localSheetId="2">EARTHWORKS!$A$1:$H$117</definedName>
    <definedName name="_xlnm.Print_Area" localSheetId="5">'PHASE 2_SUMMARY'!$A$1:$D$20</definedName>
    <definedName name="_xlnm.Print_Area" localSheetId="0">PnGs!$A$1:$H$210</definedName>
    <definedName name="_xlnm.Print_Area" localSheetId="4">'Road Layerworks'!$A$1:$H$83</definedName>
    <definedName name="_xlnm.Print_Area" localSheetId="1">'Site Clearance'!$A$1:$H$42</definedName>
    <definedName name="_xlnm.Print_Area" localSheetId="3">'Stormwater Drainage'!$A$1:$H$114</definedName>
    <definedName name="_xlnm.Print_Titles" localSheetId="2">EARTHWORKS!$1:$2</definedName>
    <definedName name="_xlnm.Print_Titles" localSheetId="0">PnGs!$1:$2</definedName>
    <definedName name="_xlnm.Print_Titles" localSheetId="4">'Road Layerworks'!$1:$2</definedName>
    <definedName name="_xlnm.Print_Titles" localSheetId="1">'Site Clearance'!$1:$2</definedName>
    <definedName name="_xlnm.Print_Titles" localSheetId="3">'Stormwater Drainage'!$1:$2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21" l="1"/>
  <c r="F24" i="21" l="1"/>
  <c r="G142" i="1"/>
  <c r="G140" i="1"/>
  <c r="G138" i="1"/>
  <c r="G136" i="1"/>
  <c r="F10" i="21" l="1"/>
  <c r="F37" i="19"/>
  <c r="F17" i="19"/>
  <c r="F13" i="19"/>
  <c r="F11" i="19"/>
  <c r="F59" i="21" l="1"/>
  <c r="F61" i="21" l="1"/>
  <c r="H140" i="1" l="1"/>
  <c r="H83" i="1" l="1"/>
  <c r="H85" i="1"/>
  <c r="G144" i="1" l="1"/>
  <c r="H142" i="1"/>
  <c r="H136" i="1" l="1"/>
  <c r="H138" i="1"/>
  <c r="F144" i="1" l="1"/>
  <c r="H144" i="1" s="1"/>
  <c r="F29" i="24" l="1"/>
  <c r="F27" i="24"/>
  <c r="H154" i="1" l="1"/>
  <c r="F156" i="1" s="1"/>
  <c r="H156" i="1" s="1"/>
  <c r="H150" i="1"/>
  <c r="F152" i="1" s="1"/>
  <c r="H152" i="1" s="1"/>
  <c r="F12" i="25" l="1"/>
  <c r="H6" i="25"/>
  <c r="H5" i="25"/>
  <c r="H4" i="25"/>
  <c r="H90" i="24"/>
  <c r="H61" i="24"/>
  <c r="H6" i="24"/>
  <c r="H5" i="24"/>
  <c r="H4" i="24"/>
  <c r="H109" i="21"/>
  <c r="H6" i="19"/>
  <c r="H4" i="19"/>
  <c r="H135" i="1" l="1"/>
  <c r="H134" i="1"/>
  <c r="H120" i="1"/>
  <c r="H104" i="1"/>
  <c r="H6" i="1"/>
  <c r="H5" i="1"/>
  <c r="H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31" authorId="0" shapeId="0" xr:uid="{73499493-4691-4C3E-B925-8E61A2DCEBE3}">
      <text>
        <r>
          <rPr>
            <b/>
            <sz val="9"/>
            <color indexed="81"/>
            <rFont val="Tahoma"/>
            <family val="2"/>
          </rPr>
          <t>user:</t>
        </r>
        <r>
          <rPr>
            <sz val="9"/>
            <color indexed="81"/>
            <rFont val="Tahoma"/>
            <family val="2"/>
          </rPr>
          <t xml:space="preserve">
Add to the following clause</t>
        </r>
      </text>
    </comment>
    <comment ref="B39" authorId="0" shapeId="0" xr:uid="{149943DD-3722-4F54-A11E-DA7C3E5AA36E}">
      <text>
        <r>
          <rPr>
            <b/>
            <sz val="9"/>
            <color indexed="81"/>
            <rFont val="Tahoma"/>
            <family val="2"/>
          </rPr>
          <t>user:</t>
        </r>
        <r>
          <rPr>
            <sz val="9"/>
            <color indexed="81"/>
            <rFont val="Tahoma"/>
            <family val="2"/>
          </rPr>
          <t xml:space="preserve">
Add to the following clause</t>
        </r>
      </text>
    </comment>
  </commentList>
</comments>
</file>

<file path=xl/sharedStrings.xml><?xml version="1.0" encoding="utf-8"?>
<sst xmlns="http://schemas.openxmlformats.org/spreadsheetml/2006/main" count="843" uniqueCount="537">
  <si>
    <t>Sum</t>
  </si>
  <si>
    <t>A.1</t>
  </si>
  <si>
    <t>8.3.3</t>
  </si>
  <si>
    <t>%</t>
  </si>
  <si>
    <t>BREAKING UP EXISTING PAVEMENTS</t>
  </si>
  <si>
    <t>8.3.5</t>
  </si>
  <si>
    <t>Road Layerworks</t>
  </si>
  <si>
    <t>Stormwater Drainage</t>
  </si>
  <si>
    <t>8.4.2</t>
  </si>
  <si>
    <t>8.5</t>
  </si>
  <si>
    <t>8.4.1</t>
  </si>
  <si>
    <t>Gabions</t>
  </si>
  <si>
    <t>LIC</t>
  </si>
  <si>
    <r>
      <rPr>
        <b/>
        <sz val="10"/>
        <rFont val="Arial"/>
        <family val="2"/>
      </rPr>
      <t>ITEM
NO</t>
    </r>
  </si>
  <si>
    <r>
      <rPr>
        <b/>
        <sz val="10"/>
        <rFont val="Arial"/>
        <family val="2"/>
      </rPr>
      <t>PAYMENT
CLAUSE</t>
    </r>
  </si>
  <si>
    <t>DESCRIPTION</t>
  </si>
  <si>
    <t>UNIT</t>
  </si>
  <si>
    <t>QTY</t>
  </si>
  <si>
    <t>RATE</t>
  </si>
  <si>
    <t>AMOUNT</t>
  </si>
  <si>
    <t>8.3.1</t>
  </si>
  <si>
    <t>8.3.2.1</t>
  </si>
  <si>
    <t>No.</t>
  </si>
  <si>
    <t>8.3.2.2</t>
  </si>
  <si>
    <t>8.3.4</t>
  </si>
  <si>
    <r>
      <rPr>
        <b/>
        <sz val="10"/>
        <rFont val="Arial"/>
        <family val="2"/>
      </rPr>
      <t>SUB-TOTAL</t>
    </r>
    <r>
      <rPr>
        <sz val="10"/>
        <rFont val="Arial"/>
        <family val="2"/>
      </rPr>
      <t xml:space="preserve"> </t>
    </r>
    <r>
      <rPr>
        <b/>
        <sz val="10"/>
        <rFont val="Arial"/>
        <family val="2"/>
      </rPr>
      <t>CARRIED</t>
    </r>
    <r>
      <rPr>
        <sz val="10"/>
        <rFont val="Arial"/>
        <family val="2"/>
      </rPr>
      <t xml:space="preserve"> </t>
    </r>
    <r>
      <rPr>
        <b/>
        <sz val="10"/>
        <rFont val="Arial"/>
        <family val="2"/>
      </rPr>
      <t>FORWARD</t>
    </r>
  </si>
  <si>
    <r>
      <rPr>
        <i/>
        <sz val="10"/>
        <rFont val="Arial"/>
        <family val="2"/>
      </rPr>
      <t>brought</t>
    </r>
    <r>
      <rPr>
        <sz val="10"/>
        <rFont val="Arial"/>
        <family val="2"/>
      </rPr>
      <t xml:space="preserve"> </t>
    </r>
    <r>
      <rPr>
        <i/>
        <sz val="10"/>
        <rFont val="Arial"/>
        <family val="2"/>
      </rPr>
      <t>forward</t>
    </r>
  </si>
  <si>
    <t>8.4.2.2</t>
  </si>
  <si>
    <t>SANS 1200A</t>
  </si>
  <si>
    <r>
      <rPr>
        <b/>
        <u/>
        <sz val="10"/>
        <rFont val="Arial"/>
        <family val="2"/>
      </rPr>
      <t>SECTION</t>
    </r>
    <r>
      <rPr>
        <u/>
        <sz val="10"/>
        <rFont val="Arial"/>
        <family val="2"/>
      </rPr>
      <t> </t>
    </r>
    <r>
      <rPr>
        <b/>
        <u/>
        <sz val="10"/>
        <rFont val="Arial"/>
        <family val="2"/>
      </rPr>
      <t>A:</t>
    </r>
    <r>
      <rPr>
        <u/>
        <sz val="10"/>
        <rFont val="Arial"/>
        <family val="2"/>
      </rPr>
      <t> </t>
    </r>
    <r>
      <rPr>
        <b/>
        <u/>
        <sz val="10"/>
        <rFont val="Arial"/>
        <family val="2"/>
      </rPr>
      <t>PRELIMINARY</t>
    </r>
    <r>
      <rPr>
        <u/>
        <sz val="10"/>
        <rFont val="Arial"/>
        <family val="2"/>
      </rPr>
      <t> </t>
    </r>
    <r>
      <rPr>
        <b/>
        <u/>
        <sz val="10"/>
        <rFont val="Arial"/>
        <family val="2"/>
      </rPr>
      <t>&amp;</t>
    </r>
    <r>
      <rPr>
        <u/>
        <sz val="10"/>
        <rFont val="Arial"/>
        <family val="2"/>
      </rPr>
      <t> </t>
    </r>
    <r>
      <rPr>
        <b/>
        <u/>
        <sz val="10"/>
        <rFont val="Arial"/>
        <family val="2"/>
      </rPr>
      <t>GENERAL</t>
    </r>
  </si>
  <si>
    <t>A.1.1</t>
  </si>
  <si>
    <t>8.2.1 and 8.3</t>
  </si>
  <si>
    <t>FIXED-CHARGE ITEMS</t>
  </si>
  <si>
    <t>Contractual Requirements</t>
  </si>
  <si>
    <t xml:space="preserve"> Sum</t>
  </si>
  <si>
    <t>PSA 8.3.5</t>
  </si>
  <si>
    <t xml:space="preserve"> For compliance with Health and Safety Act 2003 and Construction Regulations 2014 and the Health and Safety Specification</t>
  </si>
  <si>
    <t>PSA 8.3.6</t>
  </si>
  <si>
    <t>For compliance with the National Environmental Management Act 1998 and the Environmental Management Plan</t>
  </si>
  <si>
    <t>Submission of the Environmental Management Plan(PES SPEC)</t>
  </si>
  <si>
    <t>Submission of Quality Control and Quality Assurance File(OHS SPEC)</t>
  </si>
  <si>
    <t/>
  </si>
  <si>
    <t>8.3.2</t>
  </si>
  <si>
    <t>Establish Facilities on the Site :</t>
  </si>
  <si>
    <t>Facilities for Engineer (SANS 1200 AB)</t>
  </si>
  <si>
    <t>a) Furnished Office (PSAB 3.2)</t>
  </si>
  <si>
    <t>b) Nameboards</t>
  </si>
  <si>
    <t>c) Telephone</t>
  </si>
  <si>
    <t>PSAB 8.3.2.1</t>
  </si>
  <si>
    <t>d) Carports</t>
  </si>
  <si>
    <t>e) Laptop</t>
  </si>
  <si>
    <t>f) Printer</t>
  </si>
  <si>
    <t>g) Photocopy facilities</t>
  </si>
  <si>
    <t>h) Survey equipment</t>
  </si>
  <si>
    <t>Facilities for Contractor</t>
  </si>
  <si>
    <t>a) Offices and storage sheds</t>
  </si>
  <si>
    <t>b) Workshops</t>
  </si>
  <si>
    <t>e) Ablution and latrine facilities</t>
  </si>
  <si>
    <t>f) Tools and equipment</t>
  </si>
  <si>
    <t>g) Water supplies, electric power and communications</t>
  </si>
  <si>
    <t>h) Dealing with water (Subclause 5.5)</t>
  </si>
  <si>
    <t>i) Access (Subclause 5.8)</t>
  </si>
  <si>
    <t>j) Plant</t>
  </si>
  <si>
    <t>Other fixed-charge obligations</t>
  </si>
  <si>
    <t>Remove Engineer's and Contractor's Site establishment on completion</t>
  </si>
  <si>
    <t>A.1.2</t>
  </si>
  <si>
    <t>8.2.2 and 8.4</t>
  </si>
  <si>
    <t>TIME-RELATED ITEMS</t>
  </si>
  <si>
    <t>PSA 8.4.6</t>
  </si>
  <si>
    <t>PSA 8.4.7</t>
  </si>
  <si>
    <t>Operate and maintain facilities on the Site:</t>
  </si>
  <si>
    <t>SANS 1200 AB</t>
  </si>
  <si>
    <t>Facilities for Engineer for duration of construction (SABS 1200 AB)</t>
  </si>
  <si>
    <t>PSAB 8.4.2.1</t>
  </si>
  <si>
    <t>Facilities for Contractor for duration of construction, except where otherwise stated</t>
  </si>
  <si>
    <t>8.4.3</t>
  </si>
  <si>
    <t>Supervision</t>
  </si>
  <si>
    <t>8.4.4</t>
  </si>
  <si>
    <t>Company and head office overhead costs</t>
  </si>
  <si>
    <t>8.4.5</t>
  </si>
  <si>
    <t>Other time-related obligations personnel</t>
  </si>
  <si>
    <t>Provision of Security Personnel</t>
  </si>
  <si>
    <t>Provision of full-time construction safety officer(OHS SPEC)</t>
  </si>
  <si>
    <t>A.1.4</t>
  </si>
  <si>
    <t>SUMS STATED PROVISIONALLY BY ENGINEER</t>
  </si>
  <si>
    <t>Testing carried out by commercial laboratories</t>
  </si>
  <si>
    <t>Prov Sum</t>
  </si>
  <si>
    <t>8.6</t>
  </si>
  <si>
    <t>PRIME COST ITEMS</t>
  </si>
  <si>
    <t>PSA 8.6(e)</t>
  </si>
  <si>
    <t>Allowance Community Liaison Officer (CLO) &amp; Steering Committee Members (SCM’s)</t>
  </si>
  <si>
    <t>PSA 8.6(f)</t>
  </si>
  <si>
    <t>Allowance for accredited training of local unskilled labour</t>
  </si>
  <si>
    <t>A.1.3</t>
  </si>
  <si>
    <t>A.1.5</t>
  </si>
  <si>
    <t>A.1.6</t>
  </si>
  <si>
    <t>A.1.6.1</t>
  </si>
  <si>
    <t>A.1.6.2</t>
  </si>
  <si>
    <t>A.1.6.3</t>
  </si>
  <si>
    <t>A.1.6.4</t>
  </si>
  <si>
    <t>A.1.6.5</t>
  </si>
  <si>
    <t>A.1.6.6</t>
  </si>
  <si>
    <t>A.1.6.7</t>
  </si>
  <si>
    <t>A.1.6.8</t>
  </si>
  <si>
    <t>A.1.6.9</t>
  </si>
  <si>
    <t>A.1.6.10</t>
  </si>
  <si>
    <t>A.1.6.11</t>
  </si>
  <si>
    <t>A.1.6.12</t>
  </si>
  <si>
    <t>A.1.6.13</t>
  </si>
  <si>
    <t>A.1.6.14</t>
  </si>
  <si>
    <t>A.1.6.15</t>
  </si>
  <si>
    <t>A.1.6.16</t>
  </si>
  <si>
    <t>A.1.6.17</t>
  </si>
  <si>
    <t>A.1.6.18</t>
  </si>
  <si>
    <t>A.2</t>
  </si>
  <si>
    <t>A.2.1</t>
  </si>
  <si>
    <t>A.2.2</t>
  </si>
  <si>
    <t>A.2.3</t>
  </si>
  <si>
    <t>A.2.4</t>
  </si>
  <si>
    <t>A.2.4.1</t>
  </si>
  <si>
    <t>A.2.4.2</t>
  </si>
  <si>
    <t>A.2.4.3</t>
  </si>
  <si>
    <t>A.2.4.4</t>
  </si>
  <si>
    <t>A.2.4.5</t>
  </si>
  <si>
    <t>A.2.4.6</t>
  </si>
  <si>
    <t>A.2.4.7</t>
  </si>
  <si>
    <t>A.2.4.8</t>
  </si>
  <si>
    <t>A.2.4.9</t>
  </si>
  <si>
    <t>A.2.4.10</t>
  </si>
  <si>
    <t>A.2.4.11</t>
  </si>
  <si>
    <t>A.2.4.12</t>
  </si>
  <si>
    <t>A.2.4.13</t>
  </si>
  <si>
    <t>A.2.4.14</t>
  </si>
  <si>
    <t>A.2.4.15</t>
  </si>
  <si>
    <t>A.2.4.16</t>
  </si>
  <si>
    <t>A.2.4.17</t>
  </si>
  <si>
    <t>A.2.4.18</t>
  </si>
  <si>
    <t>A.2.4.19</t>
  </si>
  <si>
    <t>A.2.4.20</t>
  </si>
  <si>
    <t>A.3</t>
  </si>
  <si>
    <t>A.3.1</t>
  </si>
  <si>
    <t>A.3.2</t>
  </si>
  <si>
    <t>A.4</t>
  </si>
  <si>
    <t>A.4.3</t>
  </si>
  <si>
    <t>A.4.4</t>
  </si>
  <si>
    <t>A.4.5</t>
  </si>
  <si>
    <t>A.4.6</t>
  </si>
  <si>
    <t>Charges on profit on item A.4.4 above</t>
  </si>
  <si>
    <t>Charges on profit on item A.4.5 above</t>
  </si>
  <si>
    <r>
      <rPr>
        <b/>
        <sz val="10"/>
        <rFont val="Arial"/>
        <family val="2"/>
      </rPr>
      <t>TOTAL</t>
    </r>
    <r>
      <rPr>
        <sz val="10"/>
        <rFont val="Arial"/>
        <family val="2"/>
      </rPr>
      <t xml:space="preserve"> </t>
    </r>
    <r>
      <rPr>
        <b/>
        <sz val="10"/>
        <rFont val="Arial"/>
        <family val="2"/>
      </rPr>
      <t>CARRIED</t>
    </r>
    <r>
      <rPr>
        <sz val="10"/>
        <rFont val="Arial"/>
        <family val="2"/>
      </rPr>
      <t xml:space="preserve"> </t>
    </r>
    <r>
      <rPr>
        <b/>
        <sz val="10"/>
        <rFont val="Arial"/>
        <family val="2"/>
      </rPr>
      <t>FORWARD TO SUMMARY</t>
    </r>
  </si>
  <si>
    <t>8.2.1</t>
  </si>
  <si>
    <t>ha</t>
  </si>
  <si>
    <r>
      <rPr>
        <sz val="10"/>
        <rFont val="Arial"/>
        <family val="2"/>
      </rPr>
      <t>8.3.2 (a)</t>
    </r>
  </si>
  <si>
    <r>
      <rPr>
        <sz val="10"/>
        <rFont val="Arial"/>
        <family val="2"/>
      </rPr>
      <t>Treatment of road-bed</t>
    </r>
  </si>
  <si>
    <r>
      <rPr>
        <sz val="10"/>
        <rFont val="Arial"/>
        <family val="2"/>
      </rPr>
      <t>8.3.3 a)</t>
    </r>
  </si>
  <si>
    <r>
      <rPr>
        <sz val="10"/>
        <rFont val="Arial"/>
        <family val="2"/>
      </rPr>
      <t>Road-bed preparation and compaction of material to</t>
    </r>
  </si>
  <si>
    <r>
      <rPr>
        <sz val="10"/>
        <rFont val="Arial"/>
        <family val="2"/>
      </rPr>
      <t>Cut to fill</t>
    </r>
  </si>
  <si>
    <t>8.3.7</t>
  </si>
  <si>
    <t xml:space="preserve">Cut to spoil </t>
  </si>
  <si>
    <r>
      <rPr>
        <sz val="10"/>
        <rFont val="Arial"/>
        <family val="2"/>
      </rPr>
      <t>8.3.7 a)</t>
    </r>
  </si>
  <si>
    <t>B.1</t>
  </si>
  <si>
    <t>B.1.1</t>
  </si>
  <si>
    <t>8.2.1 and PSC 8.2.1</t>
  </si>
  <si>
    <t>PSC 8.2.2</t>
  </si>
  <si>
    <t xml:space="preserve"> Fell, remove and grub all trees and tree stumps of Girth</t>
  </si>
  <si>
    <t>(a) Over 1m and up to and including 2m.</t>
  </si>
  <si>
    <t xml:space="preserve">(b) over 2m and up to and including 3m   </t>
  </si>
  <si>
    <t>8.2.5</t>
  </si>
  <si>
    <t>km</t>
  </si>
  <si>
    <t>Transport materials and debris to unspecified sites and dump (Provisional)</t>
  </si>
  <si>
    <t>PSC 8.2.9</t>
  </si>
  <si>
    <t>Remove and dispose of asphalt, to an average thickness of 40mm.</t>
  </si>
  <si>
    <t xml:space="preserve">PSC 8.2.13 (a) </t>
  </si>
  <si>
    <r>
      <t>m</t>
    </r>
    <r>
      <rPr>
        <vertAlign val="superscript"/>
        <sz val="10"/>
        <color rgb="FF000000"/>
        <rFont val="Arial"/>
        <family val="2"/>
      </rPr>
      <t>3</t>
    </r>
  </si>
  <si>
    <t>Take down existing fences where directed by the Engineer</t>
  </si>
  <si>
    <t>B.1.2</t>
  </si>
  <si>
    <t>B.1.2.1</t>
  </si>
  <si>
    <t>B.1.2.2</t>
  </si>
  <si>
    <t>B.1.3</t>
  </si>
  <si>
    <t>B.1.4</t>
  </si>
  <si>
    <t>B.1.5</t>
  </si>
  <si>
    <t>8.3.1.2</t>
  </si>
  <si>
    <t>8.2.2</t>
  </si>
  <si>
    <t>C.1</t>
  </si>
  <si>
    <t>C.1.1</t>
  </si>
  <si>
    <t>C.1.1.1</t>
  </si>
  <si>
    <t>C.1.1.3</t>
  </si>
  <si>
    <t>(2) Gabion channels</t>
  </si>
  <si>
    <t>C.2</t>
  </si>
  <si>
    <t>SANS 1200DE</t>
  </si>
  <si>
    <t>Material suitable for embankment from channel excavations</t>
  </si>
  <si>
    <t>Extra over for</t>
  </si>
  <si>
    <t>8.3.3 b)</t>
  </si>
  <si>
    <t>8.3.3 a) and PSDB 8.3.2.1</t>
  </si>
  <si>
    <t>8.3.3 a)</t>
  </si>
  <si>
    <t>8.3.3 c)</t>
  </si>
  <si>
    <t>8.3.3 b) (2)</t>
  </si>
  <si>
    <t>Hard rock and boulder excavation B (PSD 3.1.2)</t>
  </si>
  <si>
    <t xml:space="preserve">8.3.4 </t>
  </si>
  <si>
    <t>Preparation of exposed surfaces</t>
  </si>
  <si>
    <r>
      <t>m</t>
    </r>
    <r>
      <rPr>
        <vertAlign val="superscript"/>
        <sz val="10"/>
        <rFont val="Arial"/>
        <family val="2"/>
      </rPr>
      <t>2</t>
    </r>
  </si>
  <si>
    <t>Forming of embankment</t>
  </si>
  <si>
    <t>Topsoiling</t>
  </si>
  <si>
    <t>8.3.9</t>
  </si>
  <si>
    <t>8.3.9 b)</t>
  </si>
  <si>
    <t>8.3.9 c)</t>
  </si>
  <si>
    <t>Seeding</t>
  </si>
  <si>
    <t>Fertilizer</t>
  </si>
  <si>
    <t>Watering</t>
  </si>
  <si>
    <t>8.3.9 d)</t>
  </si>
  <si>
    <r>
      <rPr>
        <b/>
        <sz val="10"/>
        <rFont val="Arial"/>
        <family val="2"/>
      </rPr>
      <t>SANS 1200D</t>
    </r>
  </si>
  <si>
    <r>
      <rPr>
        <b/>
        <sz val="10"/>
        <rFont val="Arial"/>
        <family val="2"/>
      </rPr>
      <t>SANS 1200DM</t>
    </r>
  </si>
  <si>
    <t>C.3</t>
  </si>
  <si>
    <t>C.3.1</t>
  </si>
  <si>
    <t>EARTHWORKS STORMWATER CHANNELS AND BERMS</t>
  </si>
  <si>
    <t>STORMWATER CHANNELS AND BERMS</t>
  </si>
  <si>
    <t>Finishings</t>
  </si>
  <si>
    <t>8.3.3 a) and PSDB 8.3.2.1 a)</t>
  </si>
  <si>
    <t>PSDB 8.3.2.1 b)</t>
  </si>
  <si>
    <t>PSDB 8.3.2.1 c)</t>
  </si>
  <si>
    <t>PSDB 8.3.2.1 c) i)</t>
  </si>
  <si>
    <t>soft excavation Class 2</t>
  </si>
  <si>
    <t xml:space="preserve">intermediate excavation including prior ripping/loosing </t>
  </si>
  <si>
    <t>PSDB 8.3.2.1 c) ii)</t>
  </si>
  <si>
    <t>Extra over PSDB 8.3.2.1 (a) and (b) for:</t>
  </si>
  <si>
    <t xml:space="preserve">Material suitable for embankment material and for embankment placing within 100m from the excavation utilising LIC construction methods and compaction by conventional methods                    </t>
  </si>
  <si>
    <t>Excavation to line</t>
  </si>
  <si>
    <t>Selected suitable material compacted in 150mm thick layers to 93% MOD AASHTO</t>
  </si>
  <si>
    <t>Preparation and stripping of Site/removal of topsoil to 150mm, stockpiling and maintaining</t>
  </si>
  <si>
    <t>C.3.2</t>
  </si>
  <si>
    <t>C.2.1</t>
  </si>
  <si>
    <t>C.2.2</t>
  </si>
  <si>
    <t>C.2.3</t>
  </si>
  <si>
    <t>C.2.4</t>
  </si>
  <si>
    <t>C.2.5</t>
  </si>
  <si>
    <t>C.2.6</t>
  </si>
  <si>
    <t>C.2.7</t>
  </si>
  <si>
    <t>C.2.8</t>
  </si>
  <si>
    <t>C.2.9</t>
  </si>
  <si>
    <t>C.2.10</t>
  </si>
  <si>
    <t>C.2.10.1</t>
  </si>
  <si>
    <t>C.2.11</t>
  </si>
  <si>
    <t>C.2.12</t>
  </si>
  <si>
    <t>C.2.13</t>
  </si>
  <si>
    <t xml:space="preserve">8.3.3 a) 2) </t>
  </si>
  <si>
    <t>Minimum of 93% of modified AASHTO maximum density</t>
  </si>
  <si>
    <t>C.3.2.1</t>
  </si>
  <si>
    <t>C.3.2.2</t>
  </si>
  <si>
    <t>C.3.3</t>
  </si>
  <si>
    <t>C.3.3.1</t>
  </si>
  <si>
    <t>C.3.4</t>
  </si>
  <si>
    <t>C.3.5</t>
  </si>
  <si>
    <t>C.3.6</t>
  </si>
  <si>
    <t>C.3.6.1</t>
  </si>
  <si>
    <t>8.3.16</t>
  </si>
  <si>
    <t>Compact to 90% of modified AASHTO maximum density  (in layers of 150mm)</t>
  </si>
  <si>
    <t>G5 gravel surface layer compacted to 95% of modified AASHTO density (150mm)</t>
  </si>
  <si>
    <t>In all materials other than hard excavation</t>
  </si>
  <si>
    <t>Removal of temporay road</t>
  </si>
  <si>
    <t>C.3.7</t>
  </si>
  <si>
    <t>C.3.8</t>
  </si>
  <si>
    <t>8.3.7 a)</t>
  </si>
  <si>
    <t>Cut to spoil temporary road materials</t>
  </si>
  <si>
    <t>C.2.14</t>
  </si>
  <si>
    <t>C.2.14.1</t>
  </si>
  <si>
    <t>C.3.9</t>
  </si>
  <si>
    <t>Section</t>
  </si>
  <si>
    <t>Description</t>
  </si>
  <si>
    <t>Amount</t>
  </si>
  <si>
    <t>R</t>
  </si>
  <si>
    <t>ADD</t>
  </si>
  <si>
    <r>
      <rPr>
        <sz val="10"/>
        <rFont val="Arial"/>
        <family val="2"/>
      </rPr>
      <t>Preliminary and General</t>
    </r>
  </si>
  <si>
    <r>
      <rPr>
        <b/>
        <sz val="10"/>
        <rFont val="Arial"/>
        <family val="2"/>
      </rPr>
      <t>Subtotal</t>
    </r>
    <r>
      <rPr>
        <sz val="10"/>
        <rFont val="Arial"/>
        <family val="2"/>
      </rPr>
      <t xml:space="preserve"> </t>
    </r>
    <r>
      <rPr>
        <b/>
        <sz val="10"/>
        <rFont val="Arial"/>
        <family val="2"/>
      </rPr>
      <t>1</t>
    </r>
  </si>
  <si>
    <r>
      <rPr>
        <b/>
        <i/>
        <sz val="10"/>
        <rFont val="Arial"/>
        <family val="2"/>
      </rPr>
      <t>TOTAL</t>
    </r>
    <r>
      <rPr>
        <sz val="10"/>
        <rFont val="Arial"/>
        <family val="2"/>
      </rPr>
      <t xml:space="preserve"> </t>
    </r>
    <r>
      <rPr>
        <b/>
        <i/>
        <sz val="10"/>
        <rFont val="Arial"/>
        <family val="2"/>
      </rPr>
      <t>CARRIED</t>
    </r>
    <r>
      <rPr>
        <sz val="10"/>
        <rFont val="Arial"/>
        <family val="2"/>
      </rPr>
      <t xml:space="preserve"> </t>
    </r>
    <r>
      <rPr>
        <b/>
        <i/>
        <sz val="10"/>
        <rFont val="Arial"/>
        <family val="2"/>
      </rPr>
      <t>TO</t>
    </r>
    <r>
      <rPr>
        <sz val="10"/>
        <rFont val="Arial"/>
        <family val="2"/>
      </rPr>
      <t xml:space="preserve"> </t>
    </r>
    <r>
      <rPr>
        <b/>
        <i/>
        <sz val="10"/>
        <rFont val="Arial"/>
        <family val="2"/>
      </rPr>
      <t>FORM</t>
    </r>
    <r>
      <rPr>
        <sz val="10"/>
        <rFont val="Arial"/>
        <family val="2"/>
      </rPr>
      <t xml:space="preserve"> </t>
    </r>
    <r>
      <rPr>
        <b/>
        <i/>
        <sz val="10"/>
        <rFont val="Arial"/>
        <family val="2"/>
      </rPr>
      <t>OF</t>
    </r>
    <r>
      <rPr>
        <sz val="10"/>
        <rFont val="Arial"/>
        <family val="2"/>
      </rPr>
      <t xml:space="preserve"> </t>
    </r>
    <r>
      <rPr>
        <b/>
        <i/>
        <sz val="10"/>
        <rFont val="Arial"/>
        <family val="2"/>
      </rPr>
      <t>OFFER</t>
    </r>
  </si>
  <si>
    <r>
      <rPr>
        <sz val="10"/>
        <rFont val="Arial"/>
        <family val="2"/>
      </rPr>
      <t xml:space="preserve">…………………………………………………………………..   ……………………………………..
</t>
    </r>
    <r>
      <rPr>
        <b/>
        <sz val="10"/>
        <rFont val="Arial"/>
        <family val="2"/>
      </rPr>
      <t>SIGNATURE</t>
    </r>
    <r>
      <rPr>
        <sz val="10"/>
        <rFont val="Arial"/>
        <family val="2"/>
      </rPr>
      <t xml:space="preserve"> </t>
    </r>
    <r>
      <rPr>
        <b/>
        <sz val="10"/>
        <rFont val="Arial"/>
        <family val="2"/>
      </rPr>
      <t>OF</t>
    </r>
    <r>
      <rPr>
        <sz val="10"/>
        <rFont val="Arial"/>
        <family val="2"/>
      </rPr>
      <t xml:space="preserve"> </t>
    </r>
    <r>
      <rPr>
        <b/>
        <sz val="10"/>
        <rFont val="Arial"/>
        <family val="2"/>
      </rPr>
      <t>TENDERER</t>
    </r>
    <r>
      <rPr>
        <sz val="10"/>
        <rFont val="Arial"/>
        <family val="2"/>
      </rPr>
      <t xml:space="preserve">                                           </t>
    </r>
    <r>
      <rPr>
        <b/>
        <sz val="10"/>
        <rFont val="Arial"/>
        <family val="2"/>
      </rPr>
      <t xml:space="preserve">DATE
</t>
    </r>
    <r>
      <rPr>
        <sz val="10"/>
        <rFont val="Arial"/>
        <family val="2"/>
      </rPr>
      <t xml:space="preserve">…………………………………………………………………..   ……………………………………..
</t>
    </r>
    <r>
      <rPr>
        <b/>
        <sz val="10"/>
        <rFont val="Arial"/>
        <family val="2"/>
      </rPr>
      <t>NAME</t>
    </r>
    <r>
      <rPr>
        <sz val="10"/>
        <rFont val="Arial"/>
        <family val="2"/>
      </rPr>
      <t xml:space="preserve"> </t>
    </r>
    <r>
      <rPr>
        <b/>
        <sz val="10"/>
        <rFont val="Arial"/>
        <family val="2"/>
      </rPr>
      <t>OF</t>
    </r>
    <r>
      <rPr>
        <sz val="10"/>
        <rFont val="Arial"/>
        <family val="2"/>
      </rPr>
      <t xml:space="preserve"> </t>
    </r>
    <r>
      <rPr>
        <b/>
        <sz val="10"/>
        <rFont val="Arial"/>
        <family val="2"/>
      </rPr>
      <t>TENDERER</t>
    </r>
    <r>
      <rPr>
        <sz val="10"/>
        <rFont val="Arial"/>
        <family val="2"/>
      </rPr>
      <t xml:space="preserve">                                                     </t>
    </r>
    <r>
      <rPr>
        <b/>
        <sz val="10"/>
        <rFont val="Arial"/>
        <family val="2"/>
      </rPr>
      <t>DESIGNATION</t>
    </r>
  </si>
  <si>
    <t>No</t>
  </si>
  <si>
    <t>PSDK 8.2.5 a)</t>
  </si>
  <si>
    <t>D.1.7</t>
  </si>
  <si>
    <t>SANS 1200LE</t>
  </si>
  <si>
    <t>STORMWATER DRAINAGE</t>
  </si>
  <si>
    <t>PSDB 8.3.2.1</t>
  </si>
  <si>
    <t>Excavation</t>
  </si>
  <si>
    <t xml:space="preserve">(c) Excavate, in all materials for portal and rectangular trenches (depth range and minimum width specified), backfill, compact and dispose of surplus material utilising Conventional Construction Methods </t>
  </si>
  <si>
    <t xml:space="preserve">i) Intermediate excavation including prior ripping/loosing </t>
  </si>
  <si>
    <t>iii) Backfill and compact by means of Labour Intensive Construction Methods in layers of 200 mm compacted to 90% MOD AASHTO</t>
  </si>
  <si>
    <t>iv) Disposal of surplus material by means of Labour Intensive Construction Methods within 100 m from the source of spoil material using wheel barrows</t>
  </si>
  <si>
    <t>(e) Excavate and dispose of unsuitable material from trench bottom utilising:</t>
  </si>
  <si>
    <t>i) Labour Intensive Construction Methods</t>
  </si>
  <si>
    <t xml:space="preserve">ii) Conventional Construction Methods </t>
  </si>
  <si>
    <t>8.2.2 (b)</t>
  </si>
  <si>
    <t>(i) 1500mm x 900mm x 75S</t>
  </si>
  <si>
    <t>m</t>
  </si>
  <si>
    <t>(ii) 1800mm x 1500mm x 75S</t>
  </si>
  <si>
    <t>8.2.9(a)</t>
  </si>
  <si>
    <t>Brickwork for closing off existing rectangular culvert openings</t>
  </si>
  <si>
    <t>SANS 1200GA</t>
  </si>
  <si>
    <t>CONCRETE - SMALL WORKS</t>
  </si>
  <si>
    <t>Concrete:</t>
  </si>
  <si>
    <t>8.1.3</t>
  </si>
  <si>
    <t>(i) Cast in situ conrete lining class 25/19 concrete: Type B concrete trapezoidal drain</t>
  </si>
  <si>
    <t>8.1.4</t>
  </si>
  <si>
    <t xml:space="preserve">(ii) Class 30/19 for base slabs, headwall, wingwalls and apron slab complete with formwork, joints and class U2 surface </t>
  </si>
  <si>
    <t>Rough</t>
  </si>
  <si>
    <t>i) Vertical formwork for F1 surface finish - Culverts</t>
  </si>
  <si>
    <t>Smooth</t>
  </si>
  <si>
    <t>i) Vertical formwork for F2 surface finish - Portal and Rectangular Culverts</t>
  </si>
  <si>
    <t>ii) Horizontal formwork for F2 surface finish - Portal and Rectangular Culverts</t>
  </si>
  <si>
    <t>iii) F2 surface finish to sides with formwater on the internal face only - Open drains</t>
  </si>
  <si>
    <t>Steel Bars</t>
  </si>
  <si>
    <t>(a) Mild steel bars:</t>
  </si>
  <si>
    <t>Galvanized mild steel D1 dowels: 16mm diameter,1200 long, covered with PVC sleeve and flexible end cap</t>
  </si>
  <si>
    <t>t</t>
  </si>
  <si>
    <t>(b) High-tensile steel bars</t>
  </si>
  <si>
    <t>(i) Y20 steel bars</t>
  </si>
  <si>
    <t>(ii) Y16 steel bars</t>
  </si>
  <si>
    <t>(iii) Y10 steel bars</t>
  </si>
  <si>
    <t xml:space="preserve">8.3.2 </t>
  </si>
  <si>
    <t>High-tensile welded mesh</t>
  </si>
  <si>
    <t>(i) Welded steel fabric (Ref 617)</t>
  </si>
  <si>
    <t>(ii) Welded steel fabric (Ref 311)</t>
  </si>
  <si>
    <t>Concrete backfill to rectangular culverts</t>
  </si>
  <si>
    <t>(i) Class 15/19</t>
  </si>
  <si>
    <t>50mm blinding Layer in class 15/19 Concrete</t>
  </si>
  <si>
    <t>Unformed surface finishes:</t>
  </si>
  <si>
    <t>a) Class U2 surface finish for Type B concrete side drain</t>
  </si>
  <si>
    <t>10mm bitumen impregnated softboard:</t>
  </si>
  <si>
    <t>i) 5500mm x 165mm</t>
  </si>
  <si>
    <t>ii) 5500mm x 1025mm</t>
  </si>
  <si>
    <t>iii) 6100mm x 1800mm</t>
  </si>
  <si>
    <t>iv) 250mm x 250mm</t>
  </si>
  <si>
    <t>KERBING AND CHANNELING</t>
  </si>
  <si>
    <t>8.2.13</t>
  </si>
  <si>
    <t>Polyethylene sheeting (0,15 mm thick) for concrete-lined open drains</t>
  </si>
  <si>
    <t>CONCRETE AND STEEL WORKS FOR CULVERTS AND OPEN DRAINS</t>
  </si>
  <si>
    <t>SANS 1200MK</t>
  </si>
  <si>
    <t>Formwork:</t>
  </si>
  <si>
    <t>E.1</t>
  </si>
  <si>
    <t>E.1.1</t>
  </si>
  <si>
    <t>E.1.2</t>
  </si>
  <si>
    <t>E.2</t>
  </si>
  <si>
    <t>E.2.1</t>
  </si>
  <si>
    <t>E.2.2</t>
  </si>
  <si>
    <t>E.2.3</t>
  </si>
  <si>
    <t>E.2.4</t>
  </si>
  <si>
    <t>E.2.4.1</t>
  </si>
  <si>
    <t>E.2.4.2</t>
  </si>
  <si>
    <t>E.2.5</t>
  </si>
  <si>
    <t>E.2.6</t>
  </si>
  <si>
    <t>E.2.7</t>
  </si>
  <si>
    <t>E.2.8</t>
  </si>
  <si>
    <t>E.3</t>
  </si>
  <si>
    <t>E.3.1</t>
  </si>
  <si>
    <t>SECTION F:ROAD LAYERWORKS</t>
  </si>
  <si>
    <t>SANS 1200ME</t>
  </si>
  <si>
    <t>SUBBASE</t>
  </si>
  <si>
    <t>Construct gravel wearing course with material from commercial sources:</t>
  </si>
  <si>
    <t>(a) Gravel selected layer compacted to:</t>
  </si>
  <si>
    <t>i) 98% of modified AASHTO density (150mm compacted layer thickness ) (at least G5 Material/Natural Gravel)</t>
  </si>
  <si>
    <t>ii) 95% of modified AASHTO density (150mm compacted layer thickness) (at least G7 Material)</t>
  </si>
  <si>
    <t>iii) 93% of modified AASHTO density (150mm compacted layer thickness) (at least G9 Material)</t>
  </si>
  <si>
    <t>(i) 93% of modified AASHTO density (150mm compacted layer thickness) (C4 Layer)</t>
  </si>
  <si>
    <t>(d) Stabiliization</t>
  </si>
  <si>
    <t>8.3.8</t>
  </si>
  <si>
    <t>Stabilizing Agent:</t>
  </si>
  <si>
    <t>(b) Portland Cement: CEM II 32,5</t>
  </si>
  <si>
    <t>BASE</t>
  </si>
  <si>
    <t>Construct base with material from commercial source :</t>
  </si>
  <si>
    <t>8.3.3 (a)</t>
  </si>
  <si>
    <t>G4 unstabilized gravel base layer compacted to 98% modified AASHTO density. (125 mm layer thickness)</t>
  </si>
  <si>
    <t>8.3.3 (b)</t>
  </si>
  <si>
    <t>G2 graded crushed stone compacted to 85% of bulk relative density. (150 mm layer thickness)</t>
  </si>
  <si>
    <t>PSC 8.2.13(b)</t>
  </si>
  <si>
    <t>(ii) Re-instatement of asphalt (A-R1 binder), to an average thickness of 40mm. Tack coat of 30% stable -grade emulsion to be used</t>
  </si>
  <si>
    <t>F.1</t>
  </si>
  <si>
    <t>F.1.1</t>
  </si>
  <si>
    <t>F.1.2</t>
  </si>
  <si>
    <t>F.1.3</t>
  </si>
  <si>
    <t>F.1.4</t>
  </si>
  <si>
    <t>F.2</t>
  </si>
  <si>
    <t>F.2.1</t>
  </si>
  <si>
    <t>F.2.1.1</t>
  </si>
  <si>
    <t>F.2.1.2</t>
  </si>
  <si>
    <t>Process subbase material by the following processes, as relevant, and use in the subbase:</t>
  </si>
  <si>
    <t>F.1.1.1</t>
  </si>
  <si>
    <t>F.1.1.2</t>
  </si>
  <si>
    <t>F.1.1.3</t>
  </si>
  <si>
    <t>SANS 1200MF</t>
  </si>
  <si>
    <t>E.1.3</t>
  </si>
  <si>
    <t>E.2.1.1</t>
  </si>
  <si>
    <t>E.2.1.2</t>
  </si>
  <si>
    <t>PSC 8.2.5</t>
  </si>
  <si>
    <t>B.1.7</t>
  </si>
  <si>
    <t>B.1.6</t>
  </si>
  <si>
    <t>d) Extra-over (E.1.1.1) for;</t>
  </si>
  <si>
    <r>
      <t>m</t>
    </r>
    <r>
      <rPr>
        <vertAlign val="superscript"/>
        <sz val="10"/>
        <rFont val="Arial"/>
        <family val="2"/>
      </rPr>
      <t>3</t>
    </r>
  </si>
  <si>
    <t>EARTHWORKS (ROADS, SUBGRADE)-TEMPORARY  DIVERSION</t>
  </si>
  <si>
    <t>8.3.4 a)</t>
  </si>
  <si>
    <t>Selected layer G8 material compacted to 93 % of modified AASHTO maximum density  (in layers of 150mm)</t>
  </si>
  <si>
    <t>Selected layer G7 material compacted to 93 % of modified AASHTO maximum density  (in layers of 150mm)</t>
  </si>
  <si>
    <t xml:space="preserve">PSC 8.2.5 </t>
  </si>
  <si>
    <t>SECTION E: STORMWATER DRAINAGE</t>
  </si>
  <si>
    <t>CONCRETE CULVERTS</t>
  </si>
  <si>
    <t>E.1.4</t>
  </si>
  <si>
    <t>E.1.5</t>
  </si>
  <si>
    <t>E.1.6</t>
  </si>
  <si>
    <t>E.1.5.1</t>
  </si>
  <si>
    <t>E.1.5.2</t>
  </si>
  <si>
    <t>E.1.4.1</t>
  </si>
  <si>
    <t>E.1.4.2</t>
  </si>
  <si>
    <t>E.1.3.1</t>
  </si>
  <si>
    <t>E.1.3.2</t>
  </si>
  <si>
    <t>E.1.3.3</t>
  </si>
  <si>
    <t>E.2.4.3</t>
  </si>
  <si>
    <t>E.2.5.1</t>
  </si>
  <si>
    <t>E.2.5.2</t>
  </si>
  <si>
    <t>E.2.6.1</t>
  </si>
  <si>
    <t>E.2.6.2</t>
  </si>
  <si>
    <t>E.2.9</t>
  </si>
  <si>
    <t>E.2.10</t>
  </si>
  <si>
    <t>E.2.10.1</t>
  </si>
  <si>
    <t>E.2.10.2</t>
  </si>
  <si>
    <t>E.2.10.3</t>
  </si>
  <si>
    <t>E.2.10.4</t>
  </si>
  <si>
    <t>E.2.9.1</t>
  </si>
  <si>
    <t>E.2.7.1</t>
  </si>
  <si>
    <t>SECTION C: EARTHWORKS</t>
  </si>
  <si>
    <t xml:space="preserve">LI </t>
  </si>
  <si>
    <t>LI</t>
  </si>
  <si>
    <t>Site clearance</t>
  </si>
  <si>
    <t xml:space="preserve">Earth Works </t>
  </si>
  <si>
    <t>(1) Stormwater earth channels and earth berms</t>
  </si>
  <si>
    <t>REINSTATEMENT OF PAVEMENT</t>
  </si>
  <si>
    <t>B.1.8</t>
  </si>
  <si>
    <t>Subtotal 2</t>
  </si>
  <si>
    <t>Subtotal 3</t>
  </si>
  <si>
    <t>Import and Place dump rock as instructed by Engineer</t>
  </si>
  <si>
    <t>For compliance with Health and Safety Act 2003 and Construction Regulations 2014 and the Health and Safety Specification</t>
  </si>
  <si>
    <r>
      <t>m</t>
    </r>
    <r>
      <rPr>
        <vertAlign val="superscript"/>
        <sz val="10"/>
        <color theme="1"/>
        <rFont val="Arial"/>
        <family val="2"/>
      </rPr>
      <t>3</t>
    </r>
  </si>
  <si>
    <r>
      <t>m</t>
    </r>
    <r>
      <rPr>
        <vertAlign val="superscript"/>
        <sz val="10"/>
        <color theme="1"/>
        <rFont val="Arial"/>
        <family val="2"/>
      </rPr>
      <t>2</t>
    </r>
  </si>
  <si>
    <r>
      <rPr>
        <b/>
        <sz val="10"/>
        <color theme="1"/>
        <rFont val="Arial"/>
        <family val="2"/>
      </rPr>
      <t>ITEM
NO</t>
    </r>
  </si>
  <si>
    <r>
      <rPr>
        <b/>
        <sz val="10"/>
        <color theme="1"/>
        <rFont val="Arial"/>
        <family val="2"/>
      </rPr>
      <t>PAYMENT
CLAUSE</t>
    </r>
  </si>
  <si>
    <t>SANS 1200C</t>
  </si>
  <si>
    <r>
      <rPr>
        <b/>
        <u/>
        <sz val="10"/>
        <color theme="1"/>
        <rFont val="Arial"/>
        <family val="2"/>
      </rPr>
      <t>SECTION</t>
    </r>
    <r>
      <rPr>
        <u/>
        <sz val="10"/>
        <color theme="1"/>
        <rFont val="Arial"/>
        <family val="2"/>
      </rPr>
      <t> </t>
    </r>
    <r>
      <rPr>
        <b/>
        <u/>
        <sz val="10"/>
        <color theme="1"/>
        <rFont val="Arial"/>
        <family val="2"/>
      </rPr>
      <t>B:</t>
    </r>
    <r>
      <rPr>
        <u/>
        <sz val="10"/>
        <color theme="1"/>
        <rFont val="Arial"/>
        <family val="2"/>
      </rPr>
      <t> </t>
    </r>
    <r>
      <rPr>
        <b/>
        <u/>
        <sz val="10"/>
        <color theme="1"/>
        <rFont val="Arial"/>
        <family val="2"/>
      </rPr>
      <t>SITE</t>
    </r>
    <r>
      <rPr>
        <u/>
        <sz val="10"/>
        <color theme="1"/>
        <rFont val="Arial"/>
        <family val="2"/>
      </rPr>
      <t> </t>
    </r>
    <r>
      <rPr>
        <b/>
        <u/>
        <sz val="10"/>
        <color theme="1"/>
        <rFont val="Arial"/>
        <family val="2"/>
      </rPr>
      <t>CLEARANCE</t>
    </r>
    <r>
      <rPr>
        <b/>
        <u/>
        <sz val="10"/>
        <rFont val="Arial"/>
        <family val="2"/>
      </rPr>
      <t/>
    </r>
  </si>
  <si>
    <r>
      <rPr>
        <b/>
        <sz val="10"/>
        <color theme="1"/>
        <rFont val="Arial"/>
        <family val="2"/>
      </rPr>
      <t>SITE</t>
    </r>
    <r>
      <rPr>
        <sz val="10"/>
        <color theme="1"/>
        <rFont val="Arial"/>
        <family val="2"/>
      </rPr>
      <t xml:space="preserve"> </t>
    </r>
    <r>
      <rPr>
        <b/>
        <sz val="10"/>
        <color theme="1"/>
        <rFont val="Arial"/>
        <family val="2"/>
      </rPr>
      <t>CLEARANCE</t>
    </r>
  </si>
  <si>
    <r>
      <t>m</t>
    </r>
    <r>
      <rPr>
        <vertAlign val="superscript"/>
        <sz val="10"/>
        <color theme="1"/>
        <rFont val="Arial"/>
        <family val="2"/>
      </rPr>
      <t>3</t>
    </r>
    <r>
      <rPr>
        <sz val="10"/>
        <color theme="1"/>
        <rFont val="Arial"/>
        <family val="2"/>
      </rPr>
      <t>.km</t>
    </r>
  </si>
  <si>
    <r>
      <rPr>
        <b/>
        <sz val="10"/>
        <color theme="1"/>
        <rFont val="Arial"/>
        <family val="2"/>
      </rPr>
      <t>TOTAL</t>
    </r>
    <r>
      <rPr>
        <sz val="10"/>
        <color theme="1"/>
        <rFont val="Arial"/>
        <family val="2"/>
      </rPr>
      <t xml:space="preserve"> </t>
    </r>
    <r>
      <rPr>
        <b/>
        <sz val="10"/>
        <color theme="1"/>
        <rFont val="Arial"/>
        <family val="2"/>
      </rPr>
      <t>CARRIED</t>
    </r>
    <r>
      <rPr>
        <sz val="10"/>
        <color theme="1"/>
        <rFont val="Arial"/>
        <family val="2"/>
      </rPr>
      <t xml:space="preserve"> </t>
    </r>
    <r>
      <rPr>
        <b/>
        <sz val="10"/>
        <color theme="1"/>
        <rFont val="Arial"/>
        <family val="2"/>
      </rPr>
      <t>FORWARD TO SUMMARY</t>
    </r>
  </si>
  <si>
    <t>Professional Fee</t>
  </si>
  <si>
    <t>Dealing with bad founding Conditions.</t>
  </si>
  <si>
    <t>Protection and Relocation of Existing Services, including wayleaves</t>
  </si>
  <si>
    <t>Soft and hardscaping as identified by by Engineer/ Client.</t>
  </si>
  <si>
    <t xml:space="preserve">PSA 8.5 c)(1) </t>
  </si>
  <si>
    <t xml:space="preserve">PSA 8.5 c)(2) </t>
  </si>
  <si>
    <t xml:space="preserve">PSA 8.5 c)(3) </t>
  </si>
  <si>
    <t xml:space="preserve">PSA 8.5 c)(4) </t>
  </si>
  <si>
    <t xml:space="preserve">PSA 8.5 c)(5) </t>
  </si>
  <si>
    <t>A.3.3</t>
  </si>
  <si>
    <t>A.3.4</t>
  </si>
  <si>
    <t>A.3.5</t>
  </si>
  <si>
    <t>Overherads, charges and profits on A.3.1 to A.3.4 above.</t>
  </si>
  <si>
    <t>k) Setting out of all works and As-Builts</t>
  </si>
  <si>
    <t>k) Equipment for testing compaction densities with radio-active method (troxler or similar approved)</t>
  </si>
  <si>
    <t>1</t>
  </si>
  <si>
    <t>A.1.6.19</t>
  </si>
  <si>
    <t>A.1.6.20</t>
  </si>
  <si>
    <t>A.5</t>
  </si>
  <si>
    <t>8.7</t>
  </si>
  <si>
    <t>DAYWORKS</t>
  </si>
  <si>
    <t>(i) Unskilled Labourer</t>
  </si>
  <si>
    <t>(ii) Semi-skilled Labourer: pipe layer, section leader, etc.</t>
  </si>
  <si>
    <t>(iii) Skilled Artisan</t>
  </si>
  <si>
    <t>(i) Tractor Loader Backhoe (min 45kW)</t>
  </si>
  <si>
    <t>(ii) Hand vibration compactor (0,5 t)</t>
  </si>
  <si>
    <t>(iii) 1 Ton Pick-up Truck</t>
  </si>
  <si>
    <t>(v) Water tanker (Trailer type: 6000 liters minimu)</t>
  </si>
  <si>
    <r>
      <t>(iv) Tractor + Trailer (trailer type 5000 m</t>
    </r>
    <r>
      <rPr>
        <vertAlign val="superscript"/>
        <sz val="10"/>
        <rFont val="Arial"/>
        <family val="2"/>
      </rPr>
      <t>3</t>
    </r>
    <r>
      <rPr>
        <sz val="10"/>
        <rFont val="Arial"/>
        <family val="2"/>
      </rPr>
      <t>)</t>
    </r>
  </si>
  <si>
    <r>
      <t>(iii) Tipper Truck (6 m</t>
    </r>
    <r>
      <rPr>
        <vertAlign val="superscript"/>
        <sz val="10"/>
        <rFont val="Arial"/>
        <family val="2"/>
      </rPr>
      <t>3</t>
    </r>
    <r>
      <rPr>
        <sz val="10"/>
        <rFont val="Arial"/>
        <family val="2"/>
      </rPr>
      <t>)</t>
    </r>
  </si>
  <si>
    <t>(vi) Excavator</t>
  </si>
  <si>
    <t>(vii) Gradder</t>
  </si>
  <si>
    <t>(viii) Generator</t>
  </si>
  <si>
    <t>h</t>
  </si>
  <si>
    <t>Rate Only</t>
  </si>
  <si>
    <r>
      <t xml:space="preserve">b) </t>
    </r>
    <r>
      <rPr>
        <u/>
        <sz val="10"/>
        <rFont val="Arial"/>
        <family val="2"/>
      </rPr>
      <t>Plant and Equipment</t>
    </r>
    <r>
      <rPr>
        <sz val="10"/>
        <rFont val="Arial"/>
        <family val="2"/>
      </rPr>
      <t>:</t>
    </r>
  </si>
  <si>
    <r>
      <t xml:space="preserve">a) </t>
    </r>
    <r>
      <rPr>
        <u/>
        <sz val="10"/>
        <rFont val="Arial"/>
        <family val="2"/>
      </rPr>
      <t>Labour</t>
    </r>
    <r>
      <rPr>
        <sz val="10"/>
        <rFont val="Arial"/>
        <family val="2"/>
      </rPr>
      <t>:</t>
    </r>
  </si>
  <si>
    <t>A.5.1</t>
  </si>
  <si>
    <t>A.5.1.1</t>
  </si>
  <si>
    <t>A.5.1.2</t>
  </si>
  <si>
    <t>A.5.1.3</t>
  </si>
  <si>
    <t>A.5.2</t>
  </si>
  <si>
    <t>A.5.2.1</t>
  </si>
  <si>
    <t>A.5.2.2</t>
  </si>
  <si>
    <t>A.5.2.3</t>
  </si>
  <si>
    <t>A.5.2.4</t>
  </si>
  <si>
    <t>A.5.2.5</t>
  </si>
  <si>
    <t>A.5.2.6</t>
  </si>
  <si>
    <t>A.5.2.7</t>
  </si>
  <si>
    <t>A.5.2.8</t>
  </si>
  <si>
    <t>A.5.2.9</t>
  </si>
  <si>
    <t>B.1.8.1</t>
  </si>
  <si>
    <t>B.1.8.2</t>
  </si>
  <si>
    <t>B.1.8.3</t>
  </si>
  <si>
    <t>Removal of existing culverts portal Culvert and disposig off site</t>
  </si>
  <si>
    <t>C.2.15</t>
  </si>
  <si>
    <t>C.2.15.1</t>
  </si>
  <si>
    <t>C.2.15.2</t>
  </si>
  <si>
    <t>C.2.15.3</t>
  </si>
  <si>
    <t>C.2.15.4</t>
  </si>
  <si>
    <t>C.2.15.5</t>
  </si>
  <si>
    <t>Contingency @ 5% (Solely for the use of the Client, and only on instruction to Contractor)</t>
  </si>
  <si>
    <t>REINSTATEMENT OF FENCE</t>
  </si>
  <si>
    <t xml:space="preserve">(i) Wood droppers </t>
  </si>
  <si>
    <t>(i) Re-instate previously removed fence with the stored material</t>
  </si>
  <si>
    <t>Extra-over item B.1.8.1</t>
  </si>
  <si>
    <t xml:space="preserve"> (ii) New gates (size and type Indicated)</t>
  </si>
  <si>
    <t>(ii.1) Double leaf vehicle</t>
  </si>
  <si>
    <t>15% VAT</t>
  </si>
  <si>
    <t>C.2.14.2</t>
  </si>
  <si>
    <t xml:space="preserve">Clear and grub, including removal of all trees and stumps of girth 0m to 1m in the way. The girth shall be measure at the narrowest point of the tree or stump in the first metre of its height above ground level as per SANS1200C Clause 8.2.2 </t>
  </si>
  <si>
    <t>Re-instaete the fence previously removed:</t>
  </si>
  <si>
    <t xml:space="preserve">Material unsuitable for embankment. Excavate to line and level in all materials as if in soft or intermediate material. (material to be sampled and tested prior to classification as unsuitable)                </t>
  </si>
  <si>
    <t xml:space="preserve">Material unsuitable for embankment and disposal of surplus material within 100m of the excavation utilising LIC methods.  (Material to be sampled and tested prior to classification as unsuitable)            </t>
  </si>
  <si>
    <t>Remove topsoil to nominal depth 150mm, stockpile and maintain for later re-use.</t>
  </si>
  <si>
    <t xml:space="preserve">Spread surplus material and compact sufficiently to prevent general erosion.                 </t>
  </si>
  <si>
    <r>
      <t>Selected suitable material (G7/G8) from commercial sources,  compacted in 150mm thick layers to 93% MOD AASHTO. (</t>
    </r>
    <r>
      <rPr>
        <b/>
        <sz val="10"/>
        <rFont val="Arial"/>
        <family val="2"/>
      </rPr>
      <t>When instructed by the Engineer</t>
    </r>
    <r>
      <rPr>
        <sz val="10"/>
        <rFont val="Arial"/>
        <family val="2"/>
      </rPr>
      <t>)</t>
    </r>
  </si>
  <si>
    <t>Topsoiling (nominal thicckness of 100mm).</t>
  </si>
  <si>
    <t>Supply and lay portal and rectangular culverts (including sealing with 50mm 15MPa concrete in between culverts, sealing with bidim strip including bitumous based sealant as per supplier's specifications):</t>
  </si>
  <si>
    <t>Erosion control blanket using Soil-Saver by Kaytech or similar approved (including wooden pegs for support as per the supplier's specififcations).</t>
  </si>
  <si>
    <t>PSDE 8.3.5 a)</t>
  </si>
  <si>
    <t>Rip and re-compact insitu material to 93% MOD AASHTO Density for areas to be covered by berms and channels</t>
  </si>
  <si>
    <t>DE 8.3.4 b) &amp; PS DM 5.2.3.3</t>
  </si>
  <si>
    <t>PS DE 8.3.4 c)</t>
  </si>
  <si>
    <t>PS DE 8.3.9 a)</t>
  </si>
  <si>
    <t>CONTRACT NO. :   
SCHEDULE OF QUANTITIES
SUMMARY OF BILL OF QUANTITIES - PHASE 2</t>
  </si>
  <si>
    <t>BID NO.: 003/MKLM/2019/2020
CONSTRUCTION OF STORMWATER CHANNEL IN VREDE VILLAGE - PHASE 2                                                                                                                                                                                                                                                                                                                                                                                                                                                                                                                                      MOSES KOTANE LOCAL MUNICIPALITY                                 SCHEDULE OF QUANTITIES SECTION A:                                                           PRELIMINARY AND GENERAL</t>
  </si>
  <si>
    <t>BID NO.: 003/MKLM/2019/2020
CONSTRUCTION OF STORMWATER CHANNEL IN VREDE VILLAGE - PHASE 2                                                                                                                                                                                                                                                                                                                                                                                                                                                                                                                                       MOSES KOTANE LOCAL MUNICIPALITY                                 SCHEDULE OF QUANTITIES SECTION B:                                                           SITE CLEARANCE AND TEMPORARY WORKS</t>
  </si>
  <si>
    <t>BID NO.: 003/MKLM/2019/2020
CONSTRUCTION OF STORMWATER CHANNEL IN VREDE VILLAGE - PHASE 2                                                                                                                                                                                                                                                                                                                                                                                                                                                                                                                                      MOSES KOTANE LOCAL MUNICIPALITY                                 SCHEDULE OF QUANTITIES SECTION C:                                                           REHABILITATION WORKS</t>
  </si>
  <si>
    <t>BID NO.: 003/MKLM/2019/2020
CONSTRUCTION OF STORMWATER CHANNEL IN VREDE VILLAGE - PHASE 2                                                                                                                                                                                                                                                                                                                                                                                                                                                                                                                                      MOSES KOTANE LOCAL MUNICIPALITY                                 SCHEDULE OF QUANTITIES SECTION E:                                                           STORMWATER DRAINAGE</t>
  </si>
  <si>
    <t>BID NO.: 003/MKLM/2019/2020
CONSTRUCTION OF STORMWATER CHANNEL IN VREDE VILLAGE - PHASE 2                                                                                                                                                                                                                                                                                                                                                                                                                                                                                                                                       MOSES KOTANE LOCAL MUNICIPALITY                                 SCHEDULE OF QUANTITIES SECTION F:                                                          ROAD LAYERWORKS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</si>
</sst>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0.00_-;\-&quot;R&quot;* #,##0.00_-;_-&quot;R&quot;* &quot;-&quot;??_-;_-@_-"/>
    <numFmt numFmtId="43" formatCode="_-* #,##0.00_-;\-* #,##0.00_-;_-* &quot;-&quot;??_-;_-@_-"/>
    <numFmt numFmtId="164" formatCode="0.0"/>
    <numFmt numFmtId="165" formatCode="m\.d\.yy;@"/>
    <numFmt numFmtId="166" formatCode="#,##0.0"/>
    <numFmt numFmtId="167" formatCode="&quot;R&quot;#,##0.00"/>
    <numFmt numFmtId="168" formatCode="#,##0.000000"/>
    <numFmt numFmtId="169" formatCode="#,##0.000000000000000;[Red]\-#,##0.000000000000000"/>
  </numFmts>
  <fonts count="30">
    <font>
      <sz val="10"/>
      <color rgb="FF000000"/>
      <name val="Times New Roman"/>
      <charset val="204"/>
    </font>
    <font>
      <sz val="12"/>
      <color theme="1"/>
      <name val="Arial"/>
      <family val="2"/>
    </font>
    <font>
      <sz val="8"/>
      <name val="Times New Roman"/>
      <family val="1"/>
    </font>
    <font>
      <sz val="10"/>
      <color rgb="FF000000"/>
      <name val="Times New Roman"/>
      <family val="1"/>
    </font>
    <font>
      <b/>
      <sz val="10"/>
      <name val="Arial"/>
      <family val="2"/>
    </font>
    <font>
      <sz val="10"/>
      <color rgb="FF000000"/>
      <name val="Arial"/>
      <family val="2"/>
    </font>
    <font>
      <b/>
      <u/>
      <sz val="10"/>
      <name val="Arial"/>
      <family val="2"/>
    </font>
    <font>
      <u/>
      <sz val="10"/>
      <name val="Arial"/>
      <family val="2"/>
    </font>
    <font>
      <b/>
      <sz val="10"/>
      <color rgb="FF000000"/>
      <name val="Arial"/>
      <family val="2"/>
    </font>
    <font>
      <sz val="10"/>
      <name val="Arial"/>
      <family val="2"/>
    </font>
    <font>
      <i/>
      <sz val="10"/>
      <name val="Arial"/>
      <family val="2"/>
    </font>
    <font>
      <vertAlign val="superscript"/>
      <sz val="10"/>
      <name val="Arial"/>
      <family val="2"/>
    </font>
    <font>
      <vertAlign val="superscript"/>
      <sz val="10"/>
      <color rgb="FF000000"/>
      <name val="Arial"/>
      <family val="2"/>
    </font>
    <font>
      <sz val="10"/>
      <color rgb="FFFF0000"/>
      <name val="Arial"/>
      <family val="2"/>
    </font>
    <font>
      <b/>
      <i/>
      <sz val="10"/>
      <name val="Arial"/>
      <family val="2"/>
    </font>
    <font>
      <b/>
      <sz val="9"/>
      <color indexed="81"/>
      <name val="Tahoma"/>
      <family val="2"/>
    </font>
    <font>
      <sz val="9"/>
      <color indexed="81"/>
      <name val="Tahoma"/>
      <family val="2"/>
    </font>
    <font>
      <sz val="10"/>
      <color rgb="FF000000"/>
      <name val="Arial "/>
    </font>
    <font>
      <b/>
      <u/>
      <sz val="10"/>
      <name val="Arial "/>
    </font>
    <font>
      <b/>
      <sz val="10"/>
      <color rgb="FF000000"/>
      <name val="Arial "/>
    </font>
    <font>
      <b/>
      <sz val="10"/>
      <name val="Arial "/>
    </font>
    <font>
      <sz val="10"/>
      <name val="Arial "/>
    </font>
    <font>
      <sz val="10"/>
      <color theme="1"/>
      <name val="Arial"/>
      <family val="2"/>
    </font>
    <font>
      <vertAlign val="superscript"/>
      <sz val="10"/>
      <color theme="1"/>
      <name val="Arial"/>
      <family val="2"/>
    </font>
    <font>
      <b/>
      <sz val="10"/>
      <color theme="1"/>
      <name val="Arial"/>
      <family val="2"/>
    </font>
    <font>
      <vertAlign val="subscript"/>
      <sz val="10"/>
      <color theme="1"/>
      <name val="Arial"/>
      <family val="2"/>
    </font>
    <font>
      <u/>
      <sz val="10"/>
      <color theme="1"/>
      <name val="Arial"/>
      <family val="2"/>
    </font>
    <font>
      <b/>
      <u/>
      <sz val="10"/>
      <color theme="1"/>
      <name val="Arial"/>
      <family val="2"/>
    </font>
    <font>
      <sz val="10"/>
      <color theme="0" tint="-0.34998626667073579"/>
      <name val="Arial"/>
      <family val="2"/>
    </font>
    <font>
      <sz val="10"/>
      <color theme="0" tint="-0.499984740745262"/>
      <name val="Arial"/>
      <family val="2"/>
    </font>
  </fonts>
  <fills count="3">
    <fill>
      <patternFill patternType="none"/>
    </fill>
    <fill>
      <patternFill patternType="gray125"/>
    </fill>
    <fill>
      <patternFill patternType="solid">
        <fgColor rgb="FFCCFFCC"/>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rgb="FF000000"/>
      </left>
      <right/>
      <top/>
      <bottom/>
      <diagonal/>
    </border>
    <border>
      <left/>
      <right style="thin">
        <color rgb="FF000000"/>
      </right>
      <top/>
      <bottom/>
      <diagonal/>
    </border>
    <border>
      <left style="thin">
        <color indexed="64"/>
      </left>
      <right style="thin">
        <color rgb="FF000000"/>
      </right>
      <top/>
      <bottom/>
      <diagonal/>
    </border>
    <border>
      <left/>
      <right style="thin">
        <color indexed="64"/>
      </right>
      <top/>
      <bottom/>
      <diagonal/>
    </border>
    <border>
      <left style="thin">
        <color rgb="FF000000"/>
      </left>
      <right style="thin">
        <color indexed="64"/>
      </right>
      <top/>
      <bottom/>
      <diagonal/>
    </border>
    <border>
      <left style="thin">
        <color indexed="64"/>
      </left>
      <right style="thin">
        <color rgb="FF000000"/>
      </right>
      <top style="thin">
        <color rgb="FF000000"/>
      </top>
      <bottom/>
      <diagonal/>
    </border>
    <border>
      <left/>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indexed="64"/>
      </top>
      <bottom/>
      <diagonal/>
    </border>
  </borders>
  <cellStyleXfs count="5">
    <xf numFmtId="0" fontId="0"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0" fontId="3" fillId="0" borderId="0"/>
  </cellStyleXfs>
  <cellXfs count="325">
    <xf numFmtId="0" fontId="0" fillId="0" borderId="0" xfId="0" applyFill="1" applyBorder="1" applyAlignment="1">
      <alignment horizontal="left" vertical="top"/>
    </xf>
    <xf numFmtId="0" fontId="5" fillId="0" borderId="0" xfId="0" applyFont="1" applyFill="1" applyBorder="1" applyAlignment="1">
      <alignment horizontal="left" vertical="top"/>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indent="2"/>
    </xf>
    <xf numFmtId="0" fontId="4" fillId="2" borderId="1" xfId="0" applyFont="1" applyFill="1" applyBorder="1" applyAlignment="1">
      <alignment horizontal="left" vertical="top" wrapText="1" indent="3"/>
    </xf>
    <xf numFmtId="0" fontId="5" fillId="0" borderId="5" xfId="0" applyFont="1" applyFill="1" applyBorder="1" applyAlignment="1">
      <alignment horizontal="left" vertical="center" wrapText="1"/>
    </xf>
    <xf numFmtId="0" fontId="8" fillId="0" borderId="6" xfId="0" applyFont="1" applyFill="1" applyBorder="1" applyAlignment="1">
      <alignment vertical="top" wrapText="1"/>
    </xf>
    <xf numFmtId="0" fontId="5" fillId="0" borderId="6" xfId="0" applyFont="1" applyFill="1" applyBorder="1" applyAlignment="1">
      <alignment horizontal="left" vertical="center" wrapText="1"/>
    </xf>
    <xf numFmtId="0" fontId="9" fillId="0" borderId="6" xfId="0"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Fill="1" applyBorder="1" applyAlignment="1">
      <alignment vertical="top" wrapText="1"/>
    </xf>
    <xf numFmtId="0" fontId="9" fillId="0" borderId="6" xfId="0" applyFont="1" applyFill="1" applyBorder="1" applyAlignment="1">
      <alignment horizontal="right" vertical="top" wrapText="1" indent="1"/>
    </xf>
    <xf numFmtId="0" fontId="9" fillId="0" borderId="6" xfId="0" applyFont="1" applyFill="1" applyBorder="1" applyAlignment="1">
      <alignment horizontal="left" vertical="top" wrapText="1"/>
    </xf>
    <xf numFmtId="0" fontId="9" fillId="0" borderId="6" xfId="0" applyFont="1" applyFill="1" applyBorder="1" applyAlignment="1">
      <alignment horizontal="center" vertical="center" wrapText="1"/>
    </xf>
    <xf numFmtId="0" fontId="5" fillId="0" borderId="6" xfId="0" applyFont="1" applyFill="1" applyBorder="1" applyAlignment="1">
      <alignment horizontal="left" wrapText="1"/>
    </xf>
    <xf numFmtId="0" fontId="5" fillId="0" borderId="6" xfId="0" applyFont="1" applyFill="1" applyBorder="1" applyAlignment="1">
      <alignment horizontal="left" vertical="top" wrapText="1" indent="1"/>
    </xf>
    <xf numFmtId="165" fontId="5" fillId="0" borderId="6" xfId="0" applyNumberFormat="1" applyFont="1" applyFill="1" applyBorder="1" applyAlignment="1">
      <alignment horizontal="left" vertical="top" indent="1" shrinkToFi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wrapText="1"/>
    </xf>
    <xf numFmtId="0" fontId="9" fillId="0" borderId="6" xfId="0" applyFont="1" applyFill="1" applyBorder="1" applyAlignment="1">
      <alignment horizontal="center" wrapText="1"/>
    </xf>
    <xf numFmtId="0" fontId="7" fillId="0" borderId="5" xfId="0" applyFont="1" applyFill="1" applyBorder="1" applyAlignment="1">
      <alignment horizontal="left" vertical="center" wrapText="1"/>
    </xf>
    <xf numFmtId="49" fontId="9" fillId="0" borderId="0" xfId="0" applyNumberFormat="1" applyFont="1" applyAlignment="1">
      <alignment horizontal="center" vertical="top"/>
    </xf>
    <xf numFmtId="0" fontId="9" fillId="0" borderId="0" xfId="0" applyFont="1"/>
    <xf numFmtId="0" fontId="9" fillId="0" borderId="15" xfId="0" applyFont="1" applyBorder="1"/>
    <xf numFmtId="49" fontId="4" fillId="0" borderId="15" xfId="0" applyNumberFormat="1" applyFont="1" applyBorder="1" applyAlignment="1">
      <alignment vertical="top"/>
    </xf>
    <xf numFmtId="49" fontId="4" fillId="0" borderId="15" xfId="0" applyNumberFormat="1" applyFont="1" applyBorder="1" applyAlignment="1">
      <alignment vertical="top" wrapText="1"/>
    </xf>
    <xf numFmtId="49" fontId="4" fillId="0" borderId="0" xfId="0" applyNumberFormat="1" applyFont="1" applyAlignment="1">
      <alignment horizontal="center" vertical="top"/>
    </xf>
    <xf numFmtId="0" fontId="4" fillId="0" borderId="0" xfId="0" applyFont="1"/>
    <xf numFmtId="49" fontId="9" fillId="0" borderId="15" xfId="0" applyNumberFormat="1" applyFont="1" applyBorder="1" applyAlignment="1">
      <alignment vertical="top"/>
    </xf>
    <xf numFmtId="49" fontId="9" fillId="0" borderId="15" xfId="0" applyNumberFormat="1" applyFont="1" applyBorder="1" applyAlignment="1">
      <alignment vertical="top" wrapText="1"/>
    </xf>
    <xf numFmtId="0" fontId="9" fillId="0" borderId="16" xfId="0" applyFont="1" applyBorder="1"/>
    <xf numFmtId="49" fontId="9" fillId="0" borderId="16" xfId="0" applyNumberFormat="1" applyFont="1" applyBorder="1" applyAlignment="1">
      <alignment vertical="top" wrapText="1"/>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5" fillId="0" borderId="13" xfId="0" applyFont="1" applyFill="1" applyBorder="1" applyAlignment="1">
      <alignment horizontal="left" vertical="top" wrapText="1"/>
    </xf>
    <xf numFmtId="49" fontId="9" fillId="0" borderId="15" xfId="0" applyNumberFormat="1" applyFont="1" applyBorder="1"/>
    <xf numFmtId="49" fontId="9" fillId="0" borderId="15" xfId="0" applyNumberFormat="1" applyFont="1" applyBorder="1" applyAlignment="1">
      <alignment wrapText="1"/>
    </xf>
    <xf numFmtId="49" fontId="9" fillId="0" borderId="15" xfId="0" applyNumberFormat="1" applyFont="1" applyBorder="1" applyAlignment="1">
      <alignment horizontal="center" wrapText="1"/>
    </xf>
    <xf numFmtId="49" fontId="4" fillId="0" borderId="15" xfId="0" applyNumberFormat="1" applyFont="1" applyBorder="1"/>
    <xf numFmtId="49" fontId="4" fillId="0" borderId="15" xfId="0" applyNumberFormat="1" applyFont="1" applyBorder="1" applyAlignment="1">
      <alignment wrapText="1"/>
    </xf>
    <xf numFmtId="49" fontId="4" fillId="0" borderId="15" xfId="0" applyNumberFormat="1" applyFont="1" applyBorder="1" applyAlignment="1">
      <alignment horizont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5" fillId="0" borderId="6" xfId="0" applyFont="1" applyBorder="1" applyAlignment="1">
      <alignment horizontal="left" vertical="top" wrapText="1"/>
    </xf>
    <xf numFmtId="0" fontId="5" fillId="0" borderId="0" xfId="0" applyFont="1" applyFill="1" applyBorder="1" applyAlignment="1">
      <alignment horizontal="left" vertical="center" wrapText="1"/>
    </xf>
    <xf numFmtId="4" fontId="5" fillId="0" borderId="5" xfId="0" applyNumberFormat="1" applyFont="1" applyFill="1" applyBorder="1" applyAlignment="1">
      <alignment horizontal="left" vertical="center" wrapText="1"/>
    </xf>
    <xf numFmtId="4" fontId="5" fillId="0" borderId="6" xfId="0" applyNumberFormat="1" applyFont="1" applyFill="1" applyBorder="1" applyAlignment="1">
      <alignment horizontal="left" vertical="center" wrapText="1"/>
    </xf>
    <xf numFmtId="0" fontId="8" fillId="0" borderId="6" xfId="0" applyFont="1" applyFill="1" applyBorder="1" applyAlignment="1">
      <alignment horizontal="left" vertical="center" wrapText="1"/>
    </xf>
    <xf numFmtId="4" fontId="8" fillId="0" borderId="6" xfId="0" applyNumberFormat="1" applyFont="1" applyFill="1" applyBorder="1" applyAlignment="1">
      <alignment horizontal="left" vertical="center" wrapText="1"/>
    </xf>
    <xf numFmtId="0" fontId="8" fillId="0" borderId="6" xfId="0" applyFont="1" applyFill="1" applyBorder="1" applyAlignment="1">
      <alignment horizontal="center" vertical="center" wrapText="1"/>
    </xf>
    <xf numFmtId="49" fontId="9" fillId="0" borderId="20" xfId="0" applyNumberFormat="1" applyFont="1" applyBorder="1" applyAlignment="1">
      <alignment wrapText="1"/>
    </xf>
    <xf numFmtId="166" fontId="5" fillId="0" borderId="6" xfId="0" applyNumberFormat="1" applyFont="1" applyFill="1" applyBorder="1" applyAlignment="1">
      <alignment horizontal="left" vertical="center" wrapText="1"/>
    </xf>
    <xf numFmtId="166" fontId="5" fillId="0" borderId="6" xfId="0" applyNumberFormat="1" applyFont="1" applyFill="1" applyBorder="1" applyAlignment="1">
      <alignment horizontal="center" vertical="center" wrapText="1"/>
    </xf>
    <xf numFmtId="166" fontId="13" fillId="0" borderId="6" xfId="0" applyNumberFormat="1" applyFont="1" applyFill="1" applyBorder="1" applyAlignment="1">
      <alignment horizontal="center" vertical="center" wrapText="1"/>
    </xf>
    <xf numFmtId="0" fontId="5" fillId="0" borderId="15" xfId="0" applyFont="1" applyFill="1" applyBorder="1" applyAlignment="1">
      <alignment horizontal="left" vertical="top" wrapText="1"/>
    </xf>
    <xf numFmtId="0" fontId="5" fillId="0" borderId="15" xfId="0" applyFont="1" applyFill="1" applyBorder="1" applyAlignment="1">
      <alignment horizontal="left" vertical="top"/>
    </xf>
    <xf numFmtId="0" fontId="5" fillId="0" borderId="16" xfId="0" applyFont="1" applyFill="1" applyBorder="1" applyAlignment="1">
      <alignment horizontal="left" vertical="center" wrapText="1"/>
    </xf>
    <xf numFmtId="0" fontId="5" fillId="0" borderId="0" xfId="0" applyFont="1" applyFill="1" applyBorder="1" applyAlignment="1">
      <alignment vertical="top"/>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top" wrapText="1"/>
    </xf>
    <xf numFmtId="1" fontId="5" fillId="0" borderId="1" xfId="0" applyNumberFormat="1" applyFont="1" applyFill="1" applyBorder="1" applyAlignment="1">
      <alignment horizontal="center" vertical="top" shrinkToFit="1"/>
    </xf>
    <xf numFmtId="0" fontId="9" fillId="0" borderId="1"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left"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9" fillId="0" borderId="6" xfId="0" applyFont="1" applyBorder="1" applyAlignment="1">
      <alignment horizontal="center" vertical="center" wrapText="1"/>
    </xf>
    <xf numFmtId="1" fontId="5" fillId="0" borderId="6" xfId="0" applyNumberFormat="1" applyFont="1" applyBorder="1" applyAlignment="1">
      <alignment horizontal="center" vertical="center" shrinkToFit="1"/>
    </xf>
    <xf numFmtId="0" fontId="4" fillId="0" borderId="6" xfId="0" applyFont="1" applyBorder="1" applyAlignment="1">
      <alignment horizontal="left" vertical="center" wrapText="1"/>
    </xf>
    <xf numFmtId="0" fontId="5" fillId="0" borderId="21"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17" fillId="0" borderId="5" xfId="0" applyFont="1" applyBorder="1" applyAlignment="1">
      <alignment horizontal="center" vertical="center" wrapText="1"/>
    </xf>
    <xf numFmtId="0" fontId="18" fillId="0" borderId="5" xfId="0" applyFont="1" applyBorder="1" applyAlignment="1">
      <alignment horizontal="left" vertical="center" wrapText="1"/>
    </xf>
    <xf numFmtId="0" fontId="17" fillId="0" borderId="5" xfId="0" applyFont="1" applyBorder="1" applyAlignment="1">
      <alignment horizontal="left" vertical="center" wrapText="1"/>
    </xf>
    <xf numFmtId="0" fontId="20" fillId="0" borderId="6" xfId="0" applyFont="1" applyBorder="1" applyAlignment="1">
      <alignment horizontal="left" vertical="center" wrapText="1"/>
    </xf>
    <xf numFmtId="0" fontId="17" fillId="0" borderId="6" xfId="0" applyFont="1" applyBorder="1" applyAlignment="1">
      <alignment horizontal="left" vertical="center" wrapText="1"/>
    </xf>
    <xf numFmtId="0" fontId="17" fillId="0" borderId="6" xfId="0" applyFont="1" applyBorder="1" applyAlignment="1">
      <alignment horizontal="center" vertical="center" wrapText="1"/>
    </xf>
    <xf numFmtId="0" fontId="9" fillId="0" borderId="6" xfId="0" applyFont="1" applyBorder="1" applyAlignment="1">
      <alignment horizontal="left" vertical="center" wrapText="1"/>
    </xf>
    <xf numFmtId="164" fontId="5" fillId="0" borderId="19" xfId="0" applyNumberFormat="1" applyFont="1" applyBorder="1" applyAlignment="1">
      <alignment horizontal="center" vertical="center" shrinkToFit="1"/>
    </xf>
    <xf numFmtId="164" fontId="8" fillId="0" borderId="19" xfId="0" applyNumberFormat="1" applyFont="1" applyBorder="1" applyAlignment="1">
      <alignment horizontal="center" vertical="center" shrinkToFit="1"/>
    </xf>
    <xf numFmtId="0" fontId="9" fillId="0" borderId="19" xfId="0" applyFont="1" applyBorder="1" applyAlignment="1">
      <alignment horizontal="center" vertical="center" wrapText="1"/>
    </xf>
    <xf numFmtId="165" fontId="5" fillId="0" borderId="19" xfId="0" applyNumberFormat="1" applyFont="1" applyBorder="1" applyAlignment="1">
      <alignment horizontal="center" vertical="center" shrinkToFit="1"/>
    </xf>
    <xf numFmtId="0" fontId="17" fillId="0" borderId="22" xfId="0" applyFont="1" applyBorder="1" applyAlignment="1">
      <alignment horizontal="center" vertical="center" wrapText="1"/>
    </xf>
    <xf numFmtId="49" fontId="9" fillId="0" borderId="16" xfId="0" applyNumberFormat="1" applyFont="1" applyBorder="1" applyAlignment="1">
      <alignment vertical="top"/>
    </xf>
    <xf numFmtId="0" fontId="5" fillId="0" borderId="6" xfId="4" applyFont="1" applyBorder="1" applyAlignment="1">
      <alignment horizontal="left" vertical="center" wrapText="1"/>
    </xf>
    <xf numFmtId="0" fontId="5" fillId="0" borderId="6" xfId="4" applyFont="1" applyFill="1" applyBorder="1" applyAlignment="1">
      <alignment horizontal="left" vertical="center" wrapText="1"/>
    </xf>
    <xf numFmtId="0" fontId="5" fillId="0" borderId="6" xfId="4" applyFont="1" applyBorder="1" applyAlignment="1">
      <alignment horizontal="left" vertical="top" wrapText="1"/>
    </xf>
    <xf numFmtId="0" fontId="4" fillId="0" borderId="6" xfId="0" applyFont="1" applyBorder="1" applyAlignment="1">
      <alignment horizontal="left" vertical="top" wrapText="1"/>
    </xf>
    <xf numFmtId="0" fontId="8" fillId="0" borderId="6" xfId="0" applyFont="1" applyBorder="1" applyAlignment="1">
      <alignment horizontal="left" vertical="center" wrapText="1"/>
    </xf>
    <xf numFmtId="0" fontId="5" fillId="0" borderId="19" xfId="0" applyFont="1" applyFill="1" applyBorder="1" applyAlignment="1">
      <alignment horizontal="left" vertical="center" wrapText="1"/>
    </xf>
    <xf numFmtId="0" fontId="5" fillId="0" borderId="5" xfId="0" applyFont="1" applyFill="1" applyBorder="1" applyAlignment="1">
      <alignment vertical="center" wrapText="1"/>
    </xf>
    <xf numFmtId="164" fontId="8" fillId="0" borderId="6" xfId="0" applyNumberFormat="1" applyFont="1" applyFill="1" applyBorder="1" applyAlignment="1">
      <alignment vertical="top" shrinkToFit="1"/>
    </xf>
    <xf numFmtId="164" fontId="5" fillId="0" borderId="6" xfId="0" applyNumberFormat="1" applyFont="1" applyFill="1" applyBorder="1" applyAlignment="1">
      <alignment vertical="top" shrinkToFit="1"/>
    </xf>
    <xf numFmtId="0" fontId="9" fillId="0" borderId="6" xfId="0" applyFont="1" applyFill="1" applyBorder="1" applyAlignment="1">
      <alignment vertical="top" wrapText="1"/>
    </xf>
    <xf numFmtId="0" fontId="5" fillId="0" borderId="6" xfId="0" applyFont="1" applyFill="1" applyBorder="1" applyAlignment="1">
      <alignment wrapText="1"/>
    </xf>
    <xf numFmtId="0" fontId="5" fillId="0" borderId="6" xfId="0" applyFont="1" applyFill="1" applyBorder="1" applyAlignment="1">
      <alignment vertical="center" wrapText="1"/>
    </xf>
    <xf numFmtId="0" fontId="5" fillId="0" borderId="19" xfId="0" applyFont="1" applyFill="1" applyBorder="1" applyAlignment="1">
      <alignment vertical="center" wrapText="1"/>
    </xf>
    <xf numFmtId="0" fontId="9" fillId="0" borderId="1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Fill="1" applyBorder="1" applyAlignment="1">
      <alignment horizontal="left" vertical="center"/>
    </xf>
    <xf numFmtId="40" fontId="9" fillId="0" borderId="15" xfId="0" applyNumberFormat="1" applyFont="1" applyBorder="1" applyAlignment="1">
      <alignment horizontal="center" vertical="center"/>
    </xf>
    <xf numFmtId="0" fontId="9" fillId="0" borderId="6" xfId="0" applyFont="1" applyFill="1" applyBorder="1" applyAlignment="1">
      <alignment vertical="center" wrapText="1"/>
    </xf>
    <xf numFmtId="164" fontId="5" fillId="0" borderId="19" xfId="0" applyNumberFormat="1" applyFont="1" applyBorder="1" applyAlignment="1">
      <alignment horizontal="left" vertical="center" shrinkToFit="1"/>
    </xf>
    <xf numFmtId="164" fontId="8" fillId="0" borderId="19" xfId="0" applyNumberFormat="1" applyFont="1" applyBorder="1" applyAlignment="1">
      <alignment horizontal="left" vertical="center" shrinkToFit="1"/>
    </xf>
    <xf numFmtId="0" fontId="9" fillId="0" borderId="19" xfId="0" applyFont="1" applyBorder="1" applyAlignment="1">
      <alignment horizontal="left" vertical="center" wrapText="1"/>
    </xf>
    <xf numFmtId="165" fontId="5" fillId="0" borderId="19" xfId="0" applyNumberFormat="1" applyFont="1" applyBorder="1" applyAlignment="1">
      <alignment horizontal="left" vertical="center" shrinkToFit="1"/>
    </xf>
    <xf numFmtId="0" fontId="5" fillId="0" borderId="19" xfId="0" applyFont="1" applyBorder="1" applyAlignment="1">
      <alignment horizontal="left" vertical="center" wrapText="1"/>
    </xf>
    <xf numFmtId="0" fontId="9" fillId="0" borderId="16" xfId="0" applyFont="1" applyFill="1" applyBorder="1" applyAlignment="1">
      <alignment horizontal="center" vertical="center" wrapText="1"/>
    </xf>
    <xf numFmtId="4" fontId="5" fillId="0" borderId="6" xfId="0" applyNumberFormat="1" applyFont="1" applyFill="1" applyBorder="1" applyAlignment="1">
      <alignment horizontal="center" vertical="center" shrinkToFit="1"/>
    </xf>
    <xf numFmtId="164" fontId="8" fillId="0" borderId="6" xfId="0" applyNumberFormat="1" applyFont="1" applyFill="1" applyBorder="1" applyAlignment="1">
      <alignment vertical="center" shrinkToFit="1"/>
    </xf>
    <xf numFmtId="164" fontId="5" fillId="0" borderId="6" xfId="0" applyNumberFormat="1" applyFont="1" applyFill="1" applyBorder="1" applyAlignment="1">
      <alignment vertical="center" shrinkToFit="1"/>
    </xf>
    <xf numFmtId="0" fontId="5" fillId="0" borderId="18" xfId="0" applyFont="1" applyFill="1" applyBorder="1" applyAlignment="1">
      <alignment horizontal="left" vertical="center" wrapText="1"/>
    </xf>
    <xf numFmtId="166" fontId="9" fillId="0" borderId="6" xfId="0" applyNumberFormat="1" applyFont="1" applyFill="1" applyBorder="1" applyAlignment="1">
      <alignment horizontal="center" vertical="center" wrapText="1"/>
    </xf>
    <xf numFmtId="0" fontId="4" fillId="0" borderId="5" xfId="0" applyFont="1" applyBorder="1" applyAlignment="1">
      <alignment horizontal="left" vertical="center" wrapText="1"/>
    </xf>
    <xf numFmtId="0" fontId="9" fillId="0" borderId="15" xfId="0" applyFont="1" applyFill="1" applyBorder="1" applyAlignment="1">
      <alignment vertical="center" wrapText="1"/>
    </xf>
    <xf numFmtId="0" fontId="4" fillId="0" borderId="6" xfId="0" applyFont="1" applyFill="1" applyBorder="1" applyAlignment="1">
      <alignment vertical="top" wrapText="1"/>
    </xf>
    <xf numFmtId="165" fontId="5" fillId="0" borderId="6" xfId="0" applyNumberFormat="1" applyFont="1" applyFill="1" applyBorder="1" applyAlignment="1">
      <alignment horizontal="left" vertical="center" shrinkToFit="1"/>
    </xf>
    <xf numFmtId="0" fontId="5" fillId="0" borderId="17" xfId="0" applyFont="1" applyFill="1" applyBorder="1" applyAlignment="1">
      <alignment horizontal="left" vertical="top" wrapText="1"/>
    </xf>
    <xf numFmtId="0" fontId="4" fillId="0" borderId="5" xfId="0" applyFont="1" applyFill="1" applyBorder="1" applyAlignment="1">
      <alignment horizontal="left" vertical="center" wrapText="1"/>
    </xf>
    <xf numFmtId="0" fontId="9" fillId="0" borderId="0" xfId="0" applyFont="1" applyFill="1" applyBorder="1" applyAlignment="1">
      <alignment vertical="center" wrapText="1"/>
    </xf>
    <xf numFmtId="164" fontId="19" fillId="0" borderId="19" xfId="0" applyNumberFormat="1" applyFont="1" applyBorder="1" applyAlignment="1">
      <alignment horizontal="left" vertical="center" shrinkToFit="1"/>
    </xf>
    <xf numFmtId="164" fontId="17" fillId="0" borderId="19" xfId="0" applyNumberFormat="1" applyFont="1" applyBorder="1" applyAlignment="1">
      <alignment horizontal="left" vertical="center" shrinkToFit="1"/>
    </xf>
    <xf numFmtId="0" fontId="17" fillId="0" borderId="19" xfId="0" applyFont="1" applyBorder="1" applyAlignment="1">
      <alignment horizontal="left" vertical="center" wrapText="1"/>
    </xf>
    <xf numFmtId="0" fontId="21" fillId="0" borderId="19" xfId="0" applyFont="1" applyBorder="1" applyAlignment="1">
      <alignment horizontal="left" vertical="center" wrapText="1"/>
    </xf>
    <xf numFmtId="0" fontId="21" fillId="0" borderId="6" xfId="0" applyFont="1" applyBorder="1" applyAlignment="1">
      <alignment horizontal="left" vertical="center" wrapText="1"/>
    </xf>
    <xf numFmtId="166" fontId="8" fillId="0" borderId="6" xfId="0" applyNumberFormat="1" applyFont="1" applyFill="1" applyBorder="1" applyAlignment="1">
      <alignment horizontal="left" vertical="center" wrapText="1"/>
    </xf>
    <xf numFmtId="166" fontId="5" fillId="0" borderId="6" xfId="0" applyNumberFormat="1" applyFont="1" applyFill="1" applyBorder="1" applyAlignment="1">
      <alignment horizontal="center" vertical="center" shrinkToFit="1"/>
    </xf>
    <xf numFmtId="166" fontId="9" fillId="0" borderId="6" xfId="0" applyNumberFormat="1" applyFont="1" applyFill="1" applyBorder="1" applyAlignment="1">
      <alignment horizontal="left" vertical="center" wrapText="1"/>
    </xf>
    <xf numFmtId="166" fontId="9" fillId="0" borderId="16" xfId="0" applyNumberFormat="1" applyFont="1" applyFill="1" applyBorder="1" applyAlignment="1">
      <alignment horizontal="center" vertical="center" wrapText="1"/>
    </xf>
    <xf numFmtId="0" fontId="5" fillId="2" borderId="1" xfId="0" applyFont="1" applyFill="1" applyBorder="1" applyAlignment="1">
      <alignment horizontal="center" vertical="top" wrapText="1"/>
    </xf>
    <xf numFmtId="167" fontId="9" fillId="0" borderId="0" xfId="0" applyNumberFormat="1" applyFont="1" applyAlignment="1">
      <alignment horizontal="center" vertical="top"/>
    </xf>
    <xf numFmtId="43" fontId="9" fillId="0" borderId="15" xfId="2" applyFont="1" applyFill="1" applyBorder="1" applyAlignment="1">
      <alignment vertical="center"/>
    </xf>
    <xf numFmtId="0" fontId="5" fillId="0" borderId="5" xfId="0" applyFont="1" applyFill="1" applyBorder="1" applyAlignment="1">
      <alignment horizontal="left" wrapText="1"/>
    </xf>
    <xf numFmtId="0" fontId="9" fillId="0" borderId="15" xfId="0" applyFont="1" applyBorder="1" applyAlignment="1"/>
    <xf numFmtId="0" fontId="9" fillId="0" borderId="15" xfId="0" applyFont="1" applyBorder="1" applyAlignment="1">
      <alignment horizontal="center"/>
    </xf>
    <xf numFmtId="43" fontId="9" fillId="0" borderId="15" xfId="2" applyFont="1" applyFill="1" applyBorder="1" applyAlignment="1"/>
    <xf numFmtId="40" fontId="9" fillId="0" borderId="15" xfId="0" applyNumberFormat="1" applyFont="1" applyBorder="1" applyAlignment="1"/>
    <xf numFmtId="0" fontId="4" fillId="0" borderId="15" xfId="0" applyFont="1" applyBorder="1" applyAlignment="1">
      <alignment horizontal="center"/>
    </xf>
    <xf numFmtId="49" fontId="9" fillId="0" borderId="16" xfId="0" applyNumberFormat="1" applyFont="1" applyBorder="1" applyAlignment="1">
      <alignment horizontal="center" wrapText="1"/>
    </xf>
    <xf numFmtId="0" fontId="9" fillId="0" borderId="16" xfId="0" applyFont="1" applyBorder="1" applyAlignment="1">
      <alignment horizontal="center"/>
    </xf>
    <xf numFmtId="0" fontId="5" fillId="0" borderId="13" xfId="0" applyFont="1" applyFill="1" applyBorder="1" applyAlignment="1">
      <alignment wrapText="1"/>
    </xf>
    <xf numFmtId="1" fontId="5" fillId="0" borderId="6" xfId="0" applyNumberFormat="1" applyFont="1" applyFill="1" applyBorder="1" applyAlignment="1">
      <alignment horizontal="center" shrinkToFit="1"/>
    </xf>
    <xf numFmtId="40" fontId="4" fillId="0" borderId="15" xfId="0" applyNumberFormat="1" applyFont="1" applyBorder="1" applyAlignment="1">
      <alignment horizontal="center"/>
    </xf>
    <xf numFmtId="40" fontId="9" fillId="0" borderId="15" xfId="0" applyNumberFormat="1" applyFont="1" applyBorder="1" applyAlignment="1">
      <alignment horizontal="center"/>
    </xf>
    <xf numFmtId="9" fontId="9" fillId="0" borderId="15" xfId="3" applyFont="1" applyFill="1" applyBorder="1" applyAlignment="1"/>
    <xf numFmtId="0" fontId="9" fillId="0" borderId="6" xfId="0" applyFont="1" applyFill="1" applyBorder="1" applyAlignment="1">
      <alignment horizontal="left" wrapText="1"/>
    </xf>
    <xf numFmtId="40" fontId="9" fillId="0" borderId="15" xfId="0" applyNumberFormat="1" applyFont="1" applyBorder="1" applyAlignment="1">
      <alignment vertical="center"/>
    </xf>
    <xf numFmtId="0" fontId="9" fillId="0" borderId="16" xfId="0" applyFont="1" applyBorder="1" applyAlignment="1">
      <alignment vertical="center"/>
    </xf>
    <xf numFmtId="49" fontId="9"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0" fontId="5" fillId="2" borderId="13" xfId="0" applyFont="1" applyFill="1" applyBorder="1" applyAlignment="1">
      <alignment vertical="center"/>
    </xf>
    <xf numFmtId="0" fontId="9" fillId="2" borderId="12" xfId="0" applyFont="1" applyFill="1" applyBorder="1" applyAlignment="1">
      <alignment vertical="center"/>
    </xf>
    <xf numFmtId="0" fontId="9" fillId="0" borderId="15" xfId="0" applyFont="1" applyBorder="1" applyAlignment="1">
      <alignment vertical="center"/>
    </xf>
    <xf numFmtId="0" fontId="5" fillId="2" borderId="13" xfId="0" applyFont="1" applyFill="1" applyBorder="1" applyAlignment="1">
      <alignment vertical="center" wrapText="1"/>
    </xf>
    <xf numFmtId="0" fontId="5" fillId="0" borderId="13" xfId="0" applyFont="1" applyFill="1" applyBorder="1" applyAlignment="1">
      <alignment horizontal="left" vertical="center" wrapText="1"/>
    </xf>
    <xf numFmtId="0" fontId="5" fillId="0" borderId="13" xfId="0" applyFont="1" applyFill="1" applyBorder="1" applyAlignment="1">
      <alignment vertical="center" wrapText="1"/>
    </xf>
    <xf numFmtId="49" fontId="9" fillId="0" borderId="15" xfId="0" applyNumberFormat="1" applyFont="1" applyBorder="1" applyAlignment="1">
      <alignment vertical="center" wrapText="1"/>
    </xf>
    <xf numFmtId="49" fontId="9" fillId="0" borderId="15" xfId="0" applyNumberFormat="1" applyFont="1" applyBorder="1" applyAlignment="1">
      <alignment horizontal="center" vertical="center" wrapText="1"/>
    </xf>
    <xf numFmtId="0" fontId="5" fillId="0" borderId="16" xfId="0" applyFont="1" applyFill="1" applyBorder="1" applyAlignment="1">
      <alignment horizontal="center" vertical="center" wrapText="1"/>
    </xf>
    <xf numFmtId="49" fontId="9" fillId="0" borderId="20" xfId="0" applyNumberFormat="1" applyFont="1" applyBorder="1" applyAlignment="1">
      <alignment horizontal="center" vertical="center" wrapText="1"/>
    </xf>
    <xf numFmtId="166" fontId="9" fillId="0" borderId="6" xfId="0" applyNumberFormat="1" applyFont="1" applyFill="1" applyBorder="1" applyAlignment="1">
      <alignment horizontal="center" vertical="center" shrinkToFit="1"/>
    </xf>
    <xf numFmtId="166" fontId="13" fillId="0" borderId="6" xfId="0" applyNumberFormat="1" applyFont="1" applyFill="1" applyBorder="1" applyAlignment="1">
      <alignment horizontal="center" vertical="center" shrinkToFit="1"/>
    </xf>
    <xf numFmtId="166" fontId="8" fillId="0" borderId="6" xfId="0" applyNumberFormat="1" applyFont="1" applyFill="1" applyBorder="1" applyAlignment="1">
      <alignment horizontal="center" vertical="center" shrinkToFit="1"/>
    </xf>
    <xf numFmtId="164" fontId="9" fillId="0" borderId="6" xfId="0" applyNumberFormat="1" applyFont="1" applyFill="1" applyBorder="1" applyAlignment="1">
      <alignment horizontal="center" vertical="center" shrinkToFit="1"/>
    </xf>
    <xf numFmtId="164" fontId="9" fillId="0" borderId="6" xfId="0" applyNumberFormat="1" applyFont="1" applyFill="1" applyBorder="1" applyAlignment="1">
      <alignment horizontal="left" vertical="center" wrapText="1"/>
    </xf>
    <xf numFmtId="164" fontId="9" fillId="0" borderId="6" xfId="0" applyNumberFormat="1" applyFont="1" applyFill="1" applyBorder="1" applyAlignment="1">
      <alignment horizontal="center" vertical="center" wrapText="1"/>
    </xf>
    <xf numFmtId="164" fontId="5" fillId="0" borderId="6" xfId="0" applyNumberFormat="1" applyFont="1" applyFill="1" applyBorder="1" applyAlignment="1">
      <alignment horizontal="left" vertical="center" wrapText="1"/>
    </xf>
    <xf numFmtId="164" fontId="13" fillId="0" borderId="6" xfId="0" applyNumberFormat="1" applyFont="1" applyFill="1" applyBorder="1" applyAlignment="1">
      <alignment horizontal="center" vertical="center" shrinkToFit="1"/>
    </xf>
    <xf numFmtId="164" fontId="13" fillId="0" borderId="6" xfId="0" applyNumberFormat="1" applyFont="1" applyFill="1" applyBorder="1" applyAlignment="1">
      <alignment horizontal="center" vertical="center" wrapText="1"/>
    </xf>
    <xf numFmtId="164" fontId="13" fillId="0" borderId="17" xfId="0" applyNumberFormat="1" applyFont="1" applyFill="1" applyBorder="1" applyAlignment="1">
      <alignment horizontal="center" vertical="center" shrinkToFit="1"/>
    </xf>
    <xf numFmtId="164" fontId="9" fillId="0" borderId="16" xfId="0" applyNumberFormat="1" applyFont="1" applyFill="1" applyBorder="1" applyAlignment="1">
      <alignment horizontal="center" vertical="center" shrinkToFit="1"/>
    </xf>
    <xf numFmtId="1" fontId="5" fillId="0" borderId="6" xfId="0" applyNumberFormat="1" applyFont="1" applyFill="1" applyBorder="1" applyAlignment="1">
      <alignment horizontal="center" vertical="center" shrinkToFit="1"/>
    </xf>
    <xf numFmtId="49" fontId="4" fillId="0" borderId="15" xfId="0" applyNumberFormat="1" applyFont="1" applyBorder="1" applyAlignment="1">
      <alignment vertical="center" wrapText="1"/>
    </xf>
    <xf numFmtId="49" fontId="4" fillId="0" borderId="15" xfId="0" applyNumberFormat="1" applyFont="1" applyBorder="1" applyAlignment="1">
      <alignment horizontal="center" vertical="center" wrapText="1"/>
    </xf>
    <xf numFmtId="0" fontId="5" fillId="0" borderId="6" xfId="4" applyFont="1" applyBorder="1" applyAlignment="1">
      <alignment horizontal="center" vertical="center" wrapText="1"/>
    </xf>
    <xf numFmtId="0" fontId="5" fillId="2" borderId="12" xfId="0" applyFont="1" applyFill="1" applyBorder="1" applyAlignment="1">
      <alignment vertical="center"/>
    </xf>
    <xf numFmtId="49" fontId="13" fillId="0" borderId="0" xfId="0" applyNumberFormat="1" applyFont="1" applyAlignment="1">
      <alignment horizontal="center" vertical="top"/>
    </xf>
    <xf numFmtId="0" fontId="13" fillId="0" borderId="0" xfId="0" applyFont="1"/>
    <xf numFmtId="44" fontId="5" fillId="0" borderId="1" xfId="0" applyNumberFormat="1" applyFont="1" applyFill="1" applyBorder="1" applyAlignment="1">
      <alignment horizontal="left" vertical="center" wrapText="1"/>
    </xf>
    <xf numFmtId="44" fontId="5" fillId="0" borderId="1" xfId="0" applyNumberFormat="1" applyFont="1" applyFill="1" applyBorder="1" applyAlignment="1">
      <alignment horizontal="right" vertical="center" wrapText="1"/>
    </xf>
    <xf numFmtId="44" fontId="5" fillId="0" borderId="1" xfId="0" applyNumberFormat="1" applyFont="1" applyFill="1" applyBorder="1" applyAlignment="1">
      <alignment vertical="center" wrapText="1"/>
    </xf>
    <xf numFmtId="44" fontId="5" fillId="0" borderId="1" xfId="0" applyNumberFormat="1" applyFont="1" applyFill="1" applyBorder="1" applyAlignment="1">
      <alignment horizontal="left" vertical="top" wrapText="1"/>
    </xf>
    <xf numFmtId="44" fontId="8" fillId="0" borderId="1" xfId="0" applyNumberFormat="1" applyFont="1" applyFill="1" applyBorder="1" applyAlignment="1">
      <alignment horizontal="left" vertical="center" wrapText="1"/>
    </xf>
    <xf numFmtId="44" fontId="8" fillId="0" borderId="1" xfId="0" applyNumberFormat="1" applyFont="1" applyFill="1" applyBorder="1" applyAlignment="1">
      <alignment horizontal="left" vertical="top" wrapText="1"/>
    </xf>
    <xf numFmtId="44" fontId="5" fillId="0" borderId="5" xfId="0" applyNumberFormat="1" applyFont="1" applyFill="1" applyBorder="1" applyAlignment="1">
      <alignment vertical="center" wrapText="1"/>
    </xf>
    <xf numFmtId="44" fontId="9" fillId="0" borderId="15" xfId="0" applyNumberFormat="1" applyFont="1" applyBorder="1" applyAlignment="1">
      <alignment vertical="center"/>
    </xf>
    <xf numFmtId="44" fontId="4" fillId="0" borderId="15" xfId="0" applyNumberFormat="1" applyFont="1" applyBorder="1" applyAlignment="1">
      <alignment vertical="center"/>
    </xf>
    <xf numFmtId="44" fontId="5" fillId="2" borderId="14" xfId="0" applyNumberFormat="1" applyFont="1" applyFill="1" applyBorder="1" applyAlignment="1">
      <alignment vertical="center" wrapText="1"/>
    </xf>
    <xf numFmtId="44" fontId="5" fillId="0" borderId="14" xfId="0" applyNumberFormat="1" applyFont="1" applyFill="1" applyBorder="1" applyAlignment="1">
      <alignment horizontal="left" vertical="center" wrapText="1"/>
    </xf>
    <xf numFmtId="44" fontId="5" fillId="0" borderId="6" xfId="0" applyNumberFormat="1" applyFont="1" applyFill="1" applyBorder="1" applyAlignment="1">
      <alignment vertical="center" wrapText="1"/>
    </xf>
    <xf numFmtId="44" fontId="9" fillId="0" borderId="16" xfId="2" applyNumberFormat="1" applyFont="1" applyFill="1" applyBorder="1" applyAlignment="1">
      <alignment vertical="center"/>
    </xf>
    <xf numFmtId="44" fontId="9" fillId="0" borderId="15" xfId="2" applyNumberFormat="1" applyFont="1" applyFill="1" applyBorder="1" applyAlignment="1">
      <alignment vertical="center"/>
    </xf>
    <xf numFmtId="44" fontId="4" fillId="0" borderId="15" xfId="2" applyNumberFormat="1" applyFont="1" applyFill="1" applyBorder="1" applyAlignment="1">
      <alignment vertical="center"/>
    </xf>
    <xf numFmtId="44" fontId="9" fillId="0" borderId="0" xfId="2" applyNumberFormat="1" applyFont="1" applyFill="1" applyBorder="1" applyAlignment="1">
      <alignment vertical="center"/>
    </xf>
    <xf numFmtId="44" fontId="5" fillId="2" borderId="14" xfId="0" applyNumberFormat="1" applyFont="1" applyFill="1" applyBorder="1" applyAlignment="1">
      <alignment vertical="center"/>
    </xf>
    <xf numFmtId="44" fontId="5" fillId="0" borderId="5" xfId="0" applyNumberFormat="1" applyFont="1" applyFill="1" applyBorder="1" applyAlignment="1">
      <alignment vertical="top" wrapText="1"/>
    </xf>
    <xf numFmtId="44" fontId="9" fillId="0" borderId="15" xfId="2" applyNumberFormat="1" applyFont="1" applyFill="1" applyBorder="1" applyAlignment="1"/>
    <xf numFmtId="44" fontId="9" fillId="0" borderId="15" xfId="0" applyNumberFormat="1" applyFont="1" applyBorder="1" applyAlignment="1"/>
    <xf numFmtId="44" fontId="5" fillId="0" borderId="6" xfId="0" applyNumberFormat="1" applyFont="1" applyFill="1" applyBorder="1" applyAlignment="1">
      <alignment wrapText="1"/>
    </xf>
    <xf numFmtId="44" fontId="5" fillId="0" borderId="6" xfId="0" applyNumberFormat="1" applyFont="1" applyFill="1" applyBorder="1" applyAlignment="1">
      <alignment horizontal="left" wrapText="1"/>
    </xf>
    <xf numFmtId="44" fontId="4" fillId="0" borderId="15" xfId="2" applyNumberFormat="1" applyFont="1" applyFill="1" applyBorder="1" applyAlignment="1"/>
    <xf numFmtId="44" fontId="4" fillId="0" borderId="15" xfId="0" applyNumberFormat="1" applyFont="1" applyBorder="1" applyAlignment="1"/>
    <xf numFmtId="44" fontId="9" fillId="0" borderId="15" xfId="3" applyNumberFormat="1" applyFont="1" applyFill="1" applyBorder="1" applyAlignment="1"/>
    <xf numFmtId="44" fontId="5" fillId="0" borderId="14" xfId="0" applyNumberFormat="1" applyFont="1" applyFill="1" applyBorder="1" applyAlignment="1">
      <alignment horizontal="left" wrapText="1"/>
    </xf>
    <xf numFmtId="44" fontId="5" fillId="0" borderId="13" xfId="0" applyNumberFormat="1" applyFont="1" applyFill="1" applyBorder="1" applyAlignment="1">
      <alignment wrapText="1"/>
    </xf>
    <xf numFmtId="44" fontId="5" fillId="0" borderId="5" xfId="0" applyNumberFormat="1" applyFont="1" applyFill="1" applyBorder="1" applyAlignment="1">
      <alignment wrapText="1"/>
    </xf>
    <xf numFmtId="44" fontId="9" fillId="0" borderId="16" xfId="2" applyNumberFormat="1" applyFont="1" applyFill="1" applyBorder="1" applyAlignment="1"/>
    <xf numFmtId="44" fontId="5" fillId="0" borderId="0" xfId="0" applyNumberFormat="1" applyFont="1" applyFill="1" applyBorder="1" applyAlignment="1">
      <alignment horizontal="left" vertical="top"/>
    </xf>
    <xf numFmtId="0" fontId="22" fillId="0" borderId="6" xfId="0" applyFont="1" applyFill="1" applyBorder="1" applyAlignment="1">
      <alignment horizontal="left" vertical="center" wrapText="1"/>
    </xf>
    <xf numFmtId="0" fontId="22" fillId="0" borderId="6" xfId="0" applyFont="1" applyFill="1" applyBorder="1" applyAlignment="1">
      <alignment horizontal="center" vertical="center" wrapText="1"/>
    </xf>
    <xf numFmtId="166" fontId="22" fillId="0" borderId="6" xfId="0" applyNumberFormat="1" applyFont="1" applyFill="1" applyBorder="1" applyAlignment="1">
      <alignment horizontal="center" vertical="center" shrinkToFit="1"/>
    </xf>
    <xf numFmtId="44" fontId="22" fillId="0" borderId="15" xfId="2" applyNumberFormat="1" applyFont="1" applyFill="1" applyBorder="1" applyAlignment="1">
      <alignment vertical="center"/>
    </xf>
    <xf numFmtId="44" fontId="22" fillId="0" borderId="15" xfId="0" applyNumberFormat="1" applyFont="1" applyFill="1" applyBorder="1" applyAlignment="1">
      <alignment vertical="center"/>
    </xf>
    <xf numFmtId="166" fontId="22" fillId="0" borderId="6" xfId="0" applyNumberFormat="1" applyFont="1" applyFill="1" applyBorder="1" applyAlignment="1">
      <alignment horizontal="center" vertical="center" wrapText="1"/>
    </xf>
    <xf numFmtId="0" fontId="22" fillId="0" borderId="6" xfId="0" applyFont="1" applyBorder="1" applyAlignment="1">
      <alignment horizontal="center" vertical="center" wrapText="1"/>
    </xf>
    <xf numFmtId="40" fontId="22" fillId="0" borderId="15" xfId="0" applyNumberFormat="1" applyFont="1" applyBorder="1" applyAlignment="1">
      <alignment horizontal="center" vertical="center"/>
    </xf>
    <xf numFmtId="165" fontId="22" fillId="0" borderId="19" xfId="0" applyNumberFormat="1" applyFont="1" applyBorder="1" applyAlignment="1">
      <alignment horizontal="left" vertical="center" shrinkToFit="1"/>
    </xf>
    <xf numFmtId="0" fontId="22" fillId="0" borderId="6" xfId="0" applyFont="1" applyBorder="1" applyAlignment="1">
      <alignment horizontal="left" vertical="center" wrapText="1"/>
    </xf>
    <xf numFmtId="0" fontId="22" fillId="0" borderId="16" xfId="0" applyFont="1" applyFill="1" applyBorder="1" applyAlignment="1">
      <alignment horizontal="center" vertical="center" wrapText="1"/>
    </xf>
    <xf numFmtId="44" fontId="22" fillId="0" borderId="15" xfId="0" applyNumberFormat="1" applyFont="1" applyBorder="1" applyAlignment="1">
      <alignment vertical="center"/>
    </xf>
    <xf numFmtId="165" fontId="22" fillId="0" borderId="6" xfId="0" applyNumberFormat="1" applyFont="1" applyFill="1" applyBorder="1" applyAlignment="1">
      <alignment horizontal="center" vertical="center" shrinkToFit="1"/>
    </xf>
    <xf numFmtId="0" fontId="24" fillId="0" borderId="6" xfId="0" applyFont="1" applyFill="1" applyBorder="1" applyAlignment="1">
      <alignment horizontal="left" vertical="center" wrapText="1"/>
    </xf>
    <xf numFmtId="0" fontId="25" fillId="0" borderId="6" xfId="0" applyFont="1" applyFill="1" applyBorder="1" applyAlignment="1">
      <alignment horizontal="center" vertical="center" wrapText="1"/>
    </xf>
    <xf numFmtId="43" fontId="22" fillId="0" borderId="15" xfId="2" applyFont="1" applyFill="1" applyBorder="1" applyAlignment="1">
      <alignment vertical="center"/>
    </xf>
    <xf numFmtId="40" fontId="22" fillId="0" borderId="15" xfId="0" applyNumberFormat="1" applyFont="1" applyBorder="1" applyAlignment="1">
      <alignment vertical="center"/>
    </xf>
    <xf numFmtId="0" fontId="22" fillId="0" borderId="6" xfId="4" applyFont="1" applyBorder="1" applyAlignment="1">
      <alignment horizontal="left" vertical="center" wrapText="1"/>
    </xf>
    <xf numFmtId="0" fontId="22" fillId="0" borderId="6" xfId="4" applyFont="1" applyBorder="1" applyAlignment="1">
      <alignment horizontal="center" vertical="center" wrapText="1"/>
    </xf>
    <xf numFmtId="0" fontId="22" fillId="0" borderId="21" xfId="4" applyFont="1" applyBorder="1" applyAlignment="1">
      <alignment horizontal="left" vertical="center" wrapText="1"/>
    </xf>
    <xf numFmtId="43" fontId="22" fillId="0" borderId="16" xfId="2" applyFont="1" applyFill="1" applyBorder="1" applyAlignment="1">
      <alignment vertical="center"/>
    </xf>
    <xf numFmtId="0" fontId="22" fillId="0" borderId="0" xfId="0" applyFont="1" applyFill="1" applyBorder="1" applyAlignment="1">
      <alignment horizontal="left" vertical="top"/>
    </xf>
    <xf numFmtId="0" fontId="22" fillId="0" borderId="5" xfId="0" applyFont="1" applyFill="1" applyBorder="1" applyAlignment="1">
      <alignment horizontal="left" vertical="center" wrapText="1"/>
    </xf>
    <xf numFmtId="0" fontId="26" fillId="0" borderId="5" xfId="0" applyFont="1" applyFill="1" applyBorder="1" applyAlignment="1">
      <alignment horizontal="left" vertical="center" wrapText="1"/>
    </xf>
    <xf numFmtId="166" fontId="22" fillId="0" borderId="5" xfId="0" applyNumberFormat="1" applyFont="1" applyFill="1" applyBorder="1" applyAlignment="1">
      <alignment horizontal="left" vertical="center" wrapText="1"/>
    </xf>
    <xf numFmtId="0" fontId="22" fillId="0" borderId="5" xfId="0" applyFont="1" applyFill="1" applyBorder="1" applyAlignment="1">
      <alignment vertical="center" wrapText="1"/>
    </xf>
    <xf numFmtId="0" fontId="24" fillId="0" borderId="6" xfId="0" applyFont="1" applyFill="1" applyBorder="1" applyAlignment="1">
      <alignment horizontal="left" vertical="top" wrapText="1"/>
    </xf>
    <xf numFmtId="166" fontId="22" fillId="0" borderId="6" xfId="0" applyNumberFormat="1" applyFont="1" applyFill="1" applyBorder="1" applyAlignment="1">
      <alignment horizontal="left" vertical="center" wrapText="1"/>
    </xf>
    <xf numFmtId="49" fontId="22" fillId="0" borderId="0" xfId="0" applyNumberFormat="1" applyFont="1" applyAlignment="1">
      <alignment horizontal="center" vertical="top"/>
    </xf>
    <xf numFmtId="0" fontId="22" fillId="0" borderId="0" xfId="0" applyFont="1"/>
    <xf numFmtId="43" fontId="24" fillId="0" borderId="15" xfId="2" applyFont="1" applyFill="1" applyBorder="1" applyAlignment="1">
      <alignment vertical="center"/>
    </xf>
    <xf numFmtId="40" fontId="24" fillId="0" borderId="15" xfId="0" applyNumberFormat="1" applyFont="1" applyBorder="1" applyAlignment="1">
      <alignment vertical="center"/>
    </xf>
    <xf numFmtId="49" fontId="24" fillId="0" borderId="0" xfId="0" applyNumberFormat="1" applyFont="1" applyAlignment="1">
      <alignment horizontal="center" vertical="top"/>
    </xf>
    <xf numFmtId="0" fontId="24" fillId="0" borderId="0" xfId="0" applyFont="1"/>
    <xf numFmtId="49" fontId="22" fillId="0" borderId="0" xfId="0" applyNumberFormat="1" applyFont="1"/>
    <xf numFmtId="0" fontId="22" fillId="0" borderId="6" xfId="0" applyFont="1" applyFill="1" applyBorder="1" applyAlignment="1">
      <alignment horizontal="left" vertical="top" wrapText="1"/>
    </xf>
    <xf numFmtId="166" fontId="22" fillId="0" borderId="6" xfId="0" applyNumberFormat="1" applyFont="1" applyBorder="1" applyAlignment="1">
      <alignment horizontal="center" vertical="center" shrinkToFit="1"/>
    </xf>
    <xf numFmtId="0" fontId="22" fillId="0" borderId="6" xfId="0" applyFont="1" applyFill="1" applyBorder="1" applyAlignment="1">
      <alignment horizontal="center" vertical="top" wrapText="1"/>
    </xf>
    <xf numFmtId="0" fontId="22" fillId="0" borderId="6" xfId="0" applyFont="1" applyFill="1" applyBorder="1" applyAlignment="1">
      <alignment horizontal="center" wrapText="1"/>
    </xf>
    <xf numFmtId="166" fontId="22" fillId="0" borderId="6" xfId="0" applyNumberFormat="1" applyFont="1" applyBorder="1" applyAlignment="1">
      <alignment horizontal="left" vertical="center" wrapText="1"/>
    </xf>
    <xf numFmtId="166" fontId="22" fillId="0" borderId="0" xfId="0" applyNumberFormat="1" applyFont="1" applyFill="1" applyBorder="1" applyAlignment="1">
      <alignment horizontal="center" vertical="center" wrapText="1"/>
    </xf>
    <xf numFmtId="0" fontId="22" fillId="0" borderId="19" xfId="0" applyFont="1" applyBorder="1" applyAlignment="1">
      <alignment horizontal="left" vertical="center" wrapText="1"/>
    </xf>
    <xf numFmtId="40" fontId="22" fillId="0" borderId="0" xfId="0" applyNumberFormat="1" applyFont="1" applyBorder="1" applyAlignment="1">
      <alignment horizontal="center" vertical="center"/>
    </xf>
    <xf numFmtId="167" fontId="22" fillId="0" borderId="0" xfId="0" applyNumberFormat="1" applyFont="1" applyAlignment="1">
      <alignment horizontal="center" vertical="top"/>
    </xf>
    <xf numFmtId="0" fontId="22" fillId="2" borderId="12" xfId="0" applyFont="1" applyFill="1" applyBorder="1" applyAlignment="1">
      <alignment vertical="center"/>
    </xf>
    <xf numFmtId="0" fontId="22" fillId="2" borderId="13" xfId="0" applyFont="1" applyFill="1" applyBorder="1" applyAlignment="1">
      <alignment vertical="top"/>
    </xf>
    <xf numFmtId="0" fontId="22" fillId="2" borderId="13" xfId="0" applyFont="1" applyFill="1" applyBorder="1" applyAlignment="1">
      <alignment vertical="center"/>
    </xf>
    <xf numFmtId="4" fontId="24" fillId="2" borderId="14" xfId="0" applyNumberFormat="1" applyFont="1" applyFill="1" applyBorder="1" applyAlignment="1">
      <alignment vertical="center"/>
    </xf>
    <xf numFmtId="43" fontId="22" fillId="0" borderId="0" xfId="0" applyNumberFormat="1" applyFont="1"/>
    <xf numFmtId="49" fontId="28" fillId="0" borderId="0" xfId="0" applyNumberFormat="1" applyFont="1" applyAlignment="1">
      <alignment horizontal="center" vertical="top"/>
    </xf>
    <xf numFmtId="49" fontId="29" fillId="0" borderId="0" xfId="0" applyNumberFormat="1" applyFont="1" applyAlignment="1">
      <alignment horizontal="center" vertical="top"/>
    </xf>
    <xf numFmtId="168" fontId="22" fillId="0" borderId="6" xfId="0" applyNumberFormat="1" applyFont="1" applyFill="1" applyBorder="1" applyAlignment="1">
      <alignment horizontal="left" vertical="center" wrapText="1"/>
    </xf>
    <xf numFmtId="169" fontId="22" fillId="0" borderId="15" xfId="0" applyNumberFormat="1" applyFont="1" applyBorder="1" applyAlignment="1">
      <alignment vertical="center"/>
    </xf>
    <xf numFmtId="40" fontId="22" fillId="0" borderId="15" xfId="0" applyNumberFormat="1" applyFont="1" applyFill="1" applyBorder="1" applyAlignment="1">
      <alignment vertical="center"/>
    </xf>
    <xf numFmtId="0" fontId="5" fillId="2" borderId="24" xfId="0" applyFont="1" applyFill="1" applyBorder="1" applyAlignment="1">
      <alignment horizontal="center" vertical="top" wrapText="1"/>
    </xf>
    <xf numFmtId="0" fontId="5" fillId="2" borderId="25" xfId="0" applyFont="1" applyFill="1" applyBorder="1" applyAlignment="1">
      <alignment horizontal="center" vertical="top" wrapText="1"/>
    </xf>
    <xf numFmtId="0" fontId="4" fillId="2" borderId="25" xfId="0" applyFont="1" applyFill="1" applyBorder="1" applyAlignment="1">
      <alignment horizontal="center" vertical="top" wrapText="1"/>
    </xf>
    <xf numFmtId="0" fontId="4" fillId="2" borderId="25" xfId="0" applyFont="1" applyFill="1" applyBorder="1" applyAlignment="1">
      <alignment horizontal="left" vertical="top" wrapText="1" indent="2"/>
    </xf>
    <xf numFmtId="0" fontId="4" fillId="2" borderId="26" xfId="0" applyFont="1" applyFill="1" applyBorder="1" applyAlignment="1">
      <alignment horizontal="left" vertical="top" wrapText="1" indent="3"/>
    </xf>
    <xf numFmtId="44" fontId="5" fillId="0" borderId="27" xfId="0" applyNumberFormat="1" applyFont="1" applyFill="1" applyBorder="1" applyAlignment="1">
      <alignment vertical="center" wrapText="1"/>
    </xf>
    <xf numFmtId="44" fontId="5" fillId="0" borderId="21" xfId="0" applyNumberFormat="1" applyFont="1" applyFill="1" applyBorder="1" applyAlignment="1">
      <alignment vertical="center" wrapText="1"/>
    </xf>
    <xf numFmtId="44" fontId="5" fillId="0" borderId="21" xfId="0" applyNumberFormat="1" applyFont="1" applyFill="1" applyBorder="1" applyAlignment="1">
      <alignment horizontal="left" vertical="center" wrapText="1"/>
    </xf>
    <xf numFmtId="0" fontId="0" fillId="0" borderId="22" xfId="0" applyBorder="1" applyAlignment="1">
      <alignment horizontal="center" vertical="center" wrapText="1"/>
    </xf>
    <xf numFmtId="44" fontId="5" fillId="0" borderId="27" xfId="0" applyNumberFormat="1" applyFont="1" applyFill="1" applyBorder="1" applyAlignment="1">
      <alignment vertical="top" wrapText="1"/>
    </xf>
    <xf numFmtId="0" fontId="5" fillId="0" borderId="19" xfId="0" applyFont="1" applyBorder="1" applyAlignment="1">
      <alignment horizontal="center" vertical="center" wrapText="1"/>
    </xf>
    <xf numFmtId="0" fontId="9" fillId="0" borderId="19" xfId="0" applyFont="1" applyBorder="1" applyAlignment="1">
      <alignment horizontal="left" vertical="top" wrapText="1"/>
    </xf>
    <xf numFmtId="0" fontId="5" fillId="0" borderId="28" xfId="0" applyFont="1" applyFill="1" applyBorder="1" applyAlignment="1">
      <alignment horizontal="left" vertical="center" wrapText="1"/>
    </xf>
    <xf numFmtId="0" fontId="22" fillId="2" borderId="24" xfId="0" applyFont="1" applyFill="1" applyBorder="1" applyAlignment="1">
      <alignment horizontal="center" vertical="top" wrapText="1"/>
    </xf>
    <xf numFmtId="0" fontId="22" fillId="2" borderId="25" xfId="0" applyFont="1" applyFill="1" applyBorder="1" applyAlignment="1">
      <alignment horizontal="center" vertical="top" wrapText="1"/>
    </xf>
    <xf numFmtId="0" fontId="24" fillId="2" borderId="25" xfId="0" applyFont="1" applyFill="1" applyBorder="1" applyAlignment="1">
      <alignment horizontal="center" vertical="top" wrapText="1"/>
    </xf>
    <xf numFmtId="0" fontId="24" fillId="2" borderId="25" xfId="0" applyFont="1" applyFill="1" applyBorder="1" applyAlignment="1">
      <alignment horizontal="left" vertical="top" wrapText="1" indent="2"/>
    </xf>
    <xf numFmtId="0" fontId="24" fillId="2" borderId="26" xfId="0" applyFont="1" applyFill="1" applyBorder="1" applyAlignment="1">
      <alignment horizontal="left" vertical="top" wrapText="1" indent="3"/>
    </xf>
    <xf numFmtId="0" fontId="22" fillId="0" borderId="22" xfId="0" applyFont="1" applyFill="1" applyBorder="1" applyAlignment="1">
      <alignment horizontal="left" vertical="center" wrapText="1"/>
    </xf>
    <xf numFmtId="0" fontId="22" fillId="0" borderId="27" xfId="0" applyFont="1" applyFill="1" applyBorder="1" applyAlignment="1">
      <alignment vertical="center" wrapText="1"/>
    </xf>
    <xf numFmtId="0" fontId="22" fillId="0" borderId="19" xfId="0" applyFont="1" applyFill="1" applyBorder="1" applyAlignment="1">
      <alignment horizontal="left" wrapText="1"/>
    </xf>
    <xf numFmtId="164" fontId="24" fillId="0" borderId="19" xfId="0" applyNumberFormat="1" applyFont="1" applyFill="1" applyBorder="1" applyAlignment="1">
      <alignment horizontal="left" vertical="center" shrinkToFit="1"/>
    </xf>
    <xf numFmtId="164" fontId="22" fillId="0" borderId="19" xfId="0" applyNumberFormat="1" applyFont="1" applyFill="1" applyBorder="1" applyAlignment="1">
      <alignment horizontal="center" vertical="center" shrinkToFit="1"/>
    </xf>
    <xf numFmtId="0" fontId="22" fillId="0" borderId="19" xfId="0" applyFont="1" applyFill="1" applyBorder="1" applyAlignment="1">
      <alignment horizontal="left" vertical="center" wrapText="1"/>
    </xf>
    <xf numFmtId="0" fontId="22" fillId="0" borderId="19" xfId="0" applyFont="1" applyFill="1" applyBorder="1" applyAlignment="1">
      <alignment horizontal="center" vertical="center" wrapText="1"/>
    </xf>
    <xf numFmtId="164" fontId="22" fillId="0" borderId="19" xfId="0" applyNumberFormat="1" applyFont="1" applyBorder="1" applyAlignment="1">
      <alignment horizontal="left" vertical="center" shrinkToFit="1"/>
    </xf>
    <xf numFmtId="164" fontId="22" fillId="0" borderId="19" xfId="0" applyNumberFormat="1" applyFont="1" applyBorder="1" applyAlignment="1">
      <alignment horizontal="center" vertical="center" shrinkToFit="1"/>
    </xf>
    <xf numFmtId="0" fontId="24" fillId="0" borderId="6" xfId="0" applyFont="1" applyBorder="1" applyAlignment="1">
      <alignment horizontal="left" vertical="center" wrapText="1"/>
    </xf>
    <xf numFmtId="0" fontId="22" fillId="0" borderId="17" xfId="4" applyFont="1" applyBorder="1" applyAlignment="1">
      <alignment horizontal="left" vertical="center" wrapText="1"/>
    </xf>
    <xf numFmtId="0" fontId="9" fillId="0" borderId="16" xfId="0" applyFont="1" applyFill="1" applyBorder="1" applyAlignment="1">
      <alignment horizontal="left" vertical="top" wrapText="1"/>
    </xf>
    <xf numFmtId="2" fontId="9" fillId="0" borderId="0" xfId="0" applyNumberFormat="1" applyFont="1" applyAlignment="1">
      <alignment horizontal="center" vertical="top"/>
    </xf>
    <xf numFmtId="2" fontId="4" fillId="0" borderId="0" xfId="0" applyNumberFormat="1" applyFont="1" applyAlignment="1">
      <alignment horizontal="center" vertical="top"/>
    </xf>
    <xf numFmtId="0" fontId="22" fillId="0" borderId="6" xfId="0" applyFont="1" applyBorder="1" applyAlignment="1">
      <alignment horizontal="left" vertical="top" wrapText="1"/>
    </xf>
    <xf numFmtId="0" fontId="4" fillId="0" borderId="2" xfId="0" applyFont="1" applyFill="1" applyBorder="1" applyAlignment="1">
      <alignment horizontal="right" vertical="top" wrapText="1"/>
    </xf>
    <xf numFmtId="0" fontId="5" fillId="0" borderId="3" xfId="0" applyFont="1" applyFill="1" applyBorder="1" applyAlignment="1">
      <alignment horizontal="right" vertical="top" wrapText="1"/>
    </xf>
    <xf numFmtId="0" fontId="5" fillId="0" borderId="4" xfId="0" applyFont="1" applyFill="1" applyBorder="1" applyAlignment="1">
      <alignment horizontal="right" vertical="top" wrapText="1"/>
    </xf>
    <xf numFmtId="0" fontId="24" fillId="0" borderId="8" xfId="0" applyFont="1" applyFill="1" applyBorder="1" applyAlignment="1">
      <alignment horizontal="right" vertical="top" wrapText="1"/>
    </xf>
    <xf numFmtId="0" fontId="22" fillId="0" borderId="23" xfId="0" applyFont="1" applyFill="1" applyBorder="1" applyAlignment="1">
      <alignment horizontal="right" vertical="top" wrapText="1"/>
    </xf>
    <xf numFmtId="0" fontId="22" fillId="0" borderId="9" xfId="0" applyFont="1" applyFill="1" applyBorder="1" applyAlignment="1">
      <alignment horizontal="right" vertical="top" wrapText="1"/>
    </xf>
    <xf numFmtId="0" fontId="4" fillId="0" borderId="8" xfId="0" applyFont="1" applyFill="1" applyBorder="1" applyAlignment="1">
      <alignment horizontal="right" vertical="top" wrapText="1"/>
    </xf>
    <xf numFmtId="0" fontId="5" fillId="0" borderId="23" xfId="0" applyFont="1" applyFill="1" applyBorder="1" applyAlignment="1">
      <alignment horizontal="right" vertical="top" wrapText="1"/>
    </xf>
    <xf numFmtId="0" fontId="5" fillId="0" borderId="9" xfId="0" applyFont="1" applyFill="1" applyBorder="1" applyAlignment="1">
      <alignment horizontal="right" vertical="top" wrapText="1"/>
    </xf>
    <xf numFmtId="0" fontId="9"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4"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4" fillId="0" borderId="5" xfId="0" applyFont="1" applyFill="1" applyBorder="1" applyAlignment="1">
      <alignment horizontal="left" vertical="top" wrapText="1" indent="1"/>
    </xf>
    <xf numFmtId="0" fontId="4" fillId="0" borderId="7" xfId="0" applyFont="1" applyFill="1" applyBorder="1" applyAlignment="1">
      <alignment horizontal="left" vertical="top" wrapText="1" inden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5"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3" xfId="0" applyFont="1" applyFill="1" applyBorder="1" applyAlignment="1">
      <alignment horizontal="left" vertical="top" wrapText="1"/>
    </xf>
    <xf numFmtId="0" fontId="5" fillId="0" borderId="0"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cellXfs>
  <cellStyles count="5">
    <cellStyle name="Comma" xfId="2" builtinId="3"/>
    <cellStyle name="Normal" xfId="0" builtinId="0"/>
    <cellStyle name="Normal 2" xfId="1" xr:uid="{E5164184-BFC8-46AD-8A25-BFF1F55D87B9}"/>
    <cellStyle name="Normal 3" xfId="4" xr:uid="{21279DCB-4D22-49F9-94DB-523428E41A69}"/>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5" name="Picture 4" descr="D:\WORK\Moses Kotane Sanitation\Moses Kotane logo.JPG">
          <a:extLst>
            <a:ext uri="{FF2B5EF4-FFF2-40B4-BE49-F238E27FC236}">
              <a16:creationId xmlns:a16="http://schemas.microsoft.com/office/drawing/2014/main" id="{0762206C-1444-4469-9410-FF607A5270F3}"/>
            </a:ext>
          </a:extLst>
        </xdr:cNvPr>
        <xdr:cNvPicPr/>
      </xdr:nvPicPr>
      <xdr:blipFill>
        <a:blip xmlns:r="http://schemas.openxmlformats.org/officeDocument/2006/relationships" r:embed="rId1" cstate="print"/>
        <a:srcRect/>
        <a:stretch>
          <a:fillRect/>
        </a:stretch>
      </xdr:blipFill>
      <xdr:spPr bwMode="auto">
        <a:xfrm>
          <a:off x="95416" y="97182"/>
          <a:ext cx="666584" cy="77922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2" name="Picture 1" descr="D:\WORK\Moses Kotane Sanitation\Moses Kotane logo.JPG">
          <a:extLst>
            <a:ext uri="{FF2B5EF4-FFF2-40B4-BE49-F238E27FC236}">
              <a16:creationId xmlns:a16="http://schemas.microsoft.com/office/drawing/2014/main" id="{50815B65-DB90-4EC9-B722-D491EFAB5313}"/>
            </a:ext>
          </a:extLst>
        </xdr:cNvPr>
        <xdr:cNvPicPr/>
      </xdr:nvPicPr>
      <xdr:blipFill>
        <a:blip xmlns:r="http://schemas.openxmlformats.org/officeDocument/2006/relationships" r:embed="rId1" cstate="print"/>
        <a:srcRect/>
        <a:stretch>
          <a:fillRect/>
        </a:stretch>
      </xdr:blipFill>
      <xdr:spPr bwMode="auto">
        <a:xfrm>
          <a:off x="95416" y="97182"/>
          <a:ext cx="658964" cy="77922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2" name="Picture 1" descr="D:\WORK\Moses Kotane Sanitation\Moses Kotane logo.JPG">
          <a:extLst>
            <a:ext uri="{FF2B5EF4-FFF2-40B4-BE49-F238E27FC236}">
              <a16:creationId xmlns:a16="http://schemas.microsoft.com/office/drawing/2014/main" id="{0865A254-16E4-4526-AF1D-2EDF74EE9A97}"/>
            </a:ext>
          </a:extLst>
        </xdr:cNvPr>
        <xdr:cNvPicPr/>
      </xdr:nvPicPr>
      <xdr:blipFill>
        <a:blip xmlns:r="http://schemas.openxmlformats.org/officeDocument/2006/relationships" r:embed="rId1" cstate="print"/>
        <a:srcRect/>
        <a:stretch>
          <a:fillRect/>
        </a:stretch>
      </xdr:blipFill>
      <xdr:spPr bwMode="auto">
        <a:xfrm>
          <a:off x="95416" y="97182"/>
          <a:ext cx="658964" cy="77922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2" name="Picture 1" descr="D:\WORK\Moses Kotane Sanitation\Moses Kotane logo.JPG">
          <a:extLst>
            <a:ext uri="{FF2B5EF4-FFF2-40B4-BE49-F238E27FC236}">
              <a16:creationId xmlns:a16="http://schemas.microsoft.com/office/drawing/2014/main" id="{9F81A7E2-7D24-409D-B88A-97CAF2D2AFFF}"/>
            </a:ext>
          </a:extLst>
        </xdr:cNvPr>
        <xdr:cNvPicPr/>
      </xdr:nvPicPr>
      <xdr:blipFill>
        <a:blip xmlns:r="http://schemas.openxmlformats.org/officeDocument/2006/relationships" r:embed="rId1" cstate="print"/>
        <a:srcRect/>
        <a:stretch>
          <a:fillRect/>
        </a:stretch>
      </xdr:blipFill>
      <xdr:spPr bwMode="auto">
        <a:xfrm>
          <a:off x="95416" y="97182"/>
          <a:ext cx="658964" cy="77922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95416</xdr:colOff>
      <xdr:row>0</xdr:row>
      <xdr:rowOff>97182</xdr:rowOff>
    </xdr:from>
    <xdr:to>
      <xdr:col>1</xdr:col>
      <xdr:colOff>152400</xdr:colOff>
      <xdr:row>0</xdr:row>
      <xdr:rowOff>876410</xdr:rowOff>
    </xdr:to>
    <xdr:pic>
      <xdr:nvPicPr>
        <xdr:cNvPr id="2" name="Picture 1" descr="D:\WORK\Moses Kotane Sanitation\Moses Kotane logo.JPG">
          <a:extLst>
            <a:ext uri="{FF2B5EF4-FFF2-40B4-BE49-F238E27FC236}">
              <a16:creationId xmlns:a16="http://schemas.microsoft.com/office/drawing/2014/main" id="{4C79A4DC-1DE3-4609-99AD-DDFB2E05FD86}"/>
            </a:ext>
          </a:extLst>
        </xdr:cNvPr>
        <xdr:cNvPicPr/>
      </xdr:nvPicPr>
      <xdr:blipFill>
        <a:blip xmlns:r="http://schemas.openxmlformats.org/officeDocument/2006/relationships" r:embed="rId1" cstate="print"/>
        <a:srcRect/>
        <a:stretch>
          <a:fillRect/>
        </a:stretch>
      </xdr:blipFill>
      <xdr:spPr bwMode="auto">
        <a:xfrm>
          <a:off x="95416" y="97182"/>
          <a:ext cx="658964" cy="77922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0"/>
  <sheetViews>
    <sheetView view="pageBreakPreview" topLeftCell="A199" zoomScaleNormal="100" zoomScaleSheetLayoutView="100" workbookViewId="0">
      <selection activeCell="A212" sqref="A212:I403"/>
    </sheetView>
  </sheetViews>
  <sheetFormatPr defaultRowHeight="13.2"/>
  <cols>
    <col min="1" max="1" width="8.77734375" style="1" customWidth="1"/>
    <col min="2" max="2" width="10.77734375" style="1" customWidth="1"/>
    <col min="3" max="3" width="36.33203125" style="1" customWidth="1"/>
    <col min="4" max="4" width="4.33203125" style="1" customWidth="1"/>
    <col min="5" max="5" width="7.77734375" style="1" customWidth="1"/>
    <col min="6" max="6" width="12.77734375" style="1" customWidth="1"/>
    <col min="7" max="7" width="15.21875" style="1" customWidth="1"/>
    <col min="8" max="8" width="15.77734375" style="1" customWidth="1"/>
    <col min="9" max="16384" width="8.88671875" style="1"/>
  </cols>
  <sheetData>
    <row r="1" spans="1:12" ht="76.2" customHeight="1">
      <c r="A1" s="297" t="s">
        <v>532</v>
      </c>
      <c r="B1" s="298"/>
      <c r="C1" s="298"/>
      <c r="D1" s="298"/>
      <c r="E1" s="298"/>
      <c r="F1" s="298"/>
      <c r="G1" s="298"/>
      <c r="H1" s="299"/>
    </row>
    <row r="2" spans="1:12" ht="30" customHeight="1">
      <c r="A2" s="131" t="s">
        <v>13</v>
      </c>
      <c r="B2" s="131" t="s">
        <v>14</v>
      </c>
      <c r="C2" s="2" t="s">
        <v>15</v>
      </c>
      <c r="D2" s="2" t="s">
        <v>12</v>
      </c>
      <c r="E2" s="2" t="s">
        <v>16</v>
      </c>
      <c r="F2" s="2" t="s">
        <v>17</v>
      </c>
      <c r="G2" s="3" t="s">
        <v>18</v>
      </c>
      <c r="H2" s="4" t="s">
        <v>19</v>
      </c>
    </row>
    <row r="3" spans="1:12" ht="29.25" customHeight="1">
      <c r="A3" s="5"/>
      <c r="B3" s="5" t="s">
        <v>28</v>
      </c>
      <c r="C3" s="20" t="s">
        <v>29</v>
      </c>
      <c r="D3" s="5"/>
      <c r="E3" s="134"/>
      <c r="F3" s="134"/>
      <c r="G3" s="207"/>
      <c r="H3" s="207"/>
    </row>
    <row r="4" spans="1:12" s="22" customFormat="1">
      <c r="A4" s="23"/>
      <c r="B4" s="23"/>
      <c r="C4" s="23"/>
      <c r="D4" s="23"/>
      <c r="E4" s="135"/>
      <c r="F4" s="136"/>
      <c r="G4" s="198"/>
      <c r="H4" s="199" t="str">
        <f t="shared" ref="H4:H6" si="0">IF(G4="","",F4*G4)</f>
        <v/>
      </c>
      <c r="I4" s="21"/>
      <c r="J4" s="21"/>
      <c r="K4" s="21"/>
      <c r="L4" s="21"/>
    </row>
    <row r="5" spans="1:12" s="27" customFormat="1" ht="26.4">
      <c r="A5" s="24" t="s">
        <v>1</v>
      </c>
      <c r="B5" s="25" t="s">
        <v>31</v>
      </c>
      <c r="C5" s="25" t="s">
        <v>32</v>
      </c>
      <c r="D5" s="25"/>
      <c r="E5" s="40"/>
      <c r="F5" s="139"/>
      <c r="G5" s="202"/>
      <c r="H5" s="203" t="str">
        <f t="shared" si="0"/>
        <v/>
      </c>
      <c r="I5" s="26"/>
      <c r="J5" s="26"/>
      <c r="K5" s="26"/>
      <c r="L5" s="26"/>
    </row>
    <row r="6" spans="1:12" s="22" customFormat="1">
      <c r="A6" s="23"/>
      <c r="B6" s="23"/>
      <c r="C6" s="23"/>
      <c r="D6" s="23"/>
      <c r="E6" s="135"/>
      <c r="F6" s="136"/>
      <c r="G6" s="198"/>
      <c r="H6" s="199" t="str">
        <f t="shared" si="0"/>
        <v/>
      </c>
      <c r="I6" s="21"/>
      <c r="J6" s="21"/>
      <c r="K6" s="21"/>
      <c r="L6" s="21"/>
    </row>
    <row r="7" spans="1:12" s="22" customFormat="1">
      <c r="A7" s="28" t="s">
        <v>30</v>
      </c>
      <c r="B7" s="29" t="s">
        <v>20</v>
      </c>
      <c r="C7" s="29" t="s">
        <v>33</v>
      </c>
      <c r="D7" s="29"/>
      <c r="E7" s="37" t="s">
        <v>34</v>
      </c>
      <c r="F7" s="136">
        <v>1</v>
      </c>
      <c r="G7" s="198"/>
      <c r="H7" s="199"/>
      <c r="I7" s="21"/>
      <c r="J7" s="21"/>
      <c r="K7" s="21"/>
      <c r="L7" s="21"/>
    </row>
    <row r="8" spans="1:12" s="22" customFormat="1">
      <c r="A8" s="23"/>
      <c r="B8" s="23"/>
      <c r="C8" s="23"/>
      <c r="D8" s="23"/>
      <c r="E8" s="135"/>
      <c r="F8" s="136"/>
      <c r="G8" s="198"/>
      <c r="H8" s="199"/>
      <c r="I8" s="21"/>
      <c r="J8" s="21"/>
      <c r="K8" s="21"/>
      <c r="L8" s="21"/>
    </row>
    <row r="9" spans="1:12" s="22" customFormat="1" ht="39.6">
      <c r="A9" s="28" t="s">
        <v>65</v>
      </c>
      <c r="B9" s="29" t="s">
        <v>35</v>
      </c>
      <c r="C9" s="29" t="s">
        <v>436</v>
      </c>
      <c r="D9" s="29"/>
      <c r="E9" s="37" t="s">
        <v>0</v>
      </c>
      <c r="F9" s="136">
        <v>1</v>
      </c>
      <c r="G9" s="198"/>
      <c r="H9" s="199"/>
      <c r="I9" s="21"/>
      <c r="J9" s="21"/>
      <c r="K9" s="21"/>
      <c r="L9" s="21"/>
    </row>
    <row r="10" spans="1:12" s="22" customFormat="1">
      <c r="A10" s="23"/>
      <c r="B10" s="23"/>
      <c r="C10" s="23"/>
      <c r="D10" s="23"/>
      <c r="E10" s="135"/>
      <c r="F10" s="136"/>
      <c r="G10" s="198"/>
      <c r="H10" s="199"/>
      <c r="I10" s="21"/>
      <c r="J10" s="21"/>
      <c r="K10" s="21"/>
      <c r="L10" s="21"/>
    </row>
    <row r="11" spans="1:12" s="22" customFormat="1" ht="39.6">
      <c r="A11" s="28" t="s">
        <v>93</v>
      </c>
      <c r="B11" s="29" t="s">
        <v>37</v>
      </c>
      <c r="C11" s="29" t="s">
        <v>38</v>
      </c>
      <c r="D11" s="29"/>
      <c r="E11" s="37" t="s">
        <v>0</v>
      </c>
      <c r="F11" s="136">
        <v>1</v>
      </c>
      <c r="G11" s="198"/>
      <c r="H11" s="199"/>
      <c r="I11" s="21"/>
      <c r="J11" s="21"/>
      <c r="K11" s="21"/>
      <c r="L11" s="21"/>
    </row>
    <row r="12" spans="1:12" s="22" customFormat="1">
      <c r="A12" s="23"/>
      <c r="B12" s="23"/>
      <c r="C12" s="23"/>
      <c r="D12" s="23"/>
      <c r="E12" s="135"/>
      <c r="F12" s="136"/>
      <c r="G12" s="198"/>
      <c r="H12" s="199"/>
      <c r="I12" s="21"/>
      <c r="J12" s="21"/>
      <c r="K12" s="21"/>
      <c r="L12" s="21"/>
    </row>
    <row r="13" spans="1:12" s="22" customFormat="1" ht="26.4">
      <c r="A13" s="28" t="s">
        <v>83</v>
      </c>
      <c r="B13" s="29"/>
      <c r="C13" s="29" t="s">
        <v>39</v>
      </c>
      <c r="D13" s="29"/>
      <c r="E13" s="37" t="s">
        <v>0</v>
      </c>
      <c r="F13" s="136">
        <v>1</v>
      </c>
      <c r="G13" s="198"/>
      <c r="H13" s="199"/>
      <c r="I13" s="21"/>
      <c r="J13" s="21"/>
      <c r="K13" s="21"/>
      <c r="L13" s="21"/>
    </row>
    <row r="14" spans="1:12" s="22" customFormat="1">
      <c r="A14" s="23"/>
      <c r="B14" s="23"/>
      <c r="C14" s="23"/>
      <c r="D14" s="23"/>
      <c r="E14" s="135"/>
      <c r="F14" s="136"/>
      <c r="G14" s="198"/>
      <c r="H14" s="199"/>
      <c r="I14" s="21"/>
      <c r="J14" s="21"/>
      <c r="K14" s="21"/>
      <c r="L14" s="21"/>
    </row>
    <row r="15" spans="1:12" s="22" customFormat="1" ht="26.4">
      <c r="A15" s="28" t="s">
        <v>94</v>
      </c>
      <c r="B15" s="29"/>
      <c r="C15" s="29" t="s">
        <v>40</v>
      </c>
      <c r="D15" s="29"/>
      <c r="E15" s="37" t="s">
        <v>0</v>
      </c>
      <c r="F15" s="136">
        <v>1</v>
      </c>
      <c r="G15" s="198"/>
      <c r="H15" s="199"/>
      <c r="I15" s="21"/>
      <c r="J15" s="21"/>
      <c r="K15" s="21"/>
      <c r="L15" s="21"/>
    </row>
    <row r="16" spans="1:12" s="22" customFormat="1">
      <c r="A16" s="23"/>
      <c r="B16" s="23"/>
      <c r="C16" s="23"/>
      <c r="D16" s="23"/>
      <c r="E16" s="135"/>
      <c r="F16" s="136"/>
      <c r="G16" s="198"/>
      <c r="H16" s="199"/>
      <c r="I16" s="21"/>
      <c r="J16" s="21"/>
      <c r="K16" s="21"/>
      <c r="L16" s="21"/>
    </row>
    <row r="17" spans="1:12" s="27" customFormat="1" ht="19.2" customHeight="1">
      <c r="A17" s="24" t="s">
        <v>95</v>
      </c>
      <c r="B17" s="25" t="s">
        <v>42</v>
      </c>
      <c r="C17" s="25" t="s">
        <v>43</v>
      </c>
      <c r="D17" s="25"/>
      <c r="E17" s="40"/>
      <c r="F17" s="139"/>
      <c r="G17" s="202"/>
      <c r="H17" s="203"/>
      <c r="I17" s="26"/>
      <c r="J17" s="26"/>
      <c r="K17" s="26"/>
      <c r="L17" s="26"/>
    </row>
    <row r="18" spans="1:12" s="27" customFormat="1">
      <c r="A18" s="24" t="s">
        <v>41</v>
      </c>
      <c r="B18" s="25" t="s">
        <v>21</v>
      </c>
      <c r="C18" s="25" t="s">
        <v>44</v>
      </c>
      <c r="D18" s="25"/>
      <c r="E18" s="40"/>
      <c r="F18" s="139"/>
      <c r="G18" s="202"/>
      <c r="H18" s="203"/>
      <c r="I18" s="26"/>
      <c r="J18" s="26"/>
      <c r="K18" s="26"/>
      <c r="L18" s="26"/>
    </row>
    <row r="19" spans="1:12" s="22" customFormat="1">
      <c r="A19" s="23"/>
      <c r="B19" s="23"/>
      <c r="C19" s="23"/>
      <c r="D19" s="23"/>
      <c r="E19" s="135"/>
      <c r="F19" s="136"/>
      <c r="G19" s="198"/>
      <c r="H19" s="199"/>
      <c r="I19" s="21"/>
      <c r="J19" s="21"/>
      <c r="K19" s="21"/>
      <c r="L19" s="21"/>
    </row>
    <row r="20" spans="1:12" s="22" customFormat="1">
      <c r="A20" s="28" t="s">
        <v>96</v>
      </c>
      <c r="B20" s="29"/>
      <c r="C20" s="29" t="s">
        <v>45</v>
      </c>
      <c r="D20" s="29"/>
      <c r="E20" s="37" t="s">
        <v>34</v>
      </c>
      <c r="F20" s="136">
        <v>1</v>
      </c>
      <c r="G20" s="198"/>
      <c r="H20" s="199"/>
      <c r="I20" s="21"/>
      <c r="J20" s="21"/>
      <c r="K20" s="21"/>
      <c r="L20" s="21"/>
    </row>
    <row r="21" spans="1:12" s="22" customFormat="1">
      <c r="A21" s="23"/>
      <c r="B21" s="23"/>
      <c r="C21" s="23"/>
      <c r="D21" s="23"/>
      <c r="E21" s="135"/>
      <c r="F21" s="136"/>
      <c r="G21" s="198"/>
      <c r="H21" s="199"/>
      <c r="I21" s="21"/>
      <c r="J21" s="21"/>
      <c r="K21" s="21"/>
      <c r="L21" s="21"/>
    </row>
    <row r="22" spans="1:12" s="22" customFormat="1">
      <c r="A22" s="28" t="s">
        <v>97</v>
      </c>
      <c r="B22" s="29"/>
      <c r="C22" s="29" t="s">
        <v>46</v>
      </c>
      <c r="D22" s="29"/>
      <c r="E22" s="37" t="s">
        <v>34</v>
      </c>
      <c r="F22" s="136">
        <v>1</v>
      </c>
      <c r="G22" s="198"/>
      <c r="H22" s="199"/>
      <c r="I22" s="21"/>
      <c r="J22" s="21"/>
      <c r="K22" s="21"/>
      <c r="L22" s="21"/>
    </row>
    <row r="23" spans="1:12" s="22" customFormat="1">
      <c r="A23" s="23"/>
      <c r="B23" s="23"/>
      <c r="C23" s="23"/>
      <c r="D23" s="23"/>
      <c r="E23" s="135"/>
      <c r="F23" s="136"/>
      <c r="G23" s="198"/>
      <c r="H23" s="199"/>
      <c r="I23" s="21"/>
      <c r="J23" s="21"/>
      <c r="K23" s="21"/>
      <c r="L23" s="21"/>
    </row>
    <row r="24" spans="1:12" s="22" customFormat="1">
      <c r="A24" s="28" t="s">
        <v>98</v>
      </c>
      <c r="B24" s="29"/>
      <c r="C24" s="29" t="s">
        <v>47</v>
      </c>
      <c r="D24" s="29"/>
      <c r="E24" s="37" t="s">
        <v>34</v>
      </c>
      <c r="F24" s="136">
        <v>1</v>
      </c>
      <c r="G24" s="198"/>
      <c r="H24" s="199"/>
      <c r="I24" s="21"/>
      <c r="J24" s="21"/>
      <c r="K24" s="21"/>
      <c r="L24" s="21"/>
    </row>
    <row r="25" spans="1:12" s="22" customFormat="1">
      <c r="A25" s="23"/>
      <c r="B25" s="23"/>
      <c r="C25" s="23"/>
      <c r="D25" s="23"/>
      <c r="E25" s="135"/>
      <c r="F25" s="136"/>
      <c r="G25" s="198"/>
      <c r="H25" s="199"/>
      <c r="I25" s="21"/>
      <c r="J25" s="21"/>
      <c r="K25" s="21"/>
      <c r="L25" s="21"/>
    </row>
    <row r="26" spans="1:12" s="22" customFormat="1" ht="28.2" customHeight="1">
      <c r="A26" s="28" t="s">
        <v>99</v>
      </c>
      <c r="B26" s="29" t="s">
        <v>48</v>
      </c>
      <c r="C26" s="29" t="s">
        <v>49</v>
      </c>
      <c r="D26" s="29"/>
      <c r="E26" s="37" t="s">
        <v>34</v>
      </c>
      <c r="F26" s="136">
        <v>1</v>
      </c>
      <c r="G26" s="198"/>
      <c r="H26" s="199"/>
      <c r="I26" s="21"/>
      <c r="J26" s="21"/>
      <c r="K26" s="21"/>
      <c r="L26" s="21"/>
    </row>
    <row r="27" spans="1:12" s="22" customFormat="1">
      <c r="A27" s="23"/>
      <c r="B27" s="23"/>
      <c r="C27" s="23"/>
      <c r="D27" s="23"/>
      <c r="E27" s="135"/>
      <c r="F27" s="136"/>
      <c r="G27" s="198"/>
      <c r="H27" s="199"/>
      <c r="I27" s="21"/>
      <c r="J27" s="21"/>
      <c r="K27" s="21"/>
      <c r="L27" s="21"/>
    </row>
    <row r="28" spans="1:12" s="22" customFormat="1" ht="26.4">
      <c r="A28" s="28" t="s">
        <v>100</v>
      </c>
      <c r="B28" s="29" t="s">
        <v>48</v>
      </c>
      <c r="C28" s="29" t="s">
        <v>50</v>
      </c>
      <c r="D28" s="29"/>
      <c r="E28" s="37" t="s">
        <v>34</v>
      </c>
      <c r="F28" s="136">
        <v>1</v>
      </c>
      <c r="G28" s="198"/>
      <c r="H28" s="199"/>
      <c r="I28" s="21"/>
      <c r="J28" s="21"/>
      <c r="K28" s="21"/>
      <c r="L28" s="21"/>
    </row>
    <row r="29" spans="1:12" s="22" customFormat="1">
      <c r="A29" s="23"/>
      <c r="B29" s="23"/>
      <c r="C29" s="23"/>
      <c r="D29" s="23"/>
      <c r="E29" s="135"/>
      <c r="F29" s="136"/>
      <c r="G29" s="198"/>
      <c r="H29" s="199"/>
      <c r="I29" s="21"/>
      <c r="J29" s="21"/>
      <c r="K29" s="21"/>
      <c r="L29" s="21"/>
    </row>
    <row r="30" spans="1:12" s="22" customFormat="1" ht="26.4">
      <c r="A30" s="28" t="s">
        <v>101</v>
      </c>
      <c r="B30" s="29" t="s">
        <v>48</v>
      </c>
      <c r="C30" s="29" t="s">
        <v>51</v>
      </c>
      <c r="D30" s="29"/>
      <c r="E30" s="37" t="s">
        <v>34</v>
      </c>
      <c r="F30" s="136">
        <v>1</v>
      </c>
      <c r="G30" s="198"/>
      <c r="H30" s="199"/>
      <c r="I30" s="21"/>
      <c r="J30" s="21"/>
      <c r="K30" s="21"/>
      <c r="L30" s="21"/>
    </row>
    <row r="31" spans="1:12" s="22" customFormat="1">
      <c r="A31" s="23"/>
      <c r="B31" s="23"/>
      <c r="C31" s="23"/>
      <c r="D31" s="23"/>
      <c r="E31" s="135"/>
      <c r="F31" s="136"/>
      <c r="G31" s="198"/>
      <c r="H31" s="199"/>
      <c r="I31" s="21"/>
      <c r="J31" s="21"/>
      <c r="K31" s="21"/>
      <c r="L31" s="21"/>
    </row>
    <row r="32" spans="1:12" s="22" customFormat="1" ht="26.4">
      <c r="A32" s="28" t="s">
        <v>102</v>
      </c>
      <c r="B32" s="29" t="s">
        <v>48</v>
      </c>
      <c r="C32" s="29" t="s">
        <v>52</v>
      </c>
      <c r="D32" s="29"/>
      <c r="E32" s="37" t="s">
        <v>34</v>
      </c>
      <c r="F32" s="136">
        <v>1</v>
      </c>
      <c r="G32" s="198"/>
      <c r="H32" s="199"/>
      <c r="I32" s="21"/>
      <c r="J32" s="21"/>
      <c r="K32" s="21"/>
      <c r="L32" s="21"/>
    </row>
    <row r="33" spans="1:12" s="22" customFormat="1">
      <c r="A33" s="23"/>
      <c r="B33" s="23"/>
      <c r="C33" s="23"/>
      <c r="D33" s="23"/>
      <c r="E33" s="135"/>
      <c r="F33" s="136"/>
      <c r="G33" s="208"/>
      <c r="H33" s="199"/>
      <c r="I33" s="21"/>
      <c r="J33" s="21"/>
      <c r="K33" s="21"/>
      <c r="L33" s="21"/>
    </row>
    <row r="34" spans="1:12" s="22" customFormat="1" ht="26.4">
      <c r="A34" s="28" t="s">
        <v>103</v>
      </c>
      <c r="B34" s="29" t="s">
        <v>48</v>
      </c>
      <c r="C34" s="30" t="s">
        <v>53</v>
      </c>
      <c r="D34" s="30"/>
      <c r="E34" s="140" t="s">
        <v>34</v>
      </c>
      <c r="F34" s="141">
        <v>1</v>
      </c>
      <c r="G34" s="208"/>
      <c r="H34" s="199"/>
      <c r="I34" s="21"/>
      <c r="J34" s="21"/>
      <c r="K34" s="21"/>
      <c r="L34" s="21"/>
    </row>
    <row r="35" spans="1:12" s="22" customFormat="1">
      <c r="A35" s="84"/>
      <c r="B35" s="31"/>
      <c r="C35" s="30"/>
      <c r="D35" s="30"/>
      <c r="E35" s="140"/>
      <c r="F35" s="141"/>
      <c r="G35" s="208"/>
      <c r="H35" s="199"/>
      <c r="I35" s="21"/>
      <c r="J35" s="21"/>
      <c r="K35" s="21"/>
      <c r="L35" s="21"/>
    </row>
    <row r="36" spans="1:12" s="22" customFormat="1">
      <c r="A36" s="84"/>
      <c r="B36" s="31"/>
      <c r="C36" s="30"/>
      <c r="D36" s="30"/>
      <c r="E36" s="140"/>
      <c r="F36" s="141"/>
      <c r="G36" s="208"/>
      <c r="H36" s="199"/>
      <c r="I36" s="21"/>
      <c r="J36" s="21"/>
      <c r="K36" s="21"/>
      <c r="L36" s="21"/>
    </row>
    <row r="37" spans="1:12" s="22" customFormat="1">
      <c r="A37" s="30"/>
      <c r="B37" s="31"/>
      <c r="C37" s="30"/>
      <c r="D37" s="30"/>
      <c r="E37" s="140"/>
      <c r="F37" s="141"/>
      <c r="G37" s="208"/>
      <c r="H37" s="199"/>
      <c r="I37" s="21"/>
      <c r="J37" s="21"/>
      <c r="K37" s="21"/>
      <c r="L37" s="21"/>
    </row>
    <row r="38" spans="1:12" s="101" customFormat="1" ht="24.75" customHeight="1">
      <c r="A38" s="177" t="s">
        <v>25</v>
      </c>
      <c r="B38" s="155"/>
      <c r="C38" s="155"/>
      <c r="D38" s="155"/>
      <c r="E38" s="155"/>
      <c r="F38" s="155"/>
      <c r="G38" s="155"/>
      <c r="H38" s="189"/>
    </row>
    <row r="39" spans="1:12" ht="18.600000000000001" customHeight="1">
      <c r="A39" s="32"/>
      <c r="B39" s="33"/>
      <c r="C39" s="34" t="s">
        <v>26</v>
      </c>
      <c r="D39" s="34"/>
      <c r="E39" s="33"/>
      <c r="F39" s="33"/>
      <c r="G39" s="142"/>
      <c r="H39" s="205"/>
    </row>
    <row r="40" spans="1:12">
      <c r="A40" s="7"/>
      <c r="B40" s="8"/>
      <c r="C40" s="9"/>
      <c r="D40" s="9"/>
      <c r="E40" s="14"/>
      <c r="F40" s="14"/>
      <c r="G40" s="200"/>
      <c r="H40" s="200"/>
    </row>
    <row r="41" spans="1:12" s="27" customFormat="1">
      <c r="A41" s="24"/>
      <c r="B41" s="25" t="s">
        <v>23</v>
      </c>
      <c r="C41" s="25" t="s">
        <v>54</v>
      </c>
      <c r="D41" s="25"/>
      <c r="E41" s="40"/>
      <c r="F41" s="139"/>
      <c r="G41" s="202"/>
      <c r="H41" s="203"/>
      <c r="I41" s="26"/>
      <c r="J41" s="26"/>
      <c r="K41" s="26"/>
      <c r="L41" s="26"/>
    </row>
    <row r="42" spans="1:12" s="22" customFormat="1">
      <c r="A42" s="23"/>
      <c r="B42" s="23"/>
      <c r="C42" s="23"/>
      <c r="D42" s="23"/>
      <c r="E42" s="135"/>
      <c r="F42" s="136"/>
      <c r="G42" s="198"/>
      <c r="H42" s="199"/>
      <c r="I42" s="21"/>
      <c r="J42" s="21"/>
      <c r="K42" s="21"/>
      <c r="L42" s="21"/>
    </row>
    <row r="43" spans="1:12" s="22" customFormat="1">
      <c r="A43" s="28" t="s">
        <v>104</v>
      </c>
      <c r="B43" s="29" t="s">
        <v>41</v>
      </c>
      <c r="C43" s="29" t="s">
        <v>55</v>
      </c>
      <c r="D43" s="29"/>
      <c r="E43" s="37" t="s">
        <v>34</v>
      </c>
      <c r="F43" s="136">
        <v>1</v>
      </c>
      <c r="G43" s="198"/>
      <c r="H43" s="199"/>
      <c r="I43" s="21"/>
      <c r="J43" s="21"/>
      <c r="K43" s="21"/>
      <c r="L43" s="21"/>
    </row>
    <row r="44" spans="1:12" s="22" customFormat="1">
      <c r="A44" s="28"/>
      <c r="B44" s="29"/>
      <c r="C44" s="29"/>
      <c r="D44" s="29"/>
      <c r="E44" s="37"/>
      <c r="F44" s="136"/>
      <c r="G44" s="198"/>
      <c r="H44" s="199"/>
      <c r="I44" s="21"/>
      <c r="J44" s="21"/>
      <c r="K44" s="21"/>
      <c r="L44" s="21"/>
    </row>
    <row r="45" spans="1:12" s="22" customFormat="1">
      <c r="A45" s="28" t="s">
        <v>105</v>
      </c>
      <c r="B45" s="29"/>
      <c r="C45" s="29" t="s">
        <v>56</v>
      </c>
      <c r="D45" s="29"/>
      <c r="E45" s="37" t="s">
        <v>34</v>
      </c>
      <c r="F45" s="136">
        <v>1</v>
      </c>
      <c r="G45" s="198"/>
      <c r="H45" s="199"/>
      <c r="I45" s="21"/>
      <c r="J45" s="21"/>
      <c r="K45" s="21"/>
      <c r="L45" s="21"/>
    </row>
    <row r="46" spans="1:12" s="22" customFormat="1">
      <c r="A46" s="28"/>
      <c r="B46" s="29"/>
      <c r="C46" s="29"/>
      <c r="D46" s="29"/>
      <c r="E46" s="37"/>
      <c r="F46" s="136"/>
      <c r="G46" s="198"/>
      <c r="H46" s="199"/>
      <c r="I46" s="21"/>
      <c r="J46" s="21"/>
      <c r="K46" s="21"/>
      <c r="L46" s="21"/>
    </row>
    <row r="47" spans="1:12" s="22" customFormat="1">
      <c r="A47" s="28" t="s">
        <v>106</v>
      </c>
      <c r="B47" s="29" t="s">
        <v>41</v>
      </c>
      <c r="C47" s="29" t="s">
        <v>57</v>
      </c>
      <c r="D47" s="29"/>
      <c r="E47" s="37" t="s">
        <v>34</v>
      </c>
      <c r="F47" s="136">
        <v>1</v>
      </c>
      <c r="G47" s="198"/>
      <c r="H47" s="199"/>
      <c r="I47" s="21"/>
      <c r="J47" s="21"/>
      <c r="K47" s="21"/>
      <c r="L47" s="21"/>
    </row>
    <row r="48" spans="1:12" s="22" customFormat="1">
      <c r="A48" s="28"/>
      <c r="B48" s="29"/>
      <c r="C48" s="29"/>
      <c r="D48" s="29"/>
      <c r="E48" s="37"/>
      <c r="F48" s="136"/>
      <c r="G48" s="198"/>
      <c r="H48" s="199"/>
      <c r="I48" s="21"/>
      <c r="J48" s="21"/>
      <c r="K48" s="21"/>
      <c r="L48" s="21"/>
    </row>
    <row r="49" spans="1:12" s="22" customFormat="1">
      <c r="A49" s="28" t="s">
        <v>107</v>
      </c>
      <c r="B49" s="29" t="s">
        <v>41</v>
      </c>
      <c r="C49" s="29" t="s">
        <v>58</v>
      </c>
      <c r="D49" s="29"/>
      <c r="E49" s="37" t="s">
        <v>34</v>
      </c>
      <c r="F49" s="136">
        <v>1</v>
      </c>
      <c r="G49" s="198"/>
      <c r="H49" s="199"/>
      <c r="I49" s="21"/>
      <c r="J49" s="21"/>
      <c r="K49" s="21"/>
      <c r="L49" s="21"/>
    </row>
    <row r="50" spans="1:12" s="22" customFormat="1">
      <c r="A50" s="28"/>
      <c r="B50" s="23"/>
      <c r="C50" s="23"/>
      <c r="D50" s="23"/>
      <c r="E50" s="135"/>
      <c r="F50" s="136"/>
      <c r="G50" s="198"/>
      <c r="H50" s="199"/>
      <c r="I50" s="21"/>
      <c r="J50" s="21"/>
      <c r="K50" s="21"/>
      <c r="L50" s="21"/>
    </row>
    <row r="51" spans="1:12" s="22" customFormat="1" ht="26.4">
      <c r="A51" s="28" t="s">
        <v>108</v>
      </c>
      <c r="B51" s="29" t="s">
        <v>41</v>
      </c>
      <c r="C51" s="29" t="s">
        <v>59</v>
      </c>
      <c r="D51" s="29"/>
      <c r="E51" s="37" t="s">
        <v>34</v>
      </c>
      <c r="F51" s="136">
        <v>1</v>
      </c>
      <c r="G51" s="198"/>
      <c r="H51" s="199"/>
      <c r="I51" s="21"/>
      <c r="J51" s="21"/>
      <c r="K51" s="21"/>
      <c r="L51" s="21"/>
    </row>
    <row r="52" spans="1:12" s="22" customFormat="1">
      <c r="A52" s="28"/>
      <c r="B52" s="29"/>
      <c r="C52" s="29"/>
      <c r="D52" s="29"/>
      <c r="E52" s="37"/>
      <c r="F52" s="136"/>
      <c r="G52" s="198"/>
      <c r="H52" s="199"/>
      <c r="I52" s="21"/>
      <c r="J52" s="21"/>
      <c r="K52" s="21"/>
      <c r="L52" s="21"/>
    </row>
    <row r="53" spans="1:12" s="22" customFormat="1">
      <c r="A53" s="28" t="s">
        <v>109</v>
      </c>
      <c r="B53" s="29" t="s">
        <v>41</v>
      </c>
      <c r="C53" s="29" t="s">
        <v>60</v>
      </c>
      <c r="D53" s="29"/>
      <c r="E53" s="37" t="s">
        <v>34</v>
      </c>
      <c r="F53" s="136">
        <v>1</v>
      </c>
      <c r="G53" s="198"/>
      <c r="H53" s="199"/>
      <c r="I53" s="21"/>
      <c r="J53" s="21"/>
      <c r="K53" s="21"/>
      <c r="L53" s="21"/>
    </row>
    <row r="54" spans="1:12" s="22" customFormat="1">
      <c r="A54" s="28"/>
      <c r="B54" s="23"/>
      <c r="C54" s="23"/>
      <c r="D54" s="23"/>
      <c r="E54" s="135"/>
      <c r="F54" s="136"/>
      <c r="G54" s="198"/>
      <c r="H54" s="199"/>
      <c r="I54" s="21"/>
      <c r="J54" s="21"/>
      <c r="K54" s="21"/>
      <c r="L54" s="21"/>
    </row>
    <row r="55" spans="1:12" s="22" customFormat="1">
      <c r="A55" s="28" t="s">
        <v>110</v>
      </c>
      <c r="B55" s="29" t="s">
        <v>41</v>
      </c>
      <c r="C55" s="29" t="s">
        <v>61</v>
      </c>
      <c r="D55" s="29"/>
      <c r="E55" s="37" t="s">
        <v>34</v>
      </c>
      <c r="F55" s="136">
        <v>1</v>
      </c>
      <c r="G55" s="198"/>
      <c r="H55" s="199"/>
      <c r="I55" s="21"/>
      <c r="J55" s="21"/>
      <c r="K55" s="21"/>
      <c r="L55" s="21"/>
    </row>
    <row r="56" spans="1:12" s="22" customFormat="1">
      <c r="A56" s="28"/>
      <c r="B56" s="23"/>
      <c r="C56" s="23"/>
      <c r="D56" s="23"/>
      <c r="E56" s="135"/>
      <c r="F56" s="136"/>
      <c r="G56" s="198"/>
      <c r="H56" s="199"/>
      <c r="I56" s="21"/>
      <c r="J56" s="21"/>
      <c r="K56" s="21"/>
      <c r="L56" s="21"/>
    </row>
    <row r="57" spans="1:12" s="22" customFormat="1">
      <c r="A57" s="28" t="s">
        <v>111</v>
      </c>
      <c r="B57" s="29" t="s">
        <v>41</v>
      </c>
      <c r="C57" s="29" t="s">
        <v>62</v>
      </c>
      <c r="D57" s="29"/>
      <c r="E57" s="37" t="s">
        <v>34</v>
      </c>
      <c r="F57" s="136">
        <v>1</v>
      </c>
      <c r="G57" s="198"/>
      <c r="H57" s="199"/>
      <c r="I57" s="21"/>
      <c r="J57" s="21"/>
      <c r="K57" s="21"/>
      <c r="L57" s="21"/>
    </row>
    <row r="58" spans="1:12" s="22" customFormat="1">
      <c r="A58" s="28"/>
      <c r="B58" s="28"/>
      <c r="C58" s="28"/>
      <c r="D58" s="28"/>
      <c r="E58" s="28"/>
      <c r="F58" s="28"/>
      <c r="G58" s="28"/>
      <c r="H58" s="28"/>
      <c r="I58" s="21"/>
      <c r="J58" s="21"/>
      <c r="K58" s="21"/>
      <c r="L58" s="21"/>
    </row>
    <row r="59" spans="1:12" s="22" customFormat="1" ht="39.6">
      <c r="A59" s="28" t="s">
        <v>112</v>
      </c>
      <c r="B59" s="28"/>
      <c r="C59" s="29" t="s">
        <v>460</v>
      </c>
      <c r="D59" s="28"/>
      <c r="E59" s="37" t="s">
        <v>0</v>
      </c>
      <c r="F59" s="136">
        <v>1</v>
      </c>
      <c r="G59" s="28"/>
      <c r="H59" s="28"/>
      <c r="I59" s="21"/>
      <c r="J59" s="21"/>
      <c r="K59" s="21"/>
      <c r="L59" s="21"/>
    </row>
    <row r="60" spans="1:12" s="22" customFormat="1">
      <c r="A60" s="28"/>
      <c r="B60" s="28"/>
      <c r="C60" s="28"/>
      <c r="D60" s="28"/>
      <c r="E60" s="28"/>
      <c r="F60" s="28"/>
      <c r="G60" s="28"/>
      <c r="H60" s="28"/>
      <c r="I60" s="21"/>
      <c r="J60" s="21"/>
      <c r="K60" s="21"/>
      <c r="L60" s="21"/>
    </row>
    <row r="61" spans="1:12" s="22" customFormat="1">
      <c r="A61" s="28" t="s">
        <v>113</v>
      </c>
      <c r="B61" s="28"/>
      <c r="C61" s="29" t="s">
        <v>459</v>
      </c>
      <c r="D61" s="28"/>
      <c r="E61" s="37" t="s">
        <v>0</v>
      </c>
      <c r="F61" s="136" t="s">
        <v>461</v>
      </c>
      <c r="G61" s="28"/>
      <c r="H61" s="28"/>
      <c r="I61" s="21"/>
      <c r="J61" s="21"/>
      <c r="K61" s="21"/>
      <c r="L61" s="21"/>
    </row>
    <row r="62" spans="1:12">
      <c r="A62" s="28"/>
      <c r="B62" s="7"/>
      <c r="C62" s="9"/>
      <c r="D62" s="9"/>
      <c r="E62" s="19"/>
      <c r="F62" s="143"/>
      <c r="G62" s="200"/>
      <c r="H62" s="201"/>
    </row>
    <row r="63" spans="1:12" s="22" customFormat="1">
      <c r="A63" s="28" t="s">
        <v>462</v>
      </c>
      <c r="B63" s="29" t="s">
        <v>2</v>
      </c>
      <c r="C63" s="29" t="s">
        <v>63</v>
      </c>
      <c r="D63" s="29"/>
      <c r="E63" s="37" t="s">
        <v>34</v>
      </c>
      <c r="F63" s="136">
        <v>1</v>
      </c>
      <c r="G63" s="198"/>
      <c r="H63" s="199"/>
      <c r="I63" s="21"/>
      <c r="J63" s="21"/>
      <c r="K63" s="21"/>
      <c r="L63" s="21"/>
    </row>
    <row r="64" spans="1:12" s="22" customFormat="1">
      <c r="A64" s="28"/>
      <c r="B64" s="23"/>
      <c r="C64" s="23"/>
      <c r="D64" s="23"/>
      <c r="E64" s="135"/>
      <c r="F64" s="136"/>
      <c r="G64" s="198"/>
      <c r="H64" s="199"/>
      <c r="I64" s="21"/>
      <c r="J64" s="21"/>
      <c r="K64" s="21"/>
      <c r="L64" s="21"/>
    </row>
    <row r="65" spans="1:12" s="22" customFormat="1" ht="26.4">
      <c r="A65" s="28" t="s">
        <v>463</v>
      </c>
      <c r="B65" s="29" t="s">
        <v>24</v>
      </c>
      <c r="C65" s="29" t="s">
        <v>64</v>
      </c>
      <c r="D65" s="29"/>
      <c r="E65" s="37" t="s">
        <v>34</v>
      </c>
      <c r="F65" s="136">
        <v>1</v>
      </c>
      <c r="G65" s="198"/>
      <c r="H65" s="199"/>
      <c r="I65" s="21"/>
      <c r="J65" s="21"/>
      <c r="K65" s="21"/>
      <c r="L65" s="21"/>
    </row>
    <row r="66" spans="1:12" s="22" customFormat="1">
      <c r="A66" s="28"/>
      <c r="B66" s="29"/>
      <c r="C66" s="29"/>
      <c r="D66" s="29"/>
      <c r="E66" s="37"/>
      <c r="F66" s="136"/>
      <c r="G66" s="198"/>
      <c r="H66" s="199"/>
      <c r="I66" s="21"/>
      <c r="J66" s="21"/>
      <c r="K66" s="21"/>
      <c r="L66" s="21"/>
    </row>
    <row r="67" spans="1:12" s="27" customFormat="1" ht="26.4">
      <c r="A67" s="24" t="s">
        <v>114</v>
      </c>
      <c r="B67" s="25" t="s">
        <v>66</v>
      </c>
      <c r="C67" s="25" t="s">
        <v>67</v>
      </c>
      <c r="D67" s="25"/>
      <c r="E67" s="40"/>
      <c r="F67" s="139"/>
      <c r="G67" s="202"/>
      <c r="H67" s="203"/>
      <c r="I67" s="26"/>
      <c r="J67" s="26"/>
      <c r="K67" s="26"/>
      <c r="L67" s="26"/>
    </row>
    <row r="68" spans="1:12" s="22" customFormat="1">
      <c r="A68" s="23"/>
      <c r="B68" s="23"/>
      <c r="C68" s="23"/>
      <c r="D68" s="23"/>
      <c r="E68" s="135"/>
      <c r="F68" s="136"/>
      <c r="G68" s="198"/>
      <c r="H68" s="199"/>
      <c r="I68" s="21"/>
      <c r="J68" s="21"/>
      <c r="K68" s="21"/>
      <c r="L68" s="21"/>
    </row>
    <row r="69" spans="1:12" s="22" customFormat="1">
      <c r="A69" s="28" t="s">
        <v>115</v>
      </c>
      <c r="B69" s="29" t="s">
        <v>10</v>
      </c>
      <c r="C69" s="29" t="s">
        <v>33</v>
      </c>
      <c r="D69" s="29"/>
      <c r="E69" s="37" t="s">
        <v>34</v>
      </c>
      <c r="F69" s="136">
        <v>1</v>
      </c>
      <c r="G69" s="198"/>
      <c r="H69" s="199"/>
      <c r="I69" s="21"/>
      <c r="J69" s="21"/>
      <c r="K69" s="21"/>
      <c r="L69" s="21"/>
    </row>
    <row r="70" spans="1:12" s="22" customFormat="1">
      <c r="A70" s="23"/>
      <c r="B70" s="23"/>
      <c r="C70" s="23"/>
      <c r="D70" s="23"/>
      <c r="E70" s="135"/>
      <c r="F70" s="136"/>
      <c r="G70" s="198"/>
      <c r="H70" s="199"/>
      <c r="I70" s="21"/>
      <c r="J70" s="21"/>
      <c r="K70" s="21"/>
      <c r="L70" s="21"/>
    </row>
    <row r="71" spans="1:12" s="22" customFormat="1" ht="52.8">
      <c r="A71" s="28" t="s">
        <v>116</v>
      </c>
      <c r="B71" s="29" t="s">
        <v>68</v>
      </c>
      <c r="C71" s="29" t="s">
        <v>36</v>
      </c>
      <c r="D71" s="29"/>
      <c r="E71" s="37" t="s">
        <v>0</v>
      </c>
      <c r="F71" s="136">
        <v>1</v>
      </c>
      <c r="G71" s="198"/>
      <c r="H71" s="199"/>
      <c r="I71" s="21"/>
      <c r="J71" s="21"/>
      <c r="K71" s="21"/>
      <c r="L71" s="21"/>
    </row>
    <row r="72" spans="1:12" s="22" customFormat="1">
      <c r="A72" s="23"/>
      <c r="B72" s="23"/>
      <c r="C72" s="23"/>
      <c r="D72" s="23"/>
      <c r="E72" s="135"/>
      <c r="F72" s="136"/>
      <c r="G72" s="198"/>
      <c r="H72" s="199"/>
      <c r="I72" s="21"/>
      <c r="J72" s="21"/>
      <c r="K72" s="21"/>
      <c r="L72" s="21"/>
    </row>
    <row r="73" spans="1:12" s="22" customFormat="1" ht="39.6">
      <c r="A73" s="28" t="s">
        <v>117</v>
      </c>
      <c r="B73" s="29" t="s">
        <v>69</v>
      </c>
      <c r="C73" s="29" t="s">
        <v>38</v>
      </c>
      <c r="D73" s="29"/>
      <c r="E73" s="37" t="s">
        <v>0</v>
      </c>
      <c r="F73" s="136">
        <v>1</v>
      </c>
      <c r="G73" s="198"/>
      <c r="H73" s="199"/>
      <c r="I73" s="21"/>
      <c r="J73" s="21"/>
      <c r="K73" s="21"/>
      <c r="L73" s="21"/>
    </row>
    <row r="74" spans="1:12" s="22" customFormat="1">
      <c r="A74" s="23"/>
      <c r="B74" s="23"/>
      <c r="C74" s="23"/>
      <c r="D74" s="23"/>
      <c r="E74" s="135"/>
      <c r="F74" s="136"/>
      <c r="G74" s="198"/>
      <c r="H74" s="199"/>
      <c r="I74" s="21"/>
      <c r="J74" s="21"/>
      <c r="K74" s="21"/>
      <c r="L74" s="21"/>
    </row>
    <row r="75" spans="1:12" s="22" customFormat="1">
      <c r="A75" s="24"/>
      <c r="B75" s="25"/>
      <c r="C75" s="25"/>
      <c r="D75" s="25"/>
      <c r="E75" s="40"/>
      <c r="F75" s="139"/>
      <c r="G75" s="202"/>
      <c r="H75" s="203"/>
      <c r="I75" s="21"/>
      <c r="J75" s="21"/>
      <c r="K75" s="21"/>
      <c r="L75" s="21"/>
    </row>
    <row r="76" spans="1:12" s="22" customFormat="1">
      <c r="A76" s="23"/>
      <c r="B76" s="23"/>
      <c r="C76" s="23"/>
      <c r="D76" s="23"/>
      <c r="E76" s="135"/>
      <c r="F76" s="136"/>
      <c r="G76" s="198"/>
      <c r="H76" s="199"/>
      <c r="I76" s="21"/>
      <c r="J76" s="21"/>
      <c r="K76" s="21"/>
      <c r="L76" s="21"/>
    </row>
    <row r="77" spans="1:12" s="22" customFormat="1">
      <c r="A77" s="24"/>
      <c r="B77" s="25"/>
      <c r="C77" s="25"/>
      <c r="D77" s="25"/>
      <c r="E77" s="40"/>
      <c r="F77" s="139"/>
      <c r="G77" s="202"/>
      <c r="H77" s="203"/>
      <c r="I77" s="21"/>
      <c r="J77" s="21"/>
      <c r="K77" s="21"/>
      <c r="L77" s="21"/>
    </row>
    <row r="78" spans="1:12" s="27" customFormat="1">
      <c r="A78" s="24"/>
      <c r="B78" s="25"/>
      <c r="C78" s="25"/>
      <c r="D78" s="25"/>
      <c r="E78" s="40"/>
      <c r="F78" s="139"/>
      <c r="G78" s="202"/>
      <c r="H78" s="203"/>
      <c r="I78" s="26"/>
      <c r="J78" s="26"/>
      <c r="K78" s="26"/>
      <c r="L78" s="26"/>
    </row>
    <row r="79" spans="1:12" s="22" customFormat="1">
      <c r="A79" s="28"/>
      <c r="B79" s="29"/>
      <c r="C79" s="29"/>
      <c r="D79" s="29"/>
      <c r="E79" s="37"/>
      <c r="F79" s="136"/>
      <c r="G79" s="198"/>
      <c r="H79" s="199"/>
      <c r="I79" s="21"/>
      <c r="J79" s="21"/>
      <c r="K79" s="21"/>
      <c r="L79" s="21"/>
    </row>
    <row r="80" spans="1:12" s="101" customFormat="1" ht="25.05" customHeight="1">
      <c r="A80" s="177" t="s">
        <v>25</v>
      </c>
      <c r="B80" s="155"/>
      <c r="C80" s="155"/>
      <c r="D80" s="155"/>
      <c r="E80" s="155"/>
      <c r="F80" s="155"/>
      <c r="G80" s="155"/>
      <c r="H80" s="189"/>
    </row>
    <row r="81" spans="1:12" ht="16.8" customHeight="1">
      <c r="A81" s="32"/>
      <c r="B81" s="33"/>
      <c r="C81" s="34" t="s">
        <v>26</v>
      </c>
      <c r="D81" s="34"/>
      <c r="E81" s="33"/>
      <c r="F81" s="33"/>
      <c r="G81" s="206"/>
      <c r="H81" s="205"/>
    </row>
    <row r="82" spans="1:12" s="22" customFormat="1">
      <c r="A82" s="23"/>
      <c r="B82" s="23"/>
      <c r="C82" s="23"/>
      <c r="D82" s="23"/>
      <c r="E82" s="135"/>
      <c r="F82" s="136"/>
      <c r="G82" s="198"/>
      <c r="H82" s="199"/>
      <c r="I82" s="21"/>
      <c r="J82" s="21"/>
      <c r="K82" s="21"/>
      <c r="L82" s="21"/>
    </row>
    <row r="83" spans="1:12" s="22" customFormat="1" ht="26.4">
      <c r="A83" s="24" t="s">
        <v>118</v>
      </c>
      <c r="B83" s="25" t="s">
        <v>8</v>
      </c>
      <c r="C83" s="25" t="s">
        <v>70</v>
      </c>
      <c r="D83" s="25"/>
      <c r="E83" s="40"/>
      <c r="F83" s="139"/>
      <c r="G83" s="202"/>
      <c r="H83" s="203" t="str">
        <f t="shared" ref="H83" si="1">IF(G83="","",F83*G83)</f>
        <v/>
      </c>
      <c r="I83" s="21"/>
      <c r="J83" s="21"/>
      <c r="K83" s="21"/>
      <c r="L83" s="21"/>
    </row>
    <row r="84" spans="1:12" s="22" customFormat="1">
      <c r="A84" s="23"/>
      <c r="B84" s="23"/>
      <c r="C84" s="23"/>
      <c r="D84" s="23"/>
      <c r="E84" s="135"/>
      <c r="F84" s="136"/>
      <c r="G84" s="198"/>
      <c r="H84" s="199"/>
      <c r="I84" s="21"/>
      <c r="J84" s="21"/>
      <c r="K84" s="21"/>
      <c r="L84" s="21"/>
    </row>
    <row r="85" spans="1:12" s="27" customFormat="1" ht="26.4">
      <c r="A85" s="24" t="s">
        <v>41</v>
      </c>
      <c r="B85" s="25" t="s">
        <v>71</v>
      </c>
      <c r="C85" s="25" t="s">
        <v>72</v>
      </c>
      <c r="D85" s="25"/>
      <c r="E85" s="40"/>
      <c r="F85" s="139"/>
      <c r="G85" s="202"/>
      <c r="H85" s="203" t="str">
        <f t="shared" ref="H85" si="2">IF(G85="","",F85*G85)</f>
        <v/>
      </c>
      <c r="I85" s="26"/>
      <c r="J85" s="26"/>
      <c r="K85" s="26"/>
      <c r="L85" s="26"/>
    </row>
    <row r="86" spans="1:12" s="22" customFormat="1">
      <c r="A86" s="23"/>
      <c r="B86" s="23"/>
      <c r="C86" s="23"/>
      <c r="D86" s="23"/>
      <c r="E86" s="135"/>
      <c r="F86" s="136"/>
      <c r="G86" s="198"/>
      <c r="H86" s="199"/>
      <c r="I86" s="21"/>
      <c r="J86" s="21"/>
      <c r="K86" s="21"/>
      <c r="L86" s="21"/>
    </row>
    <row r="87" spans="1:12" s="22" customFormat="1">
      <c r="A87" s="28" t="s">
        <v>119</v>
      </c>
      <c r="B87" s="29"/>
      <c r="C87" s="29" t="s">
        <v>45</v>
      </c>
      <c r="D87" s="29"/>
      <c r="E87" s="37" t="s">
        <v>34</v>
      </c>
      <c r="F87" s="136">
        <v>1</v>
      </c>
      <c r="G87" s="198"/>
      <c r="H87" s="199"/>
      <c r="I87" s="21"/>
      <c r="J87" s="21"/>
      <c r="K87" s="21"/>
      <c r="L87" s="21"/>
    </row>
    <row r="88" spans="1:12" s="22" customFormat="1">
      <c r="A88" s="23"/>
      <c r="B88" s="23"/>
      <c r="C88" s="23"/>
      <c r="D88" s="23"/>
      <c r="E88" s="135"/>
      <c r="F88" s="136"/>
      <c r="G88" s="198"/>
      <c r="H88" s="199"/>
      <c r="I88" s="21"/>
      <c r="J88" s="21"/>
      <c r="K88" s="21"/>
      <c r="L88" s="21"/>
    </row>
    <row r="89" spans="1:12" s="22" customFormat="1">
      <c r="A89" s="28" t="s">
        <v>120</v>
      </c>
      <c r="B89" s="29"/>
      <c r="C89" s="29" t="s">
        <v>46</v>
      </c>
      <c r="D89" s="29"/>
      <c r="E89" s="37" t="s">
        <v>34</v>
      </c>
      <c r="F89" s="136">
        <v>1</v>
      </c>
      <c r="G89" s="198"/>
      <c r="H89" s="199"/>
      <c r="I89" s="21"/>
      <c r="J89" s="21"/>
      <c r="K89" s="21"/>
      <c r="L89" s="21"/>
    </row>
    <row r="90" spans="1:12" s="22" customFormat="1">
      <c r="A90" s="23"/>
      <c r="B90" s="23"/>
      <c r="C90" s="23"/>
      <c r="D90" s="23"/>
      <c r="E90" s="135"/>
      <c r="F90" s="136"/>
      <c r="G90" s="198"/>
      <c r="H90" s="199"/>
      <c r="I90" s="21"/>
      <c r="J90" s="21"/>
      <c r="K90" s="21"/>
      <c r="L90" s="21"/>
    </row>
    <row r="91" spans="1:12" s="22" customFormat="1">
      <c r="A91" s="28" t="s">
        <v>121</v>
      </c>
      <c r="B91" s="29"/>
      <c r="C91" s="29" t="s">
        <v>47</v>
      </c>
      <c r="D91" s="29"/>
      <c r="E91" s="37" t="s">
        <v>34</v>
      </c>
      <c r="F91" s="136">
        <v>1</v>
      </c>
      <c r="G91" s="198"/>
      <c r="H91" s="199"/>
      <c r="I91" s="21"/>
      <c r="J91" s="21"/>
      <c r="K91" s="21"/>
      <c r="L91" s="21"/>
    </row>
    <row r="92" spans="1:12" s="22" customFormat="1">
      <c r="A92" s="23"/>
      <c r="B92" s="23"/>
      <c r="C92" s="23"/>
      <c r="D92" s="23"/>
      <c r="E92" s="135"/>
      <c r="F92" s="136"/>
      <c r="G92" s="198"/>
      <c r="H92" s="199"/>
      <c r="I92" s="21"/>
      <c r="J92" s="21"/>
      <c r="K92" s="21"/>
      <c r="L92" s="21"/>
    </row>
    <row r="93" spans="1:12" s="22" customFormat="1" ht="26.4">
      <c r="A93" s="28" t="s">
        <v>122</v>
      </c>
      <c r="B93" s="29" t="s">
        <v>73</v>
      </c>
      <c r="C93" s="29" t="s">
        <v>49</v>
      </c>
      <c r="D93" s="29"/>
      <c r="E93" s="37" t="s">
        <v>34</v>
      </c>
      <c r="F93" s="136">
        <v>1</v>
      </c>
      <c r="G93" s="198"/>
      <c r="H93" s="199"/>
      <c r="I93" s="21"/>
      <c r="J93" s="21"/>
      <c r="K93" s="21"/>
      <c r="L93" s="21"/>
    </row>
    <row r="94" spans="1:12" s="22" customFormat="1">
      <c r="A94" s="23"/>
      <c r="B94" s="23"/>
      <c r="C94" s="23"/>
      <c r="D94" s="23"/>
      <c r="E94" s="135"/>
      <c r="F94" s="136"/>
      <c r="G94" s="198"/>
      <c r="H94" s="199"/>
      <c r="I94" s="21"/>
      <c r="J94" s="21"/>
      <c r="K94" s="21"/>
      <c r="L94" s="21"/>
    </row>
    <row r="95" spans="1:12" s="22" customFormat="1" ht="26.4">
      <c r="A95" s="28" t="s">
        <v>123</v>
      </c>
      <c r="B95" s="29" t="s">
        <v>73</v>
      </c>
      <c r="C95" s="29" t="s">
        <v>50</v>
      </c>
      <c r="D95" s="29"/>
      <c r="E95" s="37" t="s">
        <v>34</v>
      </c>
      <c r="F95" s="136">
        <v>1</v>
      </c>
      <c r="G95" s="198"/>
      <c r="H95" s="199"/>
      <c r="I95" s="21"/>
      <c r="J95" s="21"/>
      <c r="K95" s="21"/>
      <c r="L95" s="21"/>
    </row>
    <row r="96" spans="1:12" s="22" customFormat="1">
      <c r="A96" s="28"/>
      <c r="B96" s="29"/>
      <c r="C96" s="29"/>
      <c r="D96" s="29"/>
      <c r="E96" s="37"/>
      <c r="F96" s="136"/>
      <c r="G96" s="198"/>
      <c r="H96" s="199"/>
      <c r="I96" s="21"/>
      <c r="J96" s="21"/>
      <c r="K96" s="21"/>
      <c r="L96" s="21"/>
    </row>
    <row r="97" spans="1:12" s="22" customFormat="1" ht="26.4">
      <c r="A97" s="28" t="s">
        <v>123</v>
      </c>
      <c r="B97" s="29" t="s">
        <v>73</v>
      </c>
      <c r="C97" s="29" t="s">
        <v>51</v>
      </c>
      <c r="D97" s="29"/>
      <c r="E97" s="37" t="s">
        <v>34</v>
      </c>
      <c r="F97" s="136">
        <v>1</v>
      </c>
      <c r="G97" s="198"/>
      <c r="H97" s="199"/>
      <c r="I97" s="21"/>
      <c r="J97" s="21"/>
      <c r="K97" s="21"/>
      <c r="L97" s="21"/>
    </row>
    <row r="98" spans="1:12" s="22" customFormat="1">
      <c r="A98" s="23"/>
      <c r="B98" s="23"/>
      <c r="C98" s="23"/>
      <c r="D98" s="23"/>
      <c r="E98" s="135"/>
      <c r="F98" s="136"/>
      <c r="G98" s="198"/>
      <c r="H98" s="199"/>
      <c r="I98" s="21"/>
      <c r="J98" s="21"/>
      <c r="K98" s="21"/>
      <c r="L98" s="21"/>
    </row>
    <row r="99" spans="1:12" s="22" customFormat="1" ht="26.4">
      <c r="A99" s="28" t="s">
        <v>124</v>
      </c>
      <c r="B99" s="29" t="s">
        <v>73</v>
      </c>
      <c r="C99" s="29" t="s">
        <v>52</v>
      </c>
      <c r="D99" s="29"/>
      <c r="E99" s="37" t="s">
        <v>34</v>
      </c>
      <c r="F99" s="136">
        <v>1</v>
      </c>
      <c r="G99" s="198"/>
      <c r="H99" s="199"/>
      <c r="I99" s="21"/>
      <c r="J99" s="21"/>
      <c r="K99" s="21"/>
      <c r="L99" s="21"/>
    </row>
    <row r="100" spans="1:12" s="22" customFormat="1">
      <c r="A100" s="23"/>
      <c r="B100" s="23"/>
      <c r="C100" s="23"/>
      <c r="D100" s="23"/>
      <c r="E100" s="135"/>
      <c r="F100" s="136"/>
      <c r="G100" s="198"/>
      <c r="H100" s="199"/>
      <c r="I100" s="21"/>
      <c r="J100" s="21"/>
      <c r="K100" s="21"/>
      <c r="L100" s="21"/>
    </row>
    <row r="101" spans="1:12" s="22" customFormat="1" ht="26.4">
      <c r="A101" s="28" t="s">
        <v>125</v>
      </c>
      <c r="B101" s="29" t="s">
        <v>73</v>
      </c>
      <c r="C101" s="23" t="s">
        <v>53</v>
      </c>
      <c r="D101" s="23"/>
      <c r="E101" s="37" t="s">
        <v>34</v>
      </c>
      <c r="F101" s="136">
        <v>1</v>
      </c>
      <c r="G101" s="198"/>
      <c r="H101" s="199"/>
      <c r="I101" s="21"/>
      <c r="J101" s="21"/>
      <c r="K101" s="21"/>
      <c r="L101" s="21"/>
    </row>
    <row r="102" spans="1:12" s="22" customFormat="1">
      <c r="A102" s="23"/>
      <c r="B102" s="29"/>
      <c r="C102" s="23"/>
      <c r="D102" s="23"/>
      <c r="E102" s="37"/>
      <c r="F102" s="136"/>
      <c r="G102" s="198"/>
      <c r="H102" s="199"/>
      <c r="I102" s="21"/>
      <c r="J102" s="21"/>
      <c r="K102" s="21"/>
      <c r="L102" s="21"/>
    </row>
    <row r="103" spans="1:12" s="27" customFormat="1" ht="29.4" customHeight="1">
      <c r="A103" s="38"/>
      <c r="B103" s="39" t="s">
        <v>27</v>
      </c>
      <c r="C103" s="39" t="s">
        <v>74</v>
      </c>
      <c r="D103" s="39"/>
      <c r="E103" s="40"/>
      <c r="F103" s="144"/>
      <c r="G103" s="202"/>
      <c r="H103" s="203"/>
      <c r="I103" s="26"/>
      <c r="J103" s="26"/>
      <c r="K103" s="26"/>
      <c r="L103" s="26"/>
    </row>
    <row r="104" spans="1:12" s="22" customFormat="1">
      <c r="A104" s="35"/>
      <c r="B104" s="36"/>
      <c r="C104" s="36"/>
      <c r="D104" s="36"/>
      <c r="E104" s="37"/>
      <c r="F104" s="145"/>
      <c r="G104" s="198"/>
      <c r="H104" s="199" t="str">
        <f t="shared" ref="H104" si="3">IF(G104="","",F104*G104)</f>
        <v/>
      </c>
      <c r="I104" s="21"/>
      <c r="J104" s="21"/>
      <c r="K104" s="21"/>
      <c r="L104" s="21"/>
    </row>
    <row r="105" spans="1:12" s="22" customFormat="1">
      <c r="A105" s="28" t="s">
        <v>126</v>
      </c>
      <c r="B105" s="29" t="s">
        <v>41</v>
      </c>
      <c r="C105" s="29" t="s">
        <v>55</v>
      </c>
      <c r="D105" s="29"/>
      <c r="E105" s="37" t="s">
        <v>34</v>
      </c>
      <c r="F105" s="136">
        <v>1</v>
      </c>
      <c r="G105" s="198"/>
      <c r="H105" s="199"/>
      <c r="I105" s="21"/>
      <c r="J105" s="21"/>
      <c r="K105" s="21"/>
      <c r="L105" s="21"/>
    </row>
    <row r="106" spans="1:12" s="22" customFormat="1">
      <c r="A106" s="28"/>
      <c r="B106" s="29"/>
      <c r="C106" s="29"/>
      <c r="D106" s="29"/>
      <c r="E106" s="37"/>
      <c r="F106" s="136"/>
      <c r="G106" s="198"/>
      <c r="H106" s="199"/>
      <c r="I106" s="21"/>
      <c r="J106" s="21"/>
      <c r="K106" s="21"/>
      <c r="L106" s="21"/>
    </row>
    <row r="107" spans="1:12" s="22" customFormat="1">
      <c r="A107" s="28" t="s">
        <v>127</v>
      </c>
      <c r="B107" s="29"/>
      <c r="C107" s="29" t="s">
        <v>56</v>
      </c>
      <c r="D107" s="29"/>
      <c r="E107" s="37" t="s">
        <v>34</v>
      </c>
      <c r="F107" s="136">
        <v>1</v>
      </c>
      <c r="G107" s="198"/>
      <c r="H107" s="199"/>
      <c r="I107" s="21"/>
      <c r="J107" s="21"/>
      <c r="K107" s="21"/>
      <c r="L107" s="21"/>
    </row>
    <row r="108" spans="1:12" s="22" customFormat="1">
      <c r="A108" s="28"/>
      <c r="B108" s="29"/>
      <c r="C108" s="29"/>
      <c r="D108" s="29"/>
      <c r="E108" s="37"/>
      <c r="F108" s="136"/>
      <c r="G108" s="198"/>
      <c r="H108" s="199"/>
      <c r="I108" s="21"/>
      <c r="J108" s="21"/>
      <c r="K108" s="21"/>
      <c r="L108" s="21"/>
    </row>
    <row r="109" spans="1:12" s="22" customFormat="1">
      <c r="A109" s="28" t="s">
        <v>128</v>
      </c>
      <c r="B109" s="29" t="s">
        <v>41</v>
      </c>
      <c r="C109" s="29" t="s">
        <v>57</v>
      </c>
      <c r="D109" s="29"/>
      <c r="E109" s="37" t="s">
        <v>34</v>
      </c>
      <c r="F109" s="136">
        <v>1</v>
      </c>
      <c r="G109" s="198"/>
      <c r="H109" s="199"/>
      <c r="I109" s="21"/>
      <c r="J109" s="21"/>
      <c r="K109" s="21"/>
      <c r="L109" s="21"/>
    </row>
    <row r="110" spans="1:12" s="22" customFormat="1">
      <c r="A110" s="28"/>
      <c r="B110" s="29"/>
      <c r="C110" s="29"/>
      <c r="D110" s="29"/>
      <c r="E110" s="37"/>
      <c r="F110" s="136"/>
      <c r="G110" s="198"/>
      <c r="H110" s="199"/>
      <c r="I110" s="21"/>
      <c r="J110" s="21"/>
      <c r="K110" s="21"/>
      <c r="L110" s="21"/>
    </row>
    <row r="111" spans="1:12" s="22" customFormat="1">
      <c r="A111" s="28" t="s">
        <v>129</v>
      </c>
      <c r="B111" s="29" t="s">
        <v>41</v>
      </c>
      <c r="C111" s="29" t="s">
        <v>58</v>
      </c>
      <c r="D111" s="29"/>
      <c r="E111" s="37" t="s">
        <v>34</v>
      </c>
      <c r="F111" s="136">
        <v>1</v>
      </c>
      <c r="G111" s="198"/>
      <c r="H111" s="199"/>
      <c r="I111" s="21"/>
      <c r="J111" s="21"/>
      <c r="K111" s="21"/>
      <c r="L111" s="21"/>
    </row>
    <row r="112" spans="1:12" s="22" customFormat="1">
      <c r="A112" s="28"/>
      <c r="B112" s="23"/>
      <c r="C112" s="23"/>
      <c r="D112" s="23"/>
      <c r="E112" s="135"/>
      <c r="F112" s="136"/>
      <c r="G112" s="198"/>
      <c r="H112" s="199"/>
      <c r="I112" s="21"/>
      <c r="J112" s="21"/>
      <c r="K112" s="21"/>
      <c r="L112" s="21"/>
    </row>
    <row r="113" spans="1:12" s="22" customFormat="1" ht="26.4">
      <c r="A113" s="28" t="s">
        <v>130</v>
      </c>
      <c r="B113" s="29" t="s">
        <v>41</v>
      </c>
      <c r="C113" s="29" t="s">
        <v>59</v>
      </c>
      <c r="D113" s="29"/>
      <c r="E113" s="37" t="s">
        <v>34</v>
      </c>
      <c r="F113" s="136">
        <v>1</v>
      </c>
      <c r="G113" s="198"/>
      <c r="H113" s="199"/>
      <c r="I113" s="21"/>
      <c r="J113" s="21"/>
      <c r="K113" s="21"/>
      <c r="L113" s="21"/>
    </row>
    <row r="114" spans="1:12" s="22" customFormat="1">
      <c r="A114" s="28"/>
      <c r="B114" s="29"/>
      <c r="C114" s="29"/>
      <c r="D114" s="29"/>
      <c r="E114" s="37"/>
      <c r="F114" s="136"/>
      <c r="G114" s="198"/>
      <c r="H114" s="199"/>
      <c r="I114" s="21"/>
      <c r="J114" s="21"/>
      <c r="K114" s="21"/>
      <c r="L114" s="21"/>
    </row>
    <row r="115" spans="1:12" s="22" customFormat="1">
      <c r="A115" s="28" t="s">
        <v>131</v>
      </c>
      <c r="B115" s="29" t="s">
        <v>41</v>
      </c>
      <c r="C115" s="29" t="s">
        <v>60</v>
      </c>
      <c r="D115" s="29"/>
      <c r="E115" s="37" t="s">
        <v>34</v>
      </c>
      <c r="F115" s="136">
        <v>1</v>
      </c>
      <c r="G115" s="198"/>
      <c r="H115" s="199"/>
      <c r="I115" s="21"/>
      <c r="J115" s="21"/>
      <c r="K115" s="21"/>
      <c r="L115" s="21"/>
    </row>
    <row r="116" spans="1:12" s="22" customFormat="1">
      <c r="A116" s="28"/>
      <c r="B116" s="23"/>
      <c r="C116" s="23"/>
      <c r="D116" s="23"/>
      <c r="E116" s="135"/>
      <c r="F116" s="136"/>
      <c r="G116" s="198"/>
      <c r="H116" s="199"/>
      <c r="I116" s="21"/>
      <c r="J116" s="21"/>
      <c r="K116" s="21"/>
      <c r="L116" s="21"/>
    </row>
    <row r="117" spans="1:12" s="22" customFormat="1">
      <c r="A117" s="28" t="s">
        <v>132</v>
      </c>
      <c r="B117" s="29" t="s">
        <v>41</v>
      </c>
      <c r="C117" s="29" t="s">
        <v>61</v>
      </c>
      <c r="D117" s="29"/>
      <c r="E117" s="37" t="s">
        <v>34</v>
      </c>
      <c r="F117" s="136">
        <v>1</v>
      </c>
      <c r="G117" s="198"/>
      <c r="H117" s="199"/>
      <c r="I117" s="21"/>
      <c r="J117" s="21"/>
      <c r="K117" s="21"/>
      <c r="L117" s="21"/>
    </row>
    <row r="118" spans="1:12" s="22" customFormat="1">
      <c r="A118" s="28"/>
      <c r="B118" s="23"/>
      <c r="C118" s="23"/>
      <c r="D118" s="23"/>
      <c r="E118" s="135"/>
      <c r="F118" s="136"/>
      <c r="G118" s="198"/>
      <c r="H118" s="199"/>
      <c r="I118" s="21"/>
      <c r="J118" s="21"/>
      <c r="K118" s="21"/>
      <c r="L118" s="21"/>
    </row>
    <row r="119" spans="1:12" s="22" customFormat="1">
      <c r="A119" s="28" t="s">
        <v>133</v>
      </c>
      <c r="B119" s="29" t="s">
        <v>41</v>
      </c>
      <c r="C119" s="29" t="s">
        <v>62</v>
      </c>
      <c r="D119" s="29"/>
      <c r="E119" s="37" t="s">
        <v>34</v>
      </c>
      <c r="F119" s="136">
        <v>1</v>
      </c>
      <c r="G119" s="198"/>
      <c r="H119" s="199"/>
      <c r="I119" s="21"/>
      <c r="J119" s="21"/>
      <c r="K119" s="21"/>
      <c r="L119" s="21"/>
    </row>
    <row r="120" spans="1:12" s="22" customFormat="1">
      <c r="A120" s="28"/>
      <c r="B120" s="36"/>
      <c r="C120" s="36"/>
      <c r="D120" s="36"/>
      <c r="E120" s="37"/>
      <c r="F120" s="145"/>
      <c r="G120" s="198"/>
      <c r="H120" s="199" t="str">
        <f t="shared" ref="H120" si="4">IF(G120="","",F120*G120)</f>
        <v/>
      </c>
      <c r="I120" s="21"/>
      <c r="J120" s="21"/>
      <c r="K120" s="21"/>
      <c r="L120" s="21"/>
    </row>
    <row r="121" spans="1:12" s="22" customFormat="1">
      <c r="A121" s="28" t="s">
        <v>134</v>
      </c>
      <c r="B121" s="36" t="s">
        <v>75</v>
      </c>
      <c r="C121" s="36" t="s">
        <v>76</v>
      </c>
      <c r="D121" s="36"/>
      <c r="E121" s="37" t="s">
        <v>34</v>
      </c>
      <c r="F121" s="136">
        <v>1</v>
      </c>
      <c r="G121" s="198"/>
      <c r="H121" s="199"/>
      <c r="I121" s="21"/>
      <c r="J121" s="21"/>
      <c r="K121" s="21"/>
      <c r="L121" s="21"/>
    </row>
    <row r="122" spans="1:12" s="22" customFormat="1">
      <c r="A122" s="28"/>
      <c r="B122" s="36"/>
      <c r="C122" s="36"/>
      <c r="D122" s="36"/>
      <c r="E122" s="37"/>
      <c r="F122" s="136"/>
      <c r="G122" s="198"/>
      <c r="H122" s="199"/>
      <c r="I122" s="21"/>
      <c r="J122" s="21"/>
      <c r="K122" s="21"/>
      <c r="L122" s="21"/>
    </row>
    <row r="123" spans="1:12" s="101" customFormat="1" ht="25.05" customHeight="1">
      <c r="A123" s="177" t="s">
        <v>25</v>
      </c>
      <c r="B123" s="155"/>
      <c r="C123" s="155"/>
      <c r="D123" s="155"/>
      <c r="E123" s="155"/>
      <c r="F123" s="155"/>
      <c r="G123" s="155"/>
      <c r="H123" s="189"/>
    </row>
    <row r="124" spans="1:12" ht="17.399999999999999" customHeight="1">
      <c r="A124" s="32"/>
      <c r="B124" s="33"/>
      <c r="C124" s="34" t="s">
        <v>26</v>
      </c>
      <c r="D124" s="34"/>
      <c r="E124" s="33"/>
      <c r="F124" s="33"/>
      <c r="G124" s="142"/>
      <c r="H124" s="205"/>
    </row>
    <row r="125" spans="1:12" s="22" customFormat="1">
      <c r="A125" s="28"/>
      <c r="B125" s="36"/>
      <c r="C125" s="36"/>
      <c r="D125" s="36"/>
      <c r="E125" s="37"/>
      <c r="F125" s="136"/>
      <c r="G125" s="198"/>
      <c r="H125" s="199"/>
      <c r="I125" s="21"/>
      <c r="J125" s="21"/>
      <c r="K125" s="21"/>
      <c r="L125" s="21"/>
    </row>
    <row r="126" spans="1:12" s="22" customFormat="1">
      <c r="A126" s="28" t="s">
        <v>135</v>
      </c>
      <c r="B126" s="36" t="s">
        <v>77</v>
      </c>
      <c r="C126" s="36" t="s">
        <v>78</v>
      </c>
      <c r="D126" s="36"/>
      <c r="E126" s="37" t="s">
        <v>34</v>
      </c>
      <c r="F126" s="136">
        <v>1</v>
      </c>
      <c r="G126" s="198"/>
      <c r="H126" s="199"/>
      <c r="I126" s="21"/>
      <c r="J126" s="21"/>
      <c r="K126" s="21"/>
      <c r="L126" s="21"/>
    </row>
    <row r="127" spans="1:12" s="22" customFormat="1">
      <c r="A127" s="28"/>
      <c r="B127" s="36"/>
      <c r="C127" s="36"/>
      <c r="D127" s="36"/>
      <c r="E127" s="37"/>
      <c r="F127" s="136"/>
      <c r="G127" s="198"/>
      <c r="H127" s="199"/>
      <c r="I127" s="21"/>
      <c r="J127" s="21"/>
      <c r="K127" s="21"/>
      <c r="L127" s="21"/>
    </row>
    <row r="128" spans="1:12" s="22" customFormat="1">
      <c r="A128" s="28" t="s">
        <v>136</v>
      </c>
      <c r="B128" s="36" t="s">
        <v>79</v>
      </c>
      <c r="C128" s="36" t="s">
        <v>80</v>
      </c>
      <c r="D128" s="36"/>
      <c r="E128" s="37" t="s">
        <v>34</v>
      </c>
      <c r="F128" s="136">
        <v>1</v>
      </c>
      <c r="G128" s="198"/>
      <c r="H128" s="199"/>
      <c r="I128" s="21"/>
      <c r="J128" s="21"/>
      <c r="K128" s="21"/>
      <c r="L128" s="21"/>
    </row>
    <row r="129" spans="1:12" s="22" customFormat="1">
      <c r="A129" s="28"/>
      <c r="B129" s="36"/>
      <c r="C129" s="36"/>
      <c r="D129" s="36"/>
      <c r="E129" s="37"/>
      <c r="F129" s="136"/>
      <c r="G129" s="198"/>
      <c r="H129" s="199"/>
      <c r="I129" s="21"/>
      <c r="J129" s="21"/>
      <c r="K129" s="21"/>
      <c r="L129" s="21"/>
    </row>
    <row r="130" spans="1:12" s="22" customFormat="1">
      <c r="A130" s="28" t="s">
        <v>137</v>
      </c>
      <c r="B130" s="51" t="s">
        <v>79</v>
      </c>
      <c r="C130" s="36" t="s">
        <v>81</v>
      </c>
      <c r="D130" s="36"/>
      <c r="E130" s="37" t="s">
        <v>34</v>
      </c>
      <c r="F130" s="136">
        <v>1</v>
      </c>
      <c r="G130" s="198"/>
      <c r="H130" s="199"/>
      <c r="I130" s="21"/>
      <c r="J130" s="21"/>
      <c r="K130" s="21"/>
      <c r="L130" s="21"/>
    </row>
    <row r="131" spans="1:12" s="22" customFormat="1">
      <c r="A131" s="28"/>
      <c r="B131" s="36"/>
      <c r="C131" s="36"/>
      <c r="D131" s="36"/>
      <c r="E131" s="37"/>
      <c r="F131" s="136"/>
      <c r="G131" s="198"/>
      <c r="H131" s="199"/>
      <c r="I131" s="21"/>
      <c r="J131" s="21"/>
      <c r="K131" s="21"/>
      <c r="L131" s="21"/>
    </row>
    <row r="132" spans="1:12" s="22" customFormat="1" ht="26.4">
      <c r="A132" s="28" t="s">
        <v>138</v>
      </c>
      <c r="B132" s="36"/>
      <c r="C132" s="36" t="s">
        <v>82</v>
      </c>
      <c r="D132" s="36"/>
      <c r="E132" s="37" t="s">
        <v>0</v>
      </c>
      <c r="F132" s="136">
        <v>1</v>
      </c>
      <c r="G132" s="198"/>
      <c r="H132" s="199"/>
      <c r="I132" s="21"/>
      <c r="J132" s="21"/>
      <c r="K132" s="21"/>
      <c r="L132" s="21"/>
    </row>
    <row r="133" spans="1:12">
      <c r="A133" s="11"/>
      <c r="B133" s="14"/>
      <c r="C133" s="14"/>
      <c r="D133" s="14"/>
      <c r="E133" s="19"/>
      <c r="F133" s="14"/>
      <c r="G133" s="200"/>
      <c r="H133" s="201"/>
    </row>
    <row r="134" spans="1:12" s="27" customFormat="1" ht="25.8" customHeight="1">
      <c r="A134" s="38" t="s">
        <v>139</v>
      </c>
      <c r="B134" s="39" t="s">
        <v>9</v>
      </c>
      <c r="C134" s="39" t="s">
        <v>84</v>
      </c>
      <c r="D134" s="39"/>
      <c r="E134" s="40"/>
      <c r="F134" s="144"/>
      <c r="G134" s="202"/>
      <c r="H134" s="203" t="str">
        <f t="shared" ref="H134:H135" si="5">IF(G134="","",F134*G134)</f>
        <v/>
      </c>
      <c r="I134" s="26"/>
      <c r="J134" s="26"/>
      <c r="K134" s="26"/>
      <c r="L134" s="26"/>
    </row>
    <row r="135" spans="1:12" s="22" customFormat="1">
      <c r="A135" s="35"/>
      <c r="B135" s="36"/>
      <c r="C135" s="36"/>
      <c r="D135" s="36"/>
      <c r="E135" s="37"/>
      <c r="F135" s="145"/>
      <c r="G135" s="198"/>
      <c r="H135" s="199" t="str">
        <f t="shared" si="5"/>
        <v/>
      </c>
      <c r="I135" s="21"/>
      <c r="J135" s="21"/>
      <c r="K135" s="21"/>
      <c r="L135" s="21"/>
    </row>
    <row r="136" spans="1:12" s="22" customFormat="1" ht="30" customHeight="1">
      <c r="A136" s="35" t="s">
        <v>140</v>
      </c>
      <c r="B136" s="36" t="s">
        <v>450</v>
      </c>
      <c r="C136" s="36" t="s">
        <v>85</v>
      </c>
      <c r="D136" s="36"/>
      <c r="E136" s="37" t="s">
        <v>86</v>
      </c>
      <c r="F136" s="136">
        <v>1</v>
      </c>
      <c r="G136" s="198">
        <f>0.5*150000</f>
        <v>75000</v>
      </c>
      <c r="H136" s="199">
        <f>F136*G136</f>
        <v>75000</v>
      </c>
      <c r="I136" s="21"/>
      <c r="J136" s="21"/>
      <c r="K136" s="21"/>
      <c r="L136" s="21"/>
    </row>
    <row r="137" spans="1:12" s="22" customFormat="1">
      <c r="A137" s="35"/>
      <c r="B137" s="36"/>
      <c r="C137" s="36"/>
      <c r="D137" s="36"/>
      <c r="E137" s="37"/>
      <c r="F137" s="145"/>
      <c r="G137" s="198"/>
      <c r="H137" s="199"/>
      <c r="I137" s="21"/>
      <c r="J137" s="21"/>
      <c r="K137" s="21"/>
      <c r="L137" s="21"/>
    </row>
    <row r="138" spans="1:12" s="22" customFormat="1" ht="26.4">
      <c r="A138" s="35" t="s">
        <v>141</v>
      </c>
      <c r="B138" s="36" t="s">
        <v>451</v>
      </c>
      <c r="C138" s="36" t="s">
        <v>448</v>
      </c>
      <c r="D138" s="36"/>
      <c r="E138" s="37" t="s">
        <v>86</v>
      </c>
      <c r="F138" s="145">
        <v>1</v>
      </c>
      <c r="G138" s="204">
        <f>0.5*100000</f>
        <v>50000</v>
      </c>
      <c r="H138" s="199">
        <f>F138*G138</f>
        <v>50000</v>
      </c>
      <c r="I138" s="21"/>
      <c r="J138" s="21"/>
      <c r="K138" s="21"/>
      <c r="L138" s="21"/>
    </row>
    <row r="139" spans="1:12" s="22" customFormat="1">
      <c r="A139" s="35"/>
      <c r="B139" s="36"/>
      <c r="C139" s="36"/>
      <c r="D139" s="36"/>
      <c r="E139" s="37"/>
      <c r="F139" s="145"/>
      <c r="G139" s="204"/>
      <c r="H139" s="199"/>
      <c r="I139" s="21"/>
      <c r="J139" s="21"/>
      <c r="K139" s="21"/>
      <c r="L139" s="21"/>
    </row>
    <row r="140" spans="1:12" s="22" customFormat="1" ht="26.4">
      <c r="A140" s="35" t="s">
        <v>455</v>
      </c>
      <c r="B140" s="36" t="s">
        <v>452</v>
      </c>
      <c r="C140" s="36" t="s">
        <v>447</v>
      </c>
      <c r="D140" s="36"/>
      <c r="E140" s="37" t="s">
        <v>86</v>
      </c>
      <c r="F140" s="145">
        <v>1</v>
      </c>
      <c r="G140" s="204">
        <f>0.5*400000</f>
        <v>200000</v>
      </c>
      <c r="H140" s="199">
        <f>F140*G140</f>
        <v>200000</v>
      </c>
      <c r="I140" s="21"/>
      <c r="J140" s="21"/>
      <c r="K140" s="21"/>
      <c r="L140" s="21"/>
    </row>
    <row r="141" spans="1:12" s="22" customFormat="1">
      <c r="A141" s="35"/>
      <c r="B141" s="36"/>
      <c r="C141" s="36"/>
      <c r="D141" s="36"/>
      <c r="E141" s="37"/>
      <c r="F141" s="145"/>
      <c r="G141" s="204"/>
      <c r="H141" s="199"/>
      <c r="I141" s="21"/>
      <c r="J141" s="21"/>
      <c r="K141" s="21"/>
      <c r="L141" s="21"/>
    </row>
    <row r="142" spans="1:12" s="22" customFormat="1" ht="26.4">
      <c r="A142" s="35" t="s">
        <v>456</v>
      </c>
      <c r="B142" s="36" t="s">
        <v>453</v>
      </c>
      <c r="C142" s="36" t="s">
        <v>449</v>
      </c>
      <c r="D142" s="36"/>
      <c r="E142" s="37" t="s">
        <v>86</v>
      </c>
      <c r="F142" s="145">
        <v>1</v>
      </c>
      <c r="G142" s="204">
        <f>0.5*100000</f>
        <v>50000</v>
      </c>
      <c r="H142" s="199">
        <f>F142*G142</f>
        <v>50000</v>
      </c>
      <c r="I142" s="21"/>
      <c r="J142" s="21"/>
      <c r="K142" s="21"/>
      <c r="L142" s="21"/>
    </row>
    <row r="143" spans="1:12" s="22" customFormat="1">
      <c r="A143" s="35"/>
      <c r="B143" s="36"/>
      <c r="C143" s="36"/>
      <c r="D143" s="36"/>
      <c r="E143" s="37"/>
      <c r="F143" s="145"/>
      <c r="G143" s="204"/>
      <c r="H143" s="199"/>
      <c r="I143" s="21"/>
      <c r="J143" s="21"/>
      <c r="K143" s="21"/>
      <c r="L143" s="21"/>
    </row>
    <row r="144" spans="1:12" s="22" customFormat="1" ht="26.4">
      <c r="A144" s="35" t="s">
        <v>457</v>
      </c>
      <c r="B144" s="36" t="s">
        <v>454</v>
      </c>
      <c r="C144" s="36" t="s">
        <v>458</v>
      </c>
      <c r="D144" s="36"/>
      <c r="E144" s="37" t="s">
        <v>3</v>
      </c>
      <c r="F144" s="145">
        <f>SUM(H136:H142)</f>
        <v>375000</v>
      </c>
      <c r="G144" s="146">
        <f>10%</f>
        <v>0.1</v>
      </c>
      <c r="H144" s="199">
        <f>F144*G144</f>
        <v>37500</v>
      </c>
      <c r="I144" s="21"/>
      <c r="J144" s="21"/>
      <c r="K144" s="21"/>
      <c r="L144" s="21"/>
    </row>
    <row r="145" spans="1:12" s="22" customFormat="1">
      <c r="A145" s="35"/>
      <c r="B145" s="36"/>
      <c r="C145" s="36"/>
      <c r="D145" s="36"/>
      <c r="E145" s="37"/>
      <c r="F145" s="145"/>
      <c r="G145" s="204"/>
      <c r="H145" s="199"/>
      <c r="I145" s="21"/>
      <c r="J145" s="21"/>
      <c r="K145" s="21"/>
      <c r="L145" s="21"/>
    </row>
    <row r="146" spans="1:12" s="22" customFormat="1">
      <c r="A146" s="35"/>
      <c r="B146" s="36"/>
      <c r="C146" s="36"/>
      <c r="D146" s="36"/>
      <c r="E146" s="37"/>
      <c r="F146" s="145"/>
      <c r="G146" s="204"/>
      <c r="H146" s="199"/>
      <c r="I146" s="21"/>
      <c r="J146" s="21"/>
      <c r="K146" s="21"/>
      <c r="L146" s="21"/>
    </row>
    <row r="147" spans="1:12" s="27" customFormat="1">
      <c r="A147" s="38" t="s">
        <v>142</v>
      </c>
      <c r="B147" s="39" t="s">
        <v>87</v>
      </c>
      <c r="C147" s="39" t="s">
        <v>88</v>
      </c>
      <c r="D147" s="39"/>
      <c r="E147" s="40"/>
      <c r="F147" s="144"/>
      <c r="G147" s="202"/>
      <c r="H147" s="203"/>
      <c r="I147" s="26"/>
      <c r="J147" s="26"/>
      <c r="K147" s="26"/>
      <c r="L147" s="26"/>
    </row>
    <row r="148" spans="1:12" s="22" customFormat="1">
      <c r="A148" s="35"/>
      <c r="B148" s="36"/>
      <c r="C148" s="36"/>
      <c r="D148" s="36"/>
      <c r="E148" s="37"/>
      <c r="F148" s="145"/>
      <c r="G148" s="198"/>
      <c r="H148" s="199"/>
      <c r="I148" s="21"/>
      <c r="J148" s="21"/>
      <c r="K148" s="21"/>
      <c r="L148" s="21"/>
    </row>
    <row r="149" spans="1:12" s="22" customFormat="1">
      <c r="A149" s="35"/>
      <c r="B149" s="36"/>
      <c r="C149" s="36"/>
      <c r="D149" s="36"/>
      <c r="E149" s="37"/>
      <c r="F149" s="136"/>
      <c r="G149" s="137"/>
      <c r="H149" s="138"/>
      <c r="I149" s="21"/>
      <c r="J149" s="21"/>
      <c r="K149" s="21"/>
      <c r="L149" s="21"/>
    </row>
    <row r="150" spans="1:12" s="22" customFormat="1" ht="39.6">
      <c r="A150" s="35" t="s">
        <v>143</v>
      </c>
      <c r="B150" s="36" t="s">
        <v>89</v>
      </c>
      <c r="C150" s="36" t="s">
        <v>90</v>
      </c>
      <c r="D150" s="36"/>
      <c r="E150" s="37" t="s">
        <v>86</v>
      </c>
      <c r="F150" s="136">
        <v>1</v>
      </c>
      <c r="G150" s="198">
        <v>50000</v>
      </c>
      <c r="H150" s="199">
        <f>F150*G150</f>
        <v>50000</v>
      </c>
      <c r="I150" s="21"/>
      <c r="J150" s="21"/>
      <c r="K150" s="21"/>
      <c r="L150" s="21"/>
    </row>
    <row r="151" spans="1:12" s="22" customFormat="1">
      <c r="A151" s="35"/>
      <c r="B151" s="36"/>
      <c r="C151" s="36"/>
      <c r="D151" s="36"/>
      <c r="E151" s="37"/>
      <c r="F151" s="136"/>
      <c r="G151" s="137"/>
      <c r="H151" s="138"/>
      <c r="I151" s="21"/>
      <c r="J151" s="21"/>
      <c r="K151" s="21"/>
      <c r="L151" s="21"/>
    </row>
    <row r="152" spans="1:12" s="22" customFormat="1">
      <c r="A152" s="35" t="s">
        <v>144</v>
      </c>
      <c r="B152" s="36" t="s">
        <v>41</v>
      </c>
      <c r="C152" s="36" t="s">
        <v>147</v>
      </c>
      <c r="D152" s="36"/>
      <c r="E152" s="37" t="s">
        <v>3</v>
      </c>
      <c r="F152" s="145">
        <f>H150</f>
        <v>50000</v>
      </c>
      <c r="G152" s="146">
        <v>0.1</v>
      </c>
      <c r="H152" s="199">
        <f>F152*G152</f>
        <v>5000</v>
      </c>
      <c r="I152" s="21"/>
      <c r="J152" s="21"/>
      <c r="K152" s="21"/>
      <c r="L152" s="21"/>
    </row>
    <row r="153" spans="1:12" s="22" customFormat="1">
      <c r="A153" s="35"/>
      <c r="B153" s="36"/>
      <c r="C153" s="36"/>
      <c r="D153" s="36"/>
      <c r="E153" s="37"/>
      <c r="F153" s="136"/>
      <c r="G153" s="137"/>
      <c r="H153" s="138"/>
      <c r="I153" s="21"/>
      <c r="J153" s="21"/>
      <c r="K153" s="21"/>
      <c r="L153" s="21"/>
    </row>
    <row r="154" spans="1:12" s="22" customFormat="1" ht="26.4">
      <c r="A154" s="35" t="s">
        <v>145</v>
      </c>
      <c r="B154" s="36" t="s">
        <v>91</v>
      </c>
      <c r="C154" s="36" t="s">
        <v>92</v>
      </c>
      <c r="D154" s="36"/>
      <c r="E154" s="37" t="s">
        <v>86</v>
      </c>
      <c r="F154" s="136">
        <v>1</v>
      </c>
      <c r="G154" s="198">
        <v>180000</v>
      </c>
      <c r="H154" s="199">
        <f>F154*G154</f>
        <v>180000</v>
      </c>
      <c r="I154" s="21"/>
      <c r="J154" s="21"/>
      <c r="K154" s="21"/>
      <c r="L154" s="21"/>
    </row>
    <row r="155" spans="1:12" s="22" customFormat="1">
      <c r="A155" s="35"/>
      <c r="B155" s="36"/>
      <c r="C155" s="36"/>
      <c r="D155" s="36"/>
      <c r="E155" s="37"/>
      <c r="F155" s="136"/>
      <c r="G155" s="198"/>
      <c r="H155" s="199"/>
      <c r="I155" s="21"/>
      <c r="J155" s="21"/>
      <c r="K155" s="21"/>
      <c r="L155" s="21"/>
    </row>
    <row r="156" spans="1:12" s="22" customFormat="1">
      <c r="A156" s="35" t="s">
        <v>146</v>
      </c>
      <c r="B156" s="36" t="s">
        <v>41</v>
      </c>
      <c r="C156" s="36" t="s">
        <v>148</v>
      </c>
      <c r="D156" s="36"/>
      <c r="E156" s="37" t="s">
        <v>3</v>
      </c>
      <c r="F156" s="145">
        <f>H154</f>
        <v>180000</v>
      </c>
      <c r="G156" s="146">
        <v>0.1</v>
      </c>
      <c r="H156" s="199">
        <f>F156*G156</f>
        <v>18000</v>
      </c>
      <c r="I156" s="21"/>
      <c r="J156" s="21"/>
      <c r="K156" s="21"/>
      <c r="L156" s="21"/>
    </row>
    <row r="157" spans="1:12" s="22" customFormat="1">
      <c r="A157" s="35"/>
      <c r="B157" s="36"/>
      <c r="C157" s="36"/>
      <c r="D157" s="36"/>
      <c r="E157" s="37"/>
      <c r="F157" s="145"/>
      <c r="G157" s="146"/>
      <c r="H157" s="199"/>
      <c r="I157" s="21"/>
      <c r="J157" s="21"/>
      <c r="K157" s="21"/>
      <c r="L157" s="21"/>
    </row>
    <row r="158" spans="1:12">
      <c r="A158" s="16"/>
      <c r="B158" s="10"/>
      <c r="C158" s="12"/>
      <c r="D158" s="12"/>
      <c r="E158" s="147"/>
      <c r="F158" s="14"/>
      <c r="G158" s="95"/>
      <c r="H158" s="18"/>
    </row>
    <row r="159" spans="1:12">
      <c r="A159" s="16"/>
      <c r="B159" s="10"/>
      <c r="C159" s="12"/>
      <c r="D159" s="12"/>
      <c r="E159" s="147"/>
      <c r="F159" s="14"/>
      <c r="G159" s="95"/>
      <c r="H159" s="18"/>
    </row>
    <row r="160" spans="1:12" ht="25.8" customHeight="1">
      <c r="A160" s="177" t="s">
        <v>25</v>
      </c>
      <c r="B160" s="155"/>
      <c r="C160" s="155"/>
      <c r="D160" s="155"/>
      <c r="E160" s="155"/>
      <c r="F160" s="155"/>
      <c r="G160" s="155"/>
      <c r="H160" s="189"/>
    </row>
    <row r="161" spans="1:8">
      <c r="A161" s="32"/>
      <c r="B161" s="33"/>
      <c r="C161" s="34" t="s">
        <v>26</v>
      </c>
      <c r="D161" s="34"/>
      <c r="E161" s="33"/>
      <c r="F161" s="33"/>
      <c r="G161" s="142"/>
      <c r="H161" s="205"/>
    </row>
    <row r="162" spans="1:8">
      <c r="A162" s="16"/>
      <c r="B162" s="10"/>
      <c r="C162" s="12"/>
      <c r="D162" s="12"/>
      <c r="E162" s="147"/>
      <c r="F162" s="14"/>
      <c r="G162" s="95"/>
      <c r="H162" s="18"/>
    </row>
    <row r="163" spans="1:8">
      <c r="A163" s="38" t="s">
        <v>464</v>
      </c>
      <c r="B163" s="39" t="s">
        <v>465</v>
      </c>
      <c r="C163" s="39" t="s">
        <v>466</v>
      </c>
      <c r="D163" s="39"/>
      <c r="E163" s="40"/>
      <c r="F163" s="144"/>
      <c r="G163" s="202"/>
      <c r="H163" s="203"/>
    </row>
    <row r="164" spans="1:8">
      <c r="A164" s="16"/>
      <c r="B164" s="10"/>
      <c r="C164" s="12"/>
      <c r="D164" s="12"/>
      <c r="E164" s="147"/>
      <c r="F164" s="14"/>
      <c r="G164" s="95"/>
      <c r="H164" s="18"/>
    </row>
    <row r="165" spans="1:8">
      <c r="A165" s="16" t="s">
        <v>483</v>
      </c>
      <c r="B165" s="10"/>
      <c r="C165" s="12" t="s">
        <v>482</v>
      </c>
      <c r="D165" s="12"/>
      <c r="E165" s="147"/>
      <c r="F165" s="14"/>
      <c r="G165" s="95"/>
      <c r="H165" s="18"/>
    </row>
    <row r="166" spans="1:8">
      <c r="A166" s="16"/>
      <c r="B166" s="10"/>
      <c r="C166" s="12"/>
      <c r="D166" s="12"/>
      <c r="E166" s="147"/>
      <c r="F166" s="14"/>
      <c r="G166" s="95"/>
      <c r="H166" s="18"/>
    </row>
    <row r="167" spans="1:8">
      <c r="A167" s="16" t="s">
        <v>484</v>
      </c>
      <c r="B167" s="10"/>
      <c r="C167" s="12" t="s">
        <v>467</v>
      </c>
      <c r="D167" s="12"/>
      <c r="E167" s="37" t="s">
        <v>479</v>
      </c>
      <c r="F167" s="136">
        <v>20</v>
      </c>
      <c r="G167" s="95"/>
      <c r="H167" s="18" t="s">
        <v>480</v>
      </c>
    </row>
    <row r="168" spans="1:8">
      <c r="A168" s="16"/>
      <c r="B168" s="10"/>
      <c r="C168" s="12"/>
      <c r="D168" s="12"/>
      <c r="E168" s="37"/>
      <c r="F168" s="136"/>
      <c r="G168" s="95"/>
      <c r="H168" s="18"/>
    </row>
    <row r="169" spans="1:8" ht="26.4">
      <c r="A169" s="16" t="s">
        <v>485</v>
      </c>
      <c r="B169" s="10"/>
      <c r="C169" s="12" t="s">
        <v>468</v>
      </c>
      <c r="D169" s="12"/>
      <c r="E169" s="37" t="s">
        <v>479</v>
      </c>
      <c r="F169" s="136">
        <v>20</v>
      </c>
      <c r="G169" s="95"/>
      <c r="H169" s="18" t="s">
        <v>480</v>
      </c>
    </row>
    <row r="170" spans="1:8">
      <c r="A170" s="16"/>
      <c r="B170" s="10"/>
      <c r="C170" s="12"/>
      <c r="D170" s="12"/>
      <c r="E170" s="37"/>
      <c r="F170" s="136"/>
      <c r="G170" s="95"/>
      <c r="H170" s="18"/>
    </row>
    <row r="171" spans="1:8">
      <c r="A171" s="16" t="s">
        <v>486</v>
      </c>
      <c r="B171" s="10"/>
      <c r="C171" s="12" t="s">
        <v>469</v>
      </c>
      <c r="D171" s="12"/>
      <c r="E171" s="37" t="s">
        <v>479</v>
      </c>
      <c r="F171" s="136">
        <v>20</v>
      </c>
      <c r="G171" s="95"/>
      <c r="H171" s="18" t="s">
        <v>480</v>
      </c>
    </row>
    <row r="172" spans="1:8">
      <c r="A172" s="16"/>
      <c r="B172" s="10"/>
      <c r="C172" s="12"/>
      <c r="D172" s="12"/>
      <c r="E172" s="37"/>
      <c r="F172" s="136"/>
      <c r="G172" s="95"/>
      <c r="H172" s="18"/>
    </row>
    <row r="173" spans="1:8">
      <c r="A173" s="16" t="s">
        <v>487</v>
      </c>
      <c r="B173" s="10"/>
      <c r="C173" s="12" t="s">
        <v>481</v>
      </c>
      <c r="D173" s="12"/>
      <c r="E173" s="37"/>
      <c r="F173" s="136"/>
      <c r="G173" s="95"/>
      <c r="H173" s="18"/>
    </row>
    <row r="174" spans="1:8">
      <c r="A174" s="16"/>
      <c r="B174" s="10"/>
      <c r="C174" s="12"/>
      <c r="D174" s="12"/>
      <c r="E174" s="37"/>
      <c r="F174" s="136"/>
      <c r="G174" s="95"/>
      <c r="H174" s="18"/>
    </row>
    <row r="175" spans="1:8">
      <c r="A175" s="16" t="s">
        <v>488</v>
      </c>
      <c r="B175" s="10"/>
      <c r="C175" s="12" t="s">
        <v>470</v>
      </c>
      <c r="D175" s="12"/>
      <c r="E175" s="37" t="s">
        <v>479</v>
      </c>
      <c r="F175" s="136">
        <v>20</v>
      </c>
      <c r="G175" s="95"/>
      <c r="H175" s="18" t="s">
        <v>480</v>
      </c>
    </row>
    <row r="176" spans="1:8">
      <c r="A176" s="16"/>
      <c r="B176" s="10"/>
      <c r="C176" s="12"/>
      <c r="D176" s="12"/>
      <c r="E176" s="37"/>
      <c r="F176" s="136"/>
      <c r="G176" s="95"/>
      <c r="H176" s="18"/>
    </row>
    <row r="177" spans="1:8">
      <c r="A177" s="16" t="s">
        <v>489</v>
      </c>
      <c r="B177" s="10"/>
      <c r="C177" s="12" t="s">
        <v>471</v>
      </c>
      <c r="D177" s="12"/>
      <c r="E177" s="37" t="s">
        <v>479</v>
      </c>
      <c r="F177" s="136">
        <v>20</v>
      </c>
      <c r="G177" s="95"/>
      <c r="H177" s="18" t="s">
        <v>480</v>
      </c>
    </row>
    <row r="178" spans="1:8">
      <c r="A178" s="16"/>
      <c r="B178" s="10"/>
      <c r="C178" s="12"/>
      <c r="D178" s="12"/>
      <c r="E178" s="37"/>
      <c r="F178" s="136"/>
      <c r="G178" s="95"/>
      <c r="H178" s="18"/>
    </row>
    <row r="179" spans="1:8">
      <c r="A179" s="16" t="s">
        <v>490</v>
      </c>
      <c r="B179" s="10"/>
      <c r="C179" s="12" t="s">
        <v>472</v>
      </c>
      <c r="D179" s="12"/>
      <c r="E179" s="37" t="s">
        <v>479</v>
      </c>
      <c r="F179" s="136">
        <v>20</v>
      </c>
      <c r="G179" s="95"/>
      <c r="H179" s="18" t="s">
        <v>480</v>
      </c>
    </row>
    <row r="180" spans="1:8">
      <c r="A180" s="16"/>
      <c r="B180" s="10"/>
      <c r="C180" s="12"/>
      <c r="D180" s="12"/>
      <c r="E180" s="37"/>
      <c r="F180" s="136"/>
      <c r="G180" s="95"/>
      <c r="H180" s="18"/>
    </row>
    <row r="181" spans="1:8" ht="15.6">
      <c r="A181" s="16" t="s">
        <v>491</v>
      </c>
      <c r="B181" s="10"/>
      <c r="C181" s="12" t="s">
        <v>475</v>
      </c>
      <c r="D181" s="12"/>
      <c r="E181" s="37" t="s">
        <v>479</v>
      </c>
      <c r="F181" s="136">
        <v>20</v>
      </c>
      <c r="G181" s="95"/>
      <c r="H181" s="18" t="s">
        <v>480</v>
      </c>
    </row>
    <row r="182" spans="1:8">
      <c r="A182" s="16"/>
      <c r="B182" s="10"/>
      <c r="C182" s="12"/>
      <c r="D182" s="12"/>
      <c r="E182" s="37"/>
      <c r="F182" s="136"/>
      <c r="G182" s="95"/>
      <c r="H182" s="18"/>
    </row>
    <row r="183" spans="1:8" ht="15.6">
      <c r="A183" s="16" t="s">
        <v>492</v>
      </c>
      <c r="B183" s="10"/>
      <c r="C183" s="12" t="s">
        <v>474</v>
      </c>
      <c r="D183" s="12"/>
      <c r="E183" s="37" t="s">
        <v>479</v>
      </c>
      <c r="F183" s="136">
        <v>20</v>
      </c>
      <c r="G183" s="95"/>
      <c r="H183" s="18" t="s">
        <v>480</v>
      </c>
    </row>
    <row r="184" spans="1:8">
      <c r="A184" s="16"/>
      <c r="B184" s="10"/>
      <c r="C184" s="12"/>
      <c r="D184" s="12"/>
      <c r="E184" s="37"/>
      <c r="F184" s="136"/>
      <c r="G184" s="95"/>
      <c r="H184" s="18"/>
    </row>
    <row r="185" spans="1:8" ht="26.4">
      <c r="A185" s="16" t="s">
        <v>493</v>
      </c>
      <c r="B185" s="10"/>
      <c r="C185" s="12" t="s">
        <v>473</v>
      </c>
      <c r="D185" s="12"/>
      <c r="E185" s="37" t="s">
        <v>479</v>
      </c>
      <c r="F185" s="136">
        <v>20</v>
      </c>
      <c r="G185" s="95"/>
      <c r="H185" s="18" t="s">
        <v>480</v>
      </c>
    </row>
    <row r="186" spans="1:8">
      <c r="A186" s="16"/>
      <c r="B186" s="10"/>
      <c r="C186" s="12"/>
      <c r="D186" s="12"/>
      <c r="E186" s="37"/>
      <c r="F186" s="136"/>
      <c r="G186" s="95"/>
      <c r="H186" s="18"/>
    </row>
    <row r="187" spans="1:8">
      <c r="A187" s="16" t="s">
        <v>494</v>
      </c>
      <c r="B187" s="10"/>
      <c r="C187" s="12" t="s">
        <v>476</v>
      </c>
      <c r="D187" s="12"/>
      <c r="E187" s="37" t="s">
        <v>479</v>
      </c>
      <c r="F187" s="136">
        <v>20</v>
      </c>
      <c r="G187" s="95"/>
      <c r="H187" s="18" t="s">
        <v>480</v>
      </c>
    </row>
    <row r="188" spans="1:8">
      <c r="A188" s="16"/>
      <c r="B188" s="10"/>
      <c r="C188" s="12"/>
      <c r="D188" s="12"/>
      <c r="E188" s="37"/>
      <c r="F188" s="136"/>
      <c r="G188" s="95"/>
      <c r="H188" s="18"/>
    </row>
    <row r="189" spans="1:8">
      <c r="A189" s="16" t="s">
        <v>495</v>
      </c>
      <c r="B189" s="10"/>
      <c r="C189" s="12" t="s">
        <v>477</v>
      </c>
      <c r="D189" s="12"/>
      <c r="E189" s="37" t="s">
        <v>479</v>
      </c>
      <c r="F189" s="136">
        <v>20</v>
      </c>
      <c r="G189" s="95"/>
      <c r="H189" s="18" t="s">
        <v>480</v>
      </c>
    </row>
    <row r="190" spans="1:8">
      <c r="A190" s="16"/>
      <c r="B190" s="10"/>
      <c r="C190" s="12"/>
      <c r="D190" s="12"/>
      <c r="E190" s="37"/>
      <c r="F190" s="136"/>
      <c r="G190" s="95"/>
      <c r="H190" s="18"/>
    </row>
    <row r="191" spans="1:8">
      <c r="A191" s="16" t="s">
        <v>496</v>
      </c>
      <c r="B191" s="10"/>
      <c r="C191" s="12" t="s">
        <v>478</v>
      </c>
      <c r="D191" s="12"/>
      <c r="E191" s="37" t="s">
        <v>479</v>
      </c>
      <c r="F191" s="136">
        <v>20</v>
      </c>
      <c r="G191" s="95"/>
      <c r="H191" s="18" t="s">
        <v>480</v>
      </c>
    </row>
    <row r="192" spans="1:8">
      <c r="A192" s="16"/>
      <c r="B192" s="10"/>
      <c r="C192" s="12"/>
      <c r="D192" s="12"/>
      <c r="E192" s="147"/>
      <c r="F192" s="14"/>
      <c r="G192" s="95"/>
      <c r="H192" s="18"/>
    </row>
    <row r="193" spans="1:8">
      <c r="A193" s="16"/>
      <c r="B193" s="10"/>
      <c r="C193" s="12"/>
      <c r="D193" s="12"/>
      <c r="E193" s="147"/>
      <c r="F193" s="14"/>
      <c r="G193" s="95"/>
      <c r="H193" s="18"/>
    </row>
    <row r="194" spans="1:8">
      <c r="A194" s="16"/>
      <c r="B194" s="10"/>
      <c r="C194" s="12"/>
      <c r="D194" s="12"/>
      <c r="E194" s="147"/>
      <c r="F194" s="14"/>
      <c r="G194" s="95"/>
      <c r="H194" s="18"/>
    </row>
    <row r="195" spans="1:8">
      <c r="A195" s="16"/>
      <c r="B195" s="10"/>
      <c r="C195" s="12"/>
      <c r="D195" s="12"/>
      <c r="E195" s="147"/>
      <c r="F195" s="14"/>
      <c r="G195" s="95"/>
      <c r="H195" s="18"/>
    </row>
    <row r="196" spans="1:8">
      <c r="A196" s="16"/>
      <c r="B196" s="10"/>
      <c r="C196" s="12"/>
      <c r="D196" s="12"/>
      <c r="E196" s="147"/>
      <c r="F196" s="14"/>
      <c r="G196" s="95"/>
      <c r="H196" s="18"/>
    </row>
    <row r="197" spans="1:8">
      <c r="A197" s="16"/>
      <c r="B197" s="10"/>
      <c r="C197" s="12"/>
      <c r="D197" s="12"/>
      <c r="E197" s="147"/>
      <c r="F197" s="14"/>
      <c r="G197" s="95"/>
      <c r="H197" s="18"/>
    </row>
    <row r="198" spans="1:8">
      <c r="A198" s="16"/>
      <c r="B198" s="10"/>
      <c r="C198" s="12"/>
      <c r="D198" s="12"/>
      <c r="E198" s="147"/>
      <c r="F198" s="14"/>
      <c r="G198" s="95"/>
      <c r="H198" s="18"/>
    </row>
    <row r="199" spans="1:8">
      <c r="A199" s="16"/>
      <c r="B199" s="10"/>
      <c r="C199" s="12"/>
      <c r="D199" s="12"/>
      <c r="E199" s="147"/>
      <c r="F199" s="14"/>
      <c r="G199" s="95"/>
      <c r="H199" s="18"/>
    </row>
    <row r="200" spans="1:8">
      <c r="A200" s="16"/>
      <c r="B200" s="10"/>
      <c r="C200" s="12"/>
      <c r="D200" s="12"/>
      <c r="E200" s="147"/>
      <c r="F200" s="14"/>
      <c r="G200" s="95"/>
      <c r="H200" s="18"/>
    </row>
    <row r="201" spans="1:8">
      <c r="A201" s="16"/>
      <c r="B201" s="10"/>
      <c r="C201" s="12"/>
      <c r="D201" s="12"/>
      <c r="E201" s="147"/>
      <c r="F201" s="14"/>
      <c r="G201" s="95"/>
      <c r="H201" s="18"/>
    </row>
    <row r="202" spans="1:8">
      <c r="A202" s="16"/>
      <c r="B202" s="10"/>
      <c r="C202" s="12"/>
      <c r="D202" s="12"/>
      <c r="E202" s="147"/>
      <c r="F202" s="14"/>
      <c r="G202" s="95"/>
      <c r="H202" s="18"/>
    </row>
    <row r="203" spans="1:8">
      <c r="A203" s="16"/>
      <c r="B203" s="10"/>
      <c r="C203" s="12"/>
      <c r="D203" s="12"/>
      <c r="E203" s="147"/>
      <c r="F203" s="14"/>
      <c r="G203" s="95"/>
      <c r="H203" s="18"/>
    </row>
    <row r="204" spans="1:8">
      <c r="A204" s="16"/>
      <c r="B204" s="10"/>
      <c r="C204" s="12"/>
      <c r="D204" s="12"/>
      <c r="E204" s="147"/>
      <c r="F204" s="14"/>
      <c r="G204" s="95"/>
      <c r="H204" s="18"/>
    </row>
    <row r="205" spans="1:8">
      <c r="A205" s="16"/>
      <c r="B205" s="10"/>
      <c r="C205" s="12"/>
      <c r="D205" s="12"/>
      <c r="E205" s="147"/>
      <c r="F205" s="14"/>
      <c r="G205" s="95"/>
      <c r="H205" s="18"/>
    </row>
    <row r="206" spans="1:8">
      <c r="A206" s="16"/>
      <c r="B206" s="10"/>
      <c r="C206" s="12"/>
      <c r="D206" s="12"/>
      <c r="E206" s="147"/>
      <c r="F206" s="14"/>
      <c r="G206" s="95"/>
      <c r="H206" s="18"/>
    </row>
    <row r="207" spans="1:8">
      <c r="A207" s="16"/>
      <c r="B207" s="10"/>
      <c r="C207" s="12"/>
      <c r="D207" s="12"/>
      <c r="E207" s="147"/>
      <c r="F207" s="14"/>
      <c r="G207" s="95"/>
      <c r="H207" s="18"/>
    </row>
    <row r="208" spans="1:8">
      <c r="A208" s="16"/>
      <c r="B208" s="10"/>
      <c r="C208" s="12"/>
      <c r="D208" s="12"/>
      <c r="E208" s="147"/>
      <c r="F208" s="14"/>
      <c r="G208" s="95"/>
      <c r="H208" s="18"/>
    </row>
    <row r="209" spans="1:8">
      <c r="A209" s="16"/>
      <c r="B209" s="10"/>
      <c r="C209" s="12"/>
      <c r="D209" s="12"/>
      <c r="E209" s="147"/>
      <c r="F209" s="14"/>
      <c r="G209" s="95"/>
      <c r="H209" s="18"/>
    </row>
    <row r="210" spans="1:8" s="101" customFormat="1" ht="25.05" customHeight="1">
      <c r="A210" s="153" t="s">
        <v>149</v>
      </c>
      <c r="B210" s="152"/>
      <c r="C210" s="152"/>
      <c r="D210" s="152"/>
      <c r="E210" s="152"/>
      <c r="F210" s="152"/>
      <c r="G210" s="152"/>
      <c r="H210" s="196"/>
    </row>
  </sheetData>
  <mergeCells count="1">
    <mergeCell ref="A1:H1"/>
  </mergeCells>
  <phoneticPr fontId="2" type="noConversion"/>
  <pageMargins left="0.70866141732283472" right="0.11811023622047245" top="0.74803149606299213" bottom="0.74803149606299213" header="0.31496062992125984" footer="0.31496062992125984"/>
  <pageSetup paperSize="9" scale="93" orientation="portrait" r:id="rId1"/>
  <rowBreaks count="4" manualBreakCount="4">
    <brk id="38" max="7" man="1"/>
    <brk id="80" max="7" man="1"/>
    <brk id="123" max="7" man="1"/>
    <brk id="160" max="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C6F89-7C94-4F75-A5F7-32A6835FAE71}">
  <dimension ref="A1:M42"/>
  <sheetViews>
    <sheetView view="pageBreakPreview" topLeftCell="C55" zoomScaleNormal="100" zoomScaleSheetLayoutView="100" workbookViewId="0">
      <selection activeCell="I1" sqref="I1:AU1048576"/>
    </sheetView>
  </sheetViews>
  <sheetFormatPr defaultRowHeight="13.2"/>
  <cols>
    <col min="1" max="1" width="8.77734375" style="231" customWidth="1"/>
    <col min="2" max="2" width="10.77734375" style="231" customWidth="1"/>
    <col min="3" max="3" width="41.77734375" style="231" customWidth="1"/>
    <col min="4" max="4" width="4.33203125" style="231" customWidth="1"/>
    <col min="5" max="6" width="7.77734375" style="231" customWidth="1"/>
    <col min="7" max="7" width="15.6640625" style="231" customWidth="1"/>
    <col min="8" max="8" width="17.77734375" style="231" customWidth="1"/>
    <col min="9" max="12" width="8.88671875" style="231"/>
    <col min="13" max="13" width="10.44140625" style="231" bestFit="1" customWidth="1"/>
    <col min="14" max="16384" width="8.88671875" style="231"/>
  </cols>
  <sheetData>
    <row r="1" spans="1:13" ht="76.2" customHeight="1">
      <c r="A1" s="300" t="s">
        <v>533</v>
      </c>
      <c r="B1" s="301"/>
      <c r="C1" s="301"/>
      <c r="D1" s="301"/>
      <c r="E1" s="301"/>
      <c r="F1" s="301"/>
      <c r="G1" s="301"/>
      <c r="H1" s="302"/>
    </row>
    <row r="2" spans="1:13" ht="30" customHeight="1">
      <c r="A2" s="277" t="s">
        <v>439</v>
      </c>
      <c r="B2" s="278" t="s">
        <v>440</v>
      </c>
      <c r="C2" s="279" t="s">
        <v>15</v>
      </c>
      <c r="D2" s="279" t="s">
        <v>12</v>
      </c>
      <c r="E2" s="279" t="s">
        <v>16</v>
      </c>
      <c r="F2" s="279" t="s">
        <v>17</v>
      </c>
      <c r="G2" s="280" t="s">
        <v>18</v>
      </c>
      <c r="H2" s="281" t="s">
        <v>19</v>
      </c>
    </row>
    <row r="3" spans="1:13" ht="29.25" customHeight="1">
      <c r="A3" s="282"/>
      <c r="B3" s="223" t="s">
        <v>441</v>
      </c>
      <c r="C3" s="233" t="s">
        <v>442</v>
      </c>
      <c r="D3" s="233"/>
      <c r="E3" s="232"/>
      <c r="F3" s="234"/>
      <c r="G3" s="235"/>
      <c r="H3" s="283"/>
    </row>
    <row r="4" spans="1:13" s="239" customFormat="1">
      <c r="A4" s="284"/>
      <c r="B4" s="223"/>
      <c r="C4" s="236"/>
      <c r="D4" s="223"/>
      <c r="E4" s="210"/>
      <c r="F4" s="237"/>
      <c r="G4" s="225"/>
      <c r="H4" s="226" t="str">
        <f t="shared" ref="H4:H6" si="0">IF(G4="","",F4*G4)</f>
        <v/>
      </c>
      <c r="I4" s="238"/>
      <c r="J4" s="238"/>
    </row>
    <row r="5" spans="1:13" s="243" customFormat="1">
      <c r="A5" s="285" t="s">
        <v>160</v>
      </c>
      <c r="B5" s="223"/>
      <c r="C5" s="210" t="s">
        <v>443</v>
      </c>
      <c r="D5" s="210"/>
      <c r="E5" s="210"/>
      <c r="F5" s="237"/>
      <c r="G5" s="240"/>
      <c r="H5" s="241"/>
      <c r="I5" s="242"/>
      <c r="J5" s="242"/>
    </row>
    <row r="6" spans="1:13" s="239" customFormat="1">
      <c r="A6" s="286"/>
      <c r="B6" s="211"/>
      <c r="C6" s="210"/>
      <c r="D6" s="210"/>
      <c r="E6" s="210"/>
      <c r="F6" s="261"/>
      <c r="G6" s="225"/>
      <c r="H6" s="226" t="str">
        <f t="shared" si="0"/>
        <v/>
      </c>
      <c r="I6" s="238"/>
      <c r="J6" s="238"/>
      <c r="K6" s="244"/>
    </row>
    <row r="7" spans="1:13" s="239" customFormat="1" ht="70.2" customHeight="1">
      <c r="A7" s="287" t="s">
        <v>161</v>
      </c>
      <c r="B7" s="245" t="s">
        <v>162</v>
      </c>
      <c r="C7" s="296" t="s">
        <v>516</v>
      </c>
      <c r="D7" s="210" t="s">
        <v>426</v>
      </c>
      <c r="E7" s="211" t="s">
        <v>438</v>
      </c>
      <c r="F7" s="246">
        <v>37000</v>
      </c>
      <c r="G7" s="225"/>
      <c r="H7" s="226"/>
      <c r="I7" s="238"/>
      <c r="J7" s="238"/>
    </row>
    <row r="8" spans="1:13" s="239" customFormat="1">
      <c r="A8" s="287"/>
      <c r="B8" s="247"/>
      <c r="C8" s="245"/>
      <c r="D8" s="210"/>
      <c r="E8" s="211"/>
      <c r="F8" s="246"/>
      <c r="G8" s="225"/>
      <c r="H8" s="262"/>
      <c r="I8" s="238"/>
      <c r="J8" s="238"/>
      <c r="K8" s="244"/>
    </row>
    <row r="9" spans="1:13" s="239" customFormat="1" ht="26.4">
      <c r="A9" s="287" t="s">
        <v>175</v>
      </c>
      <c r="B9" s="245" t="s">
        <v>163</v>
      </c>
      <c r="C9" s="245" t="s">
        <v>164</v>
      </c>
      <c r="D9" s="210"/>
      <c r="E9" s="211"/>
      <c r="F9" s="212"/>
      <c r="G9" s="225"/>
      <c r="H9" s="263"/>
      <c r="I9" s="238"/>
      <c r="J9" s="238"/>
    </row>
    <row r="10" spans="1:13" s="239" customFormat="1">
      <c r="A10" s="287"/>
      <c r="B10" s="247"/>
      <c r="C10" s="245"/>
      <c r="D10" s="210"/>
      <c r="E10" s="211"/>
      <c r="F10" s="212"/>
      <c r="G10" s="225"/>
      <c r="H10" s="263"/>
      <c r="I10" s="238"/>
      <c r="J10" s="238"/>
      <c r="M10" s="258"/>
    </row>
    <row r="11" spans="1:13" s="239" customFormat="1">
      <c r="A11" s="287" t="s">
        <v>176</v>
      </c>
      <c r="B11" s="247"/>
      <c r="C11" s="245" t="s">
        <v>165</v>
      </c>
      <c r="D11" s="210" t="s">
        <v>427</v>
      </c>
      <c r="E11" s="211" t="s">
        <v>22</v>
      </c>
      <c r="F11" s="212">
        <f>0.7*45</f>
        <v>31.499999999999996</v>
      </c>
      <c r="G11" s="225"/>
      <c r="H11" s="263"/>
      <c r="I11" s="238"/>
      <c r="J11" s="238"/>
    </row>
    <row r="12" spans="1:13" s="239" customFormat="1">
      <c r="A12" s="287"/>
      <c r="B12" s="247"/>
      <c r="C12" s="245"/>
      <c r="D12" s="210"/>
      <c r="E12" s="211"/>
      <c r="F12" s="212"/>
      <c r="G12" s="225"/>
      <c r="H12" s="263"/>
      <c r="I12" s="238"/>
      <c r="J12" s="238"/>
    </row>
    <row r="13" spans="1:13" s="239" customFormat="1">
      <c r="A13" s="287" t="s">
        <v>177</v>
      </c>
      <c r="B13" s="247"/>
      <c r="C13" s="245" t="s">
        <v>166</v>
      </c>
      <c r="D13" s="210" t="s">
        <v>427</v>
      </c>
      <c r="E13" s="211" t="s">
        <v>22</v>
      </c>
      <c r="F13" s="212">
        <f>0.7*12</f>
        <v>8.3999999999999986</v>
      </c>
      <c r="G13" s="225"/>
      <c r="H13" s="263"/>
      <c r="I13" s="238"/>
      <c r="J13" s="238"/>
    </row>
    <row r="14" spans="1:13" s="239" customFormat="1">
      <c r="A14" s="288"/>
      <c r="B14" s="247"/>
      <c r="C14" s="245"/>
      <c r="D14" s="210"/>
      <c r="E14" s="211"/>
      <c r="F14" s="212"/>
      <c r="G14" s="225"/>
      <c r="H14" s="263"/>
      <c r="I14" s="238"/>
      <c r="J14" s="238"/>
    </row>
    <row r="15" spans="1:13" s="239" customFormat="1" ht="26.4">
      <c r="A15" s="287" t="s">
        <v>178</v>
      </c>
      <c r="B15" s="245" t="s">
        <v>167</v>
      </c>
      <c r="C15" s="245" t="s">
        <v>174</v>
      </c>
      <c r="D15" s="210" t="s">
        <v>427</v>
      </c>
      <c r="E15" s="211" t="s">
        <v>168</v>
      </c>
      <c r="F15" s="212">
        <v>1.65</v>
      </c>
      <c r="G15" s="225"/>
      <c r="H15" s="263"/>
      <c r="I15" s="238"/>
      <c r="J15" s="238"/>
    </row>
    <row r="16" spans="1:13" s="239" customFormat="1">
      <c r="A16" s="287"/>
      <c r="B16" s="247"/>
      <c r="C16" s="245"/>
      <c r="D16" s="210"/>
      <c r="E16" s="211"/>
      <c r="F16" s="246"/>
      <c r="G16" s="225"/>
      <c r="H16" s="226"/>
      <c r="I16" s="238"/>
      <c r="J16" s="238"/>
    </row>
    <row r="17" spans="1:12" s="243" customFormat="1" ht="26.4">
      <c r="A17" s="287" t="s">
        <v>179</v>
      </c>
      <c r="B17" s="245" t="s">
        <v>170</v>
      </c>
      <c r="C17" s="245" t="s">
        <v>169</v>
      </c>
      <c r="D17" s="210"/>
      <c r="E17" s="210" t="s">
        <v>444</v>
      </c>
      <c r="F17" s="246">
        <f>0.5*10000</f>
        <v>5000</v>
      </c>
      <c r="G17" s="225"/>
      <c r="H17" s="226"/>
      <c r="I17" s="242"/>
      <c r="J17" s="242"/>
    </row>
    <row r="18" spans="1:12" s="243" customFormat="1">
      <c r="A18" s="287"/>
      <c r="B18" s="245"/>
      <c r="C18" s="245"/>
      <c r="D18" s="210"/>
      <c r="E18" s="210"/>
      <c r="F18" s="246"/>
      <c r="G18" s="225"/>
      <c r="H18" s="226"/>
      <c r="I18" s="242"/>
      <c r="J18" s="242"/>
    </row>
    <row r="19" spans="1:12" s="243" customFormat="1" ht="26.4">
      <c r="A19" s="287" t="s">
        <v>180</v>
      </c>
      <c r="B19" s="245"/>
      <c r="C19" s="245" t="s">
        <v>500</v>
      </c>
      <c r="D19" s="210"/>
      <c r="E19" s="210" t="s">
        <v>0</v>
      </c>
      <c r="F19" s="246">
        <v>1</v>
      </c>
      <c r="G19" s="225"/>
      <c r="H19" s="226"/>
      <c r="I19" s="242"/>
      <c r="J19" s="242"/>
    </row>
    <row r="20" spans="1:12" s="243" customFormat="1">
      <c r="A20" s="284"/>
      <c r="B20" s="248"/>
      <c r="C20" s="245"/>
      <c r="D20" s="210"/>
      <c r="E20" s="210"/>
      <c r="F20" s="249"/>
      <c r="G20" s="240"/>
      <c r="H20" s="241"/>
      <c r="I20" s="242"/>
      <c r="J20" s="242"/>
    </row>
    <row r="21" spans="1:12" s="239" customFormat="1">
      <c r="A21" s="288"/>
      <c r="B21" s="222"/>
      <c r="C21" s="223" t="s">
        <v>4</v>
      </c>
      <c r="D21" s="223"/>
      <c r="E21" s="211"/>
      <c r="F21" s="215"/>
      <c r="G21" s="225"/>
      <c r="H21" s="226"/>
      <c r="I21" s="238"/>
      <c r="J21" s="238"/>
    </row>
    <row r="22" spans="1:12" s="239" customFormat="1">
      <c r="A22" s="288"/>
      <c r="B22" s="222"/>
      <c r="C22" s="223"/>
      <c r="D22" s="223"/>
      <c r="E22" s="211"/>
      <c r="F22" s="215"/>
      <c r="G22" s="225"/>
      <c r="H22" s="226"/>
      <c r="I22" s="238"/>
      <c r="J22" s="238"/>
    </row>
    <row r="23" spans="1:12" s="239" customFormat="1" ht="26.4">
      <c r="A23" s="287" t="s">
        <v>392</v>
      </c>
      <c r="B23" s="210" t="s">
        <v>172</v>
      </c>
      <c r="C23" s="210" t="s">
        <v>171</v>
      </c>
      <c r="D23" s="210" t="s">
        <v>427</v>
      </c>
      <c r="E23" s="210" t="s">
        <v>438</v>
      </c>
      <c r="F23" s="246">
        <v>60</v>
      </c>
      <c r="G23" s="225"/>
      <c r="H23" s="226"/>
      <c r="I23" s="238"/>
      <c r="J23" s="238"/>
    </row>
    <row r="24" spans="1:12" s="239" customFormat="1" ht="15.6">
      <c r="A24" s="288"/>
      <c r="B24" s="222"/>
      <c r="C24" s="210"/>
      <c r="D24" s="210"/>
      <c r="E24" s="224"/>
      <c r="F24" s="215"/>
      <c r="G24" s="225"/>
      <c r="H24" s="226"/>
      <c r="I24" s="238"/>
      <c r="J24" s="238"/>
    </row>
    <row r="25" spans="1:12" s="239" customFormat="1" ht="15.6">
      <c r="A25" s="288"/>
      <c r="B25" s="222"/>
      <c r="C25" s="223" t="s">
        <v>431</v>
      </c>
      <c r="D25" s="210"/>
      <c r="E25" s="224"/>
      <c r="F25" s="250"/>
      <c r="G25" s="225"/>
      <c r="H25" s="226"/>
      <c r="I25" s="238"/>
      <c r="J25" s="238"/>
    </row>
    <row r="26" spans="1:12" s="239" customFormat="1" ht="15.6">
      <c r="A26" s="288"/>
      <c r="B26" s="222"/>
      <c r="C26" s="210"/>
      <c r="D26" s="210"/>
      <c r="E26" s="224"/>
      <c r="F26" s="250"/>
      <c r="G26" s="225"/>
      <c r="H26" s="226"/>
      <c r="I26" s="238"/>
      <c r="J26" s="238"/>
    </row>
    <row r="27" spans="1:12" s="239" customFormat="1" ht="39.6">
      <c r="A27" s="251" t="s">
        <v>391</v>
      </c>
      <c r="B27" s="219" t="s">
        <v>371</v>
      </c>
      <c r="C27" s="219" t="s">
        <v>372</v>
      </c>
      <c r="D27" s="216" t="s">
        <v>427</v>
      </c>
      <c r="E27" s="211" t="s">
        <v>437</v>
      </c>
      <c r="F27" s="217">
        <v>60</v>
      </c>
      <c r="G27" s="225"/>
      <c r="H27" s="226"/>
      <c r="I27" s="238"/>
      <c r="J27" s="238"/>
      <c r="K27" s="238"/>
      <c r="L27" s="238"/>
    </row>
    <row r="28" spans="1:12" s="239" customFormat="1">
      <c r="A28" s="251"/>
      <c r="B28" s="219"/>
      <c r="C28" s="219"/>
      <c r="D28" s="216"/>
      <c r="E28" s="211"/>
      <c r="F28" s="252"/>
      <c r="G28" s="225"/>
      <c r="H28" s="226"/>
      <c r="I28" s="238"/>
      <c r="J28" s="238"/>
      <c r="K28" s="238"/>
      <c r="L28" s="238"/>
    </row>
    <row r="29" spans="1:12" s="239" customFormat="1" ht="15.6">
      <c r="A29" s="288"/>
      <c r="B29" s="222"/>
      <c r="C29" s="291" t="s">
        <v>508</v>
      </c>
      <c r="D29" s="210"/>
      <c r="E29" s="224"/>
      <c r="F29" s="215"/>
      <c r="G29" s="225"/>
      <c r="H29" s="226"/>
      <c r="I29" s="238"/>
      <c r="J29" s="238"/>
    </row>
    <row r="30" spans="1:12" s="239" customFormat="1" ht="15.6">
      <c r="A30" s="288"/>
      <c r="B30" s="222"/>
      <c r="C30" s="210"/>
      <c r="D30" s="210"/>
      <c r="E30" s="224"/>
      <c r="F30" s="215"/>
      <c r="G30" s="225"/>
      <c r="H30" s="226"/>
      <c r="I30" s="238"/>
      <c r="J30" s="238"/>
    </row>
    <row r="31" spans="1:12" s="239" customFormat="1" ht="18" customHeight="1">
      <c r="A31" s="289" t="s">
        <v>432</v>
      </c>
      <c r="B31" s="219" t="s">
        <v>399</v>
      </c>
      <c r="C31" s="227" t="s">
        <v>517</v>
      </c>
      <c r="D31" s="228"/>
      <c r="E31" s="228"/>
      <c r="F31" s="215"/>
      <c r="G31" s="225"/>
      <c r="H31" s="226"/>
      <c r="I31" s="238"/>
      <c r="J31" s="238"/>
    </row>
    <row r="32" spans="1:12" s="239" customFormat="1">
      <c r="A32" s="290"/>
      <c r="B32" s="219"/>
      <c r="C32" s="229"/>
      <c r="D32" s="228"/>
      <c r="E32" s="228"/>
      <c r="F32" s="228"/>
      <c r="G32" s="225"/>
      <c r="H32" s="226"/>
      <c r="I32" s="238"/>
      <c r="J32" s="238"/>
    </row>
    <row r="33" spans="1:11" s="239" customFormat="1" ht="26.4">
      <c r="A33" s="289" t="s">
        <v>497</v>
      </c>
      <c r="B33" s="219"/>
      <c r="C33" s="227" t="s">
        <v>510</v>
      </c>
      <c r="D33" s="228" t="s">
        <v>427</v>
      </c>
      <c r="E33" s="228" t="s">
        <v>168</v>
      </c>
      <c r="F33" s="228">
        <v>1.65</v>
      </c>
      <c r="G33" s="225"/>
      <c r="H33" s="226"/>
      <c r="I33" s="238"/>
      <c r="J33" s="238"/>
    </row>
    <row r="34" spans="1:11" s="239" customFormat="1">
      <c r="A34" s="289"/>
      <c r="B34" s="219"/>
      <c r="C34" s="292"/>
      <c r="D34" s="228"/>
      <c r="E34" s="228"/>
      <c r="F34" s="228"/>
      <c r="G34" s="225"/>
      <c r="H34" s="226"/>
      <c r="I34" s="238"/>
      <c r="J34" s="238"/>
    </row>
    <row r="35" spans="1:11" s="239" customFormat="1">
      <c r="A35" s="289"/>
      <c r="B35" s="219"/>
      <c r="C35" s="292" t="s">
        <v>511</v>
      </c>
      <c r="D35" s="228"/>
      <c r="E35" s="228"/>
      <c r="F35" s="228"/>
      <c r="G35" s="225"/>
      <c r="H35" s="226"/>
      <c r="I35" s="238"/>
      <c r="J35" s="238"/>
    </row>
    <row r="36" spans="1:11" s="239" customFormat="1">
      <c r="A36" s="290"/>
      <c r="B36" s="219"/>
      <c r="C36" s="292"/>
      <c r="D36" s="228"/>
      <c r="E36" s="228"/>
      <c r="F36" s="228"/>
      <c r="G36" s="225"/>
      <c r="H36" s="226"/>
      <c r="I36" s="238"/>
      <c r="J36" s="238"/>
    </row>
    <row r="37" spans="1:11" s="239" customFormat="1">
      <c r="A37" s="289" t="s">
        <v>498</v>
      </c>
      <c r="B37" s="219"/>
      <c r="C37" s="227" t="s">
        <v>509</v>
      </c>
      <c r="D37" s="228" t="s">
        <v>427</v>
      </c>
      <c r="E37" s="228" t="s">
        <v>275</v>
      </c>
      <c r="F37" s="228">
        <f>0.5*1025*0.7</f>
        <v>358.75</v>
      </c>
      <c r="G37" s="225"/>
      <c r="H37" s="226"/>
      <c r="I37" s="238"/>
      <c r="J37" s="238"/>
    </row>
    <row r="38" spans="1:11" s="239" customFormat="1">
      <c r="A38" s="289"/>
      <c r="B38" s="227"/>
      <c r="C38" s="228"/>
      <c r="D38" s="228"/>
      <c r="E38" s="228"/>
      <c r="F38" s="215"/>
      <c r="G38" s="225"/>
      <c r="H38" s="226"/>
      <c r="I38" s="238"/>
      <c r="J38" s="238"/>
    </row>
    <row r="39" spans="1:11" s="239" customFormat="1">
      <c r="A39" s="289" t="s">
        <v>499</v>
      </c>
      <c r="B39" s="219" t="s">
        <v>390</v>
      </c>
      <c r="C39" s="227" t="s">
        <v>512</v>
      </c>
      <c r="D39" s="228"/>
      <c r="E39" s="228"/>
      <c r="F39" s="228"/>
      <c r="G39" s="230"/>
      <c r="H39" s="226"/>
      <c r="J39" s="238"/>
      <c r="K39" s="253"/>
    </row>
    <row r="40" spans="1:11" s="239" customFormat="1">
      <c r="A40" s="290"/>
      <c r="B40" s="216"/>
      <c r="C40" s="227"/>
      <c r="D40" s="228"/>
      <c r="E40" s="228"/>
      <c r="F40" s="228"/>
      <c r="G40" s="230"/>
      <c r="H40" s="226"/>
      <c r="I40" s="238"/>
      <c r="J40" s="238"/>
    </row>
    <row r="41" spans="1:11" s="239" customFormat="1">
      <c r="A41" s="288"/>
      <c r="B41" s="222"/>
      <c r="C41" s="227" t="s">
        <v>513</v>
      </c>
      <c r="D41" s="228" t="s">
        <v>427</v>
      </c>
      <c r="E41" s="228" t="s">
        <v>275</v>
      </c>
      <c r="F41" s="228">
        <v>4</v>
      </c>
      <c r="G41" s="230"/>
      <c r="H41" s="226"/>
      <c r="I41" s="238"/>
      <c r="J41" s="238"/>
    </row>
    <row r="42" spans="1:11" ht="24.75" customHeight="1">
      <c r="A42" s="254" t="s">
        <v>445</v>
      </c>
      <c r="B42" s="255"/>
      <c r="C42" s="255"/>
      <c r="D42" s="256"/>
      <c r="E42" s="256"/>
      <c r="F42" s="256"/>
      <c r="G42" s="256"/>
      <c r="H42" s="257"/>
    </row>
  </sheetData>
  <mergeCells count="1">
    <mergeCell ref="A1:H1"/>
  </mergeCells>
  <pageMargins left="0.70866141732283472" right="0.11811023622047245" top="0.74803149606299213" bottom="0.74803149606299213" header="0.31496062992125984" footer="0.31496062992125984"/>
  <pageSetup paperSize="9" scale="8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EF0E-266A-4AB5-8723-7A19B15B6A83}">
  <dimension ref="A1:L117"/>
  <sheetViews>
    <sheetView view="pageBreakPreview" topLeftCell="A109" zoomScale="130" zoomScaleNormal="100" zoomScaleSheetLayoutView="130" workbookViewId="0">
      <selection activeCell="A119" sqref="A119:H394"/>
    </sheetView>
  </sheetViews>
  <sheetFormatPr defaultRowHeight="13.2"/>
  <cols>
    <col min="1" max="1" width="8.77734375" style="1" customWidth="1"/>
    <col min="2" max="2" width="10.77734375" style="1" customWidth="1"/>
    <col min="3" max="3" width="38.21875" style="1" customWidth="1"/>
    <col min="4" max="4" width="4.33203125" style="1" customWidth="1"/>
    <col min="5" max="5" width="7.77734375" style="1" customWidth="1"/>
    <col min="6" max="6" width="8.77734375" style="1" customWidth="1"/>
    <col min="7" max="7" width="13.109375" style="1" customWidth="1"/>
    <col min="8" max="8" width="17" style="1" customWidth="1"/>
    <col min="9" max="16384" width="8.88671875" style="1"/>
  </cols>
  <sheetData>
    <row r="1" spans="1:12" ht="76.2" customHeight="1">
      <c r="A1" s="297" t="s">
        <v>534</v>
      </c>
      <c r="B1" s="298"/>
      <c r="C1" s="298"/>
      <c r="D1" s="298"/>
      <c r="E1" s="298"/>
      <c r="F1" s="298"/>
      <c r="G1" s="298"/>
      <c r="H1" s="299"/>
    </row>
    <row r="2" spans="1:12" ht="30" customHeight="1">
      <c r="A2" s="131" t="s">
        <v>13</v>
      </c>
      <c r="B2" s="131" t="s">
        <v>14</v>
      </c>
      <c r="C2" s="2" t="s">
        <v>15</v>
      </c>
      <c r="D2" s="2" t="s">
        <v>12</v>
      </c>
      <c r="E2" s="2" t="s">
        <v>16</v>
      </c>
      <c r="F2" s="2" t="s">
        <v>17</v>
      </c>
      <c r="G2" s="3" t="s">
        <v>18</v>
      </c>
      <c r="H2" s="4" t="s">
        <v>19</v>
      </c>
    </row>
    <row r="3" spans="1:12" ht="29.25" customHeight="1">
      <c r="A3" s="91"/>
      <c r="B3" s="6" t="s">
        <v>210</v>
      </c>
      <c r="C3" s="120" t="s">
        <v>425</v>
      </c>
      <c r="D3" s="5"/>
      <c r="E3" s="5"/>
      <c r="F3" s="46"/>
      <c r="G3" s="186"/>
      <c r="H3" s="186"/>
    </row>
    <row r="4" spans="1:12" s="22" customFormat="1" ht="26.4">
      <c r="A4" s="92" t="s">
        <v>183</v>
      </c>
      <c r="B4" s="6"/>
      <c r="C4" s="42" t="s">
        <v>214</v>
      </c>
      <c r="D4" s="42"/>
      <c r="E4" s="48"/>
      <c r="F4" s="49"/>
      <c r="G4" s="193"/>
      <c r="H4" s="187"/>
      <c r="I4" s="21"/>
      <c r="J4" s="21"/>
      <c r="K4" s="21"/>
      <c r="L4" s="21"/>
    </row>
    <row r="5" spans="1:12" s="27" customFormat="1">
      <c r="A5" s="93"/>
      <c r="B5" s="15"/>
      <c r="C5" s="42"/>
      <c r="D5" s="42"/>
      <c r="E5" s="7"/>
      <c r="F5" s="47"/>
      <c r="G5" s="194"/>
      <c r="H5" s="188"/>
      <c r="I5" s="26"/>
      <c r="J5" s="26"/>
      <c r="K5" s="26"/>
      <c r="L5" s="26"/>
    </row>
    <row r="6" spans="1:12" s="22" customFormat="1" ht="26.4">
      <c r="A6" s="94" t="s">
        <v>184</v>
      </c>
      <c r="B6" s="12" t="s">
        <v>181</v>
      </c>
      <c r="C6" s="12" t="s">
        <v>520</v>
      </c>
      <c r="D6" s="7"/>
      <c r="E6" s="7"/>
      <c r="F6" s="47"/>
      <c r="G6" s="193"/>
      <c r="H6" s="187"/>
      <c r="I6" s="21"/>
      <c r="J6" s="21"/>
      <c r="K6" s="21"/>
      <c r="L6" s="21"/>
    </row>
    <row r="7" spans="1:12" s="22" customFormat="1">
      <c r="A7" s="95"/>
      <c r="B7" s="14"/>
      <c r="C7" s="12"/>
      <c r="D7" s="43"/>
      <c r="E7" s="7"/>
      <c r="F7" s="47"/>
      <c r="G7" s="193"/>
      <c r="H7" s="187"/>
      <c r="I7" s="21"/>
      <c r="J7" s="21"/>
      <c r="K7" s="21"/>
      <c r="L7" s="21"/>
    </row>
    <row r="8" spans="1:12" s="22" customFormat="1" ht="13.8" customHeight="1">
      <c r="A8" s="96" t="s">
        <v>185</v>
      </c>
      <c r="B8" s="7"/>
      <c r="C8" s="12" t="s">
        <v>430</v>
      </c>
      <c r="D8" s="7"/>
      <c r="E8" s="13" t="s">
        <v>200</v>
      </c>
      <c r="F8" s="53">
        <v>37000</v>
      </c>
      <c r="G8" s="193"/>
      <c r="H8" s="187"/>
      <c r="I8" s="21"/>
      <c r="J8" s="21"/>
      <c r="K8" s="21"/>
      <c r="L8" s="21"/>
    </row>
    <row r="9" spans="1:12" s="22" customFormat="1">
      <c r="A9" s="96"/>
      <c r="B9" s="7"/>
      <c r="C9" s="12"/>
      <c r="D9" s="7"/>
      <c r="E9" s="13"/>
      <c r="F9" s="53"/>
      <c r="G9" s="193"/>
      <c r="H9" s="187"/>
      <c r="I9" s="21"/>
      <c r="J9" s="21"/>
      <c r="K9" s="21"/>
      <c r="L9" s="21"/>
    </row>
    <row r="10" spans="1:12" s="22" customFormat="1" ht="15.6">
      <c r="A10" s="96" t="s">
        <v>186</v>
      </c>
      <c r="B10" s="7"/>
      <c r="C10" s="12" t="s">
        <v>187</v>
      </c>
      <c r="D10" s="7"/>
      <c r="E10" s="13" t="s">
        <v>200</v>
      </c>
      <c r="F10" s="53">
        <f>1.05*13902*0</f>
        <v>0</v>
      </c>
      <c r="G10" s="193"/>
      <c r="H10" s="187"/>
      <c r="I10" s="21"/>
      <c r="J10" s="21"/>
      <c r="K10" s="21"/>
      <c r="L10" s="21"/>
    </row>
    <row r="11" spans="1:12" s="22" customFormat="1">
      <c r="A11" s="96"/>
      <c r="B11" s="7"/>
      <c r="C11" s="12"/>
      <c r="D11" s="7"/>
      <c r="E11" s="13"/>
      <c r="F11" s="53"/>
      <c r="G11" s="193"/>
      <c r="H11" s="187"/>
      <c r="I11" s="21"/>
      <c r="J11" s="21"/>
      <c r="K11" s="21"/>
      <c r="L11" s="21"/>
    </row>
    <row r="12" spans="1:12" s="22" customFormat="1" ht="26.4">
      <c r="A12" s="92" t="s">
        <v>188</v>
      </c>
      <c r="B12" s="117" t="s">
        <v>189</v>
      </c>
      <c r="C12" s="42" t="s">
        <v>215</v>
      </c>
      <c r="D12" s="42"/>
      <c r="E12" s="48"/>
      <c r="F12" s="127"/>
      <c r="G12" s="193"/>
      <c r="H12" s="187"/>
      <c r="I12" s="21"/>
      <c r="J12" s="21"/>
      <c r="K12" s="21"/>
      <c r="L12" s="21"/>
    </row>
    <row r="13" spans="1:12" s="22" customFormat="1">
      <c r="A13" s="93"/>
      <c r="B13" s="15"/>
      <c r="C13" s="42"/>
      <c r="D13" s="42"/>
      <c r="E13" s="7"/>
      <c r="F13" s="52"/>
      <c r="G13" s="193"/>
      <c r="H13" s="187"/>
      <c r="I13" s="21"/>
      <c r="J13" s="21"/>
      <c r="K13" s="21"/>
      <c r="L13" s="21"/>
    </row>
    <row r="14" spans="1:12" s="22" customFormat="1">
      <c r="A14" s="96" t="s">
        <v>230</v>
      </c>
      <c r="B14" s="43" t="s">
        <v>2</v>
      </c>
      <c r="C14" s="43" t="s">
        <v>226</v>
      </c>
      <c r="D14" s="7"/>
      <c r="E14" s="7"/>
      <c r="F14" s="52"/>
      <c r="G14" s="193"/>
      <c r="H14" s="187"/>
      <c r="I14" s="21"/>
      <c r="J14" s="21"/>
      <c r="K14" s="21"/>
      <c r="L14" s="21"/>
    </row>
    <row r="15" spans="1:12" s="22" customFormat="1">
      <c r="A15" s="96"/>
      <c r="B15" s="13"/>
      <c r="C15" s="43"/>
      <c r="D15" s="7"/>
      <c r="E15" s="7"/>
      <c r="F15" s="52"/>
      <c r="G15" s="193"/>
      <c r="H15" s="187"/>
      <c r="I15" s="21"/>
      <c r="J15" s="21"/>
      <c r="K15" s="21"/>
      <c r="L15" s="21"/>
    </row>
    <row r="16" spans="1:12" s="22" customFormat="1" ht="64.8" customHeight="1">
      <c r="A16" s="96" t="s">
        <v>231</v>
      </c>
      <c r="B16" s="7" t="s">
        <v>194</v>
      </c>
      <c r="C16" s="43" t="s">
        <v>518</v>
      </c>
      <c r="D16" s="7"/>
      <c r="E16" s="17" t="s">
        <v>173</v>
      </c>
      <c r="F16" s="128">
        <v>1000</v>
      </c>
      <c r="G16" s="193"/>
      <c r="H16" s="187"/>
      <c r="I16" s="294"/>
      <c r="J16" s="21"/>
      <c r="K16" s="21"/>
      <c r="L16" s="294"/>
    </row>
    <row r="17" spans="1:12" s="27" customFormat="1" ht="13.2" customHeight="1">
      <c r="A17" s="96"/>
      <c r="B17" s="7"/>
      <c r="C17" s="43"/>
      <c r="D17" s="7"/>
      <c r="E17" s="17"/>
      <c r="F17" s="128"/>
      <c r="G17" s="194"/>
      <c r="H17" s="188"/>
      <c r="I17" s="26"/>
      <c r="J17" s="26"/>
      <c r="K17" s="26"/>
      <c r="L17" s="295"/>
    </row>
    <row r="18" spans="1:12" s="27" customFormat="1" ht="69" customHeight="1">
      <c r="A18" s="96" t="s">
        <v>232</v>
      </c>
      <c r="B18" s="7" t="s">
        <v>217</v>
      </c>
      <c r="C18" s="43" t="s">
        <v>519</v>
      </c>
      <c r="D18" s="7" t="s">
        <v>427</v>
      </c>
      <c r="E18" s="17" t="s">
        <v>173</v>
      </c>
      <c r="F18" s="128">
        <v>1000</v>
      </c>
      <c r="G18" s="193"/>
      <c r="H18" s="187"/>
      <c r="I18" s="26"/>
      <c r="J18" s="26"/>
      <c r="K18" s="26"/>
      <c r="L18" s="295"/>
    </row>
    <row r="19" spans="1:12" s="22" customFormat="1">
      <c r="A19" s="96"/>
      <c r="B19" s="7"/>
      <c r="C19" s="43"/>
      <c r="D19" s="7"/>
      <c r="E19" s="17"/>
      <c r="F19" s="128"/>
      <c r="G19" s="193"/>
      <c r="H19" s="187"/>
      <c r="I19" s="21"/>
      <c r="J19" s="21"/>
      <c r="K19" s="21"/>
      <c r="L19" s="294"/>
    </row>
    <row r="20" spans="1:12" s="22" customFormat="1" ht="26.4" customHeight="1">
      <c r="A20" s="96" t="s">
        <v>233</v>
      </c>
      <c r="B20" s="7" t="s">
        <v>218</v>
      </c>
      <c r="C20" s="43" t="s">
        <v>521</v>
      </c>
      <c r="D20" s="7" t="s">
        <v>427</v>
      </c>
      <c r="E20" s="17" t="s">
        <v>173</v>
      </c>
      <c r="F20" s="128">
        <v>1000</v>
      </c>
      <c r="G20" s="193"/>
      <c r="H20" s="187"/>
      <c r="I20" s="21"/>
      <c r="J20" s="21"/>
      <c r="K20" s="21"/>
      <c r="L20" s="294"/>
    </row>
    <row r="21" spans="1:12" s="22" customFormat="1">
      <c r="A21" s="96"/>
      <c r="B21" s="7"/>
      <c r="C21" s="43"/>
      <c r="D21" s="7"/>
      <c r="E21" s="17"/>
      <c r="F21" s="128"/>
      <c r="G21" s="193"/>
      <c r="H21" s="187"/>
      <c r="I21" s="21"/>
      <c r="J21" s="21"/>
      <c r="K21" s="21"/>
      <c r="L21" s="294"/>
    </row>
    <row r="22" spans="1:12" s="22" customFormat="1" ht="26.4">
      <c r="A22" s="96" t="s">
        <v>234</v>
      </c>
      <c r="B22" s="7" t="s">
        <v>219</v>
      </c>
      <c r="C22" s="101" t="s">
        <v>224</v>
      </c>
      <c r="D22" s="7"/>
      <c r="E22" s="17"/>
      <c r="F22" s="128"/>
      <c r="G22" s="193"/>
      <c r="H22" s="187"/>
      <c r="I22" s="21"/>
      <c r="J22" s="21"/>
      <c r="K22" s="21"/>
      <c r="L22" s="294"/>
    </row>
    <row r="23" spans="1:12" s="22" customFormat="1">
      <c r="A23" s="96"/>
      <c r="B23" s="7"/>
      <c r="C23" s="43"/>
      <c r="D23" s="7"/>
      <c r="E23" s="17"/>
      <c r="F23" s="128"/>
      <c r="G23" s="193"/>
      <c r="H23" s="187"/>
      <c r="I23" s="21"/>
      <c r="J23" s="21"/>
      <c r="K23" s="21"/>
      <c r="L23" s="294"/>
    </row>
    <row r="24" spans="1:12" s="22" customFormat="1" ht="24" customHeight="1">
      <c r="A24" s="96" t="s">
        <v>235</v>
      </c>
      <c r="B24" s="7" t="s">
        <v>220</v>
      </c>
      <c r="C24" s="101" t="s">
        <v>221</v>
      </c>
      <c r="D24" s="7" t="s">
        <v>427</v>
      </c>
      <c r="E24" s="17" t="s">
        <v>173</v>
      </c>
      <c r="F24" s="128">
        <f>0.5*1500</f>
        <v>750</v>
      </c>
      <c r="G24" s="193"/>
      <c r="H24" s="187"/>
      <c r="I24" s="21"/>
      <c r="J24" s="21"/>
      <c r="K24" s="21"/>
      <c r="L24" s="294"/>
    </row>
    <row r="25" spans="1:12" s="22" customFormat="1">
      <c r="A25" s="96"/>
      <c r="B25" s="7"/>
      <c r="C25" s="43"/>
      <c r="D25" s="7"/>
      <c r="E25" s="17"/>
      <c r="F25" s="110"/>
      <c r="G25" s="193"/>
      <c r="H25" s="187"/>
      <c r="I25" s="21"/>
      <c r="J25" s="21"/>
      <c r="K25" s="21"/>
      <c r="L25" s="294"/>
    </row>
    <row r="26" spans="1:12" s="22" customFormat="1" ht="43.2" customHeight="1">
      <c r="A26" s="96" t="s">
        <v>236</v>
      </c>
      <c r="B26" s="7" t="s">
        <v>223</v>
      </c>
      <c r="C26" s="43" t="s">
        <v>222</v>
      </c>
      <c r="D26" s="7" t="s">
        <v>427</v>
      </c>
      <c r="E26" s="17" t="s">
        <v>173</v>
      </c>
      <c r="F26" s="128">
        <f>0.5*500</f>
        <v>250</v>
      </c>
      <c r="G26" s="193"/>
      <c r="H26" s="187"/>
      <c r="I26" s="21"/>
      <c r="J26" s="21"/>
      <c r="K26" s="21"/>
      <c r="L26" s="294"/>
    </row>
    <row r="27" spans="1:12" s="22" customFormat="1">
      <c r="A27" s="96"/>
      <c r="B27" s="7"/>
      <c r="C27" s="43"/>
      <c r="D27" s="7"/>
      <c r="E27" s="17"/>
      <c r="F27" s="110"/>
      <c r="G27" s="193"/>
      <c r="H27" s="187"/>
      <c r="I27" s="21"/>
      <c r="J27" s="21"/>
      <c r="K27" s="21"/>
      <c r="L27" s="294"/>
    </row>
    <row r="28" spans="1:12" s="22" customFormat="1" ht="26.4">
      <c r="A28" s="96" t="s">
        <v>237</v>
      </c>
      <c r="B28" s="7" t="s">
        <v>192</v>
      </c>
      <c r="C28" s="43" t="s">
        <v>190</v>
      </c>
      <c r="D28" s="7"/>
      <c r="E28" s="17" t="s">
        <v>173</v>
      </c>
      <c r="F28" s="128">
        <v>4000</v>
      </c>
      <c r="G28" s="193"/>
      <c r="H28" s="187"/>
      <c r="I28" s="21"/>
      <c r="J28" s="21"/>
      <c r="K28" s="21"/>
      <c r="L28" s="294"/>
    </row>
    <row r="29" spans="1:12" s="22" customFormat="1">
      <c r="A29" s="96"/>
      <c r="B29" s="7"/>
      <c r="C29" s="43"/>
      <c r="D29" s="7"/>
      <c r="E29" s="17"/>
      <c r="F29" s="110"/>
      <c r="G29" s="193"/>
      <c r="H29" s="187"/>
      <c r="I29" s="21"/>
      <c r="J29" s="21"/>
      <c r="K29" s="21"/>
      <c r="L29" s="294"/>
    </row>
    <row r="30" spans="1:12" s="22" customFormat="1" ht="61.8" customHeight="1">
      <c r="A30" s="96" t="s">
        <v>238</v>
      </c>
      <c r="B30" s="7" t="s">
        <v>193</v>
      </c>
      <c r="C30" s="43" t="s">
        <v>225</v>
      </c>
      <c r="D30" s="7" t="s">
        <v>427</v>
      </c>
      <c r="E30" s="17" t="s">
        <v>173</v>
      </c>
      <c r="F30" s="128">
        <v>500</v>
      </c>
      <c r="G30" s="193"/>
      <c r="H30" s="187"/>
      <c r="I30" s="21"/>
      <c r="J30" s="21"/>
      <c r="K30" s="21"/>
      <c r="L30" s="294"/>
    </row>
    <row r="31" spans="1:12" s="22" customFormat="1" ht="16.8" customHeight="1">
      <c r="A31" s="23"/>
      <c r="B31" s="23"/>
      <c r="C31" s="23"/>
      <c r="D31" s="154"/>
      <c r="E31" s="154"/>
      <c r="F31" s="98"/>
      <c r="G31" s="192"/>
      <c r="H31" s="187"/>
      <c r="I31" s="21"/>
      <c r="J31" s="21"/>
      <c r="K31" s="21"/>
      <c r="L31" s="294"/>
    </row>
    <row r="32" spans="1:12" s="101" customFormat="1" ht="22.8" customHeight="1">
      <c r="A32" s="177" t="s">
        <v>25</v>
      </c>
      <c r="B32" s="155"/>
      <c r="C32" s="155"/>
      <c r="D32" s="155"/>
      <c r="E32" s="155"/>
      <c r="F32" s="155"/>
      <c r="G32" s="155"/>
      <c r="H32" s="189"/>
    </row>
    <row r="33" spans="1:12" ht="18.600000000000001" customHeight="1">
      <c r="A33" s="32"/>
      <c r="B33" s="33"/>
      <c r="C33" s="34" t="s">
        <v>26</v>
      </c>
      <c r="D33" s="156"/>
      <c r="E33" s="156"/>
      <c r="F33" s="156"/>
      <c r="G33" s="157"/>
      <c r="H33" s="190"/>
    </row>
    <row r="34" spans="1:12">
      <c r="A34" s="7"/>
      <c r="B34" s="8"/>
      <c r="C34" s="9"/>
      <c r="D34" s="7"/>
      <c r="E34" s="7"/>
      <c r="F34" s="7"/>
      <c r="G34" s="191"/>
      <c r="H34" s="191"/>
    </row>
    <row r="35" spans="1:12" s="27" customFormat="1">
      <c r="A35" s="97" t="s">
        <v>239</v>
      </c>
      <c r="B35" s="43" t="s">
        <v>195</v>
      </c>
      <c r="C35" s="43" t="s">
        <v>191</v>
      </c>
      <c r="D35" s="7"/>
      <c r="E35" s="7"/>
      <c r="F35" s="47"/>
      <c r="G35" s="192"/>
      <c r="H35" s="187"/>
      <c r="I35" s="26"/>
      <c r="J35" s="26"/>
      <c r="K35" s="26"/>
      <c r="L35" s="26"/>
    </row>
    <row r="36" spans="1:12" s="22" customFormat="1">
      <c r="A36" s="96"/>
      <c r="B36" s="43"/>
      <c r="C36" s="43"/>
      <c r="D36" s="7"/>
      <c r="E36" s="7"/>
      <c r="F36" s="47"/>
      <c r="G36" s="193"/>
      <c r="H36" s="187"/>
      <c r="I36" s="21"/>
      <c r="J36" s="21"/>
      <c r="K36" s="21"/>
      <c r="L36" s="21"/>
    </row>
    <row r="37" spans="1:12" s="22" customFormat="1" ht="26.4">
      <c r="A37" s="96" t="s">
        <v>240</v>
      </c>
      <c r="B37" s="43" t="s">
        <v>196</v>
      </c>
      <c r="C37" s="43" t="s">
        <v>197</v>
      </c>
      <c r="D37" s="7"/>
      <c r="E37" s="17" t="s">
        <v>173</v>
      </c>
      <c r="F37" s="128">
        <v>200</v>
      </c>
      <c r="G37" s="193"/>
      <c r="H37" s="187"/>
      <c r="I37" s="21"/>
      <c r="J37" s="21"/>
      <c r="K37" s="21"/>
      <c r="L37" s="21"/>
    </row>
    <row r="38" spans="1:12" s="22" customFormat="1">
      <c r="A38" s="96"/>
      <c r="B38" s="43"/>
      <c r="C38" s="43"/>
      <c r="D38" s="7"/>
      <c r="E38" s="17"/>
      <c r="F38" s="128"/>
      <c r="G38" s="193"/>
      <c r="H38" s="187"/>
      <c r="I38" s="21"/>
      <c r="J38" s="21"/>
      <c r="K38" s="21"/>
      <c r="L38" s="21"/>
    </row>
    <row r="39" spans="1:12" s="22" customFormat="1">
      <c r="A39" s="96" t="s">
        <v>241</v>
      </c>
      <c r="B39" s="43" t="s">
        <v>198</v>
      </c>
      <c r="C39" s="7" t="s">
        <v>199</v>
      </c>
      <c r="D39" s="7"/>
      <c r="E39" s="13"/>
      <c r="F39" s="128"/>
      <c r="G39" s="193"/>
      <c r="H39" s="187"/>
      <c r="I39" s="21"/>
      <c r="J39" s="21"/>
      <c r="K39" s="21"/>
      <c r="L39" s="21"/>
    </row>
    <row r="40" spans="1:12" s="22" customFormat="1">
      <c r="A40" s="96"/>
      <c r="B40" s="43"/>
      <c r="C40" s="7"/>
      <c r="D40" s="7"/>
      <c r="E40" s="17"/>
      <c r="F40" s="128"/>
      <c r="G40" s="193"/>
      <c r="H40" s="187"/>
      <c r="I40" s="21"/>
      <c r="J40" s="21"/>
      <c r="K40" s="21"/>
      <c r="L40" s="21"/>
    </row>
    <row r="41" spans="1:12" s="22" customFormat="1" ht="43.8" customHeight="1">
      <c r="A41" s="96" t="s">
        <v>242</v>
      </c>
      <c r="B41" s="43" t="s">
        <v>528</v>
      </c>
      <c r="C41" s="43" t="s">
        <v>527</v>
      </c>
      <c r="D41" s="43" t="s">
        <v>427</v>
      </c>
      <c r="E41" s="13" t="s">
        <v>200</v>
      </c>
      <c r="F41" s="162">
        <v>37000</v>
      </c>
      <c r="G41" s="193"/>
      <c r="H41" s="187"/>
      <c r="I41" s="21"/>
      <c r="J41" s="259"/>
      <c r="K41" s="259"/>
      <c r="L41" s="21"/>
    </row>
    <row r="42" spans="1:12" s="22" customFormat="1">
      <c r="A42" s="96"/>
      <c r="B42" s="43"/>
      <c r="C42" s="43"/>
      <c r="D42" s="43"/>
      <c r="E42" s="13"/>
      <c r="F42" s="162"/>
      <c r="G42" s="193"/>
      <c r="H42" s="187"/>
      <c r="I42" s="21"/>
      <c r="J42" s="259"/>
      <c r="K42" s="259"/>
      <c r="L42" s="21"/>
    </row>
    <row r="43" spans="1:12" s="22" customFormat="1" ht="26.4">
      <c r="A43" s="96" t="s">
        <v>243</v>
      </c>
      <c r="B43" s="43" t="s">
        <v>529</v>
      </c>
      <c r="C43" s="210" t="s">
        <v>435</v>
      </c>
      <c r="D43" s="210"/>
      <c r="E43" s="211" t="s">
        <v>437</v>
      </c>
      <c r="F43" s="212">
        <v>800</v>
      </c>
      <c r="G43" s="213"/>
      <c r="H43" s="214"/>
      <c r="I43" s="21"/>
      <c r="J43" s="259"/>
      <c r="K43" s="259"/>
      <c r="L43" s="21"/>
    </row>
    <row r="44" spans="1:12" s="22" customFormat="1">
      <c r="A44" s="96"/>
      <c r="B44" s="13"/>
      <c r="C44" s="43"/>
      <c r="D44" s="7"/>
      <c r="E44" s="7"/>
      <c r="F44" s="52"/>
      <c r="G44" s="193"/>
      <c r="H44" s="187"/>
      <c r="I44" s="21"/>
      <c r="J44" s="259"/>
      <c r="K44" s="259"/>
      <c r="L44" s="21"/>
    </row>
    <row r="45" spans="1:12" s="22" customFormat="1">
      <c r="A45" s="96" t="s">
        <v>263</v>
      </c>
      <c r="B45" s="43" t="s">
        <v>5</v>
      </c>
      <c r="C45" s="43" t="s">
        <v>201</v>
      </c>
      <c r="D45" s="7"/>
      <c r="E45" s="7"/>
      <c r="F45" s="52"/>
      <c r="G45" s="193"/>
      <c r="H45" s="187"/>
      <c r="I45" s="21"/>
      <c r="J45" s="259"/>
      <c r="K45" s="259"/>
      <c r="L45" s="21"/>
    </row>
    <row r="46" spans="1:12" s="22" customFormat="1">
      <c r="A46" s="96"/>
      <c r="B46" s="13"/>
      <c r="C46" s="43"/>
      <c r="D46" s="7"/>
      <c r="E46" s="7"/>
      <c r="F46" s="52"/>
      <c r="G46" s="193"/>
      <c r="H46" s="187"/>
      <c r="I46" s="21"/>
      <c r="J46" s="259"/>
      <c r="K46" s="259"/>
      <c r="L46" s="21"/>
    </row>
    <row r="47" spans="1:12" s="22" customFormat="1" ht="39" customHeight="1">
      <c r="A47" s="96" t="s">
        <v>264</v>
      </c>
      <c r="B47" s="43" t="s">
        <v>526</v>
      </c>
      <c r="C47" s="43" t="s">
        <v>227</v>
      </c>
      <c r="D47" s="7"/>
      <c r="E47" s="17" t="s">
        <v>173</v>
      </c>
      <c r="F47" s="128">
        <v>3000</v>
      </c>
      <c r="G47" s="193"/>
      <c r="H47" s="187"/>
      <c r="I47" s="21"/>
      <c r="J47" s="259"/>
      <c r="K47" s="259"/>
      <c r="L47" s="21"/>
    </row>
    <row r="48" spans="1:12" s="22" customFormat="1">
      <c r="A48" s="96"/>
      <c r="B48" s="43"/>
      <c r="C48" s="43"/>
      <c r="D48" s="7"/>
      <c r="E48" s="17"/>
      <c r="F48" s="52"/>
      <c r="G48" s="193"/>
      <c r="H48" s="187"/>
      <c r="I48" s="21"/>
      <c r="J48" s="260"/>
      <c r="K48" s="259"/>
      <c r="L48" s="21"/>
    </row>
    <row r="49" spans="1:12" s="22" customFormat="1" ht="54.6" customHeight="1">
      <c r="A49" s="96" t="s">
        <v>515</v>
      </c>
      <c r="B49" s="43" t="s">
        <v>526</v>
      </c>
      <c r="C49" s="43" t="s">
        <v>522</v>
      </c>
      <c r="D49" s="7"/>
      <c r="E49" s="17" t="s">
        <v>173</v>
      </c>
      <c r="F49" s="128">
        <v>500</v>
      </c>
      <c r="G49" s="193"/>
      <c r="H49" s="187"/>
      <c r="I49" s="21"/>
      <c r="J49" s="260"/>
      <c r="K49" s="259"/>
      <c r="L49" s="21"/>
    </row>
    <row r="50" spans="1:12" s="22" customFormat="1">
      <c r="A50" s="96"/>
      <c r="B50" s="43"/>
      <c r="C50" s="43"/>
      <c r="D50" s="7"/>
      <c r="E50" s="17"/>
      <c r="F50" s="52"/>
      <c r="G50" s="193"/>
      <c r="H50" s="187"/>
      <c r="I50" s="21"/>
      <c r="J50" s="260"/>
      <c r="K50" s="259"/>
      <c r="L50" s="21"/>
    </row>
    <row r="51" spans="1:12" s="22" customFormat="1">
      <c r="A51" s="96" t="s">
        <v>501</v>
      </c>
      <c r="B51" s="43"/>
      <c r="C51" s="43" t="s">
        <v>216</v>
      </c>
      <c r="D51" s="7"/>
      <c r="E51" s="17"/>
      <c r="F51" s="52"/>
      <c r="G51" s="193"/>
      <c r="H51" s="187"/>
      <c r="I51" s="21"/>
      <c r="J51" s="259"/>
      <c r="K51" s="259"/>
      <c r="L51" s="21"/>
    </row>
    <row r="52" spans="1:12" s="22" customFormat="1">
      <c r="A52" s="96"/>
      <c r="B52" s="7"/>
      <c r="C52" s="7"/>
      <c r="D52" s="7"/>
      <c r="E52" s="7"/>
      <c r="F52" s="52"/>
      <c r="G52" s="193"/>
      <c r="H52" s="187"/>
      <c r="I52" s="21"/>
      <c r="J52" s="21"/>
      <c r="K52" s="21"/>
      <c r="L52" s="21"/>
    </row>
    <row r="53" spans="1:12" s="22" customFormat="1">
      <c r="A53" s="96" t="s">
        <v>502</v>
      </c>
      <c r="B53" s="7" t="s">
        <v>203</v>
      </c>
      <c r="C53" s="7" t="s">
        <v>202</v>
      </c>
      <c r="D53" s="7"/>
      <c r="E53" s="7"/>
      <c r="F53" s="52"/>
      <c r="G53" s="193"/>
      <c r="H53" s="187"/>
      <c r="I53" s="21"/>
      <c r="J53" s="21"/>
      <c r="K53" s="21"/>
      <c r="L53" s="21"/>
    </row>
    <row r="54" spans="1:12" s="22" customFormat="1">
      <c r="A54" s="96"/>
      <c r="B54" s="7"/>
      <c r="C54" s="7"/>
      <c r="D54" s="7"/>
      <c r="E54" s="7"/>
      <c r="F54" s="52"/>
      <c r="G54" s="193"/>
      <c r="H54" s="187"/>
      <c r="I54" s="21"/>
      <c r="J54" s="21"/>
      <c r="K54" s="21"/>
      <c r="L54" s="21"/>
    </row>
    <row r="55" spans="1:12" ht="26.4">
      <c r="A55" s="96" t="s">
        <v>503</v>
      </c>
      <c r="B55" s="7" t="s">
        <v>530</v>
      </c>
      <c r="C55" s="7" t="s">
        <v>523</v>
      </c>
      <c r="D55" s="7" t="s">
        <v>427</v>
      </c>
      <c r="E55" s="13" t="s">
        <v>200</v>
      </c>
      <c r="F55" s="128">
        <v>37000</v>
      </c>
      <c r="G55" s="191"/>
      <c r="H55" s="187"/>
    </row>
    <row r="56" spans="1:12" s="22" customFormat="1">
      <c r="A56" s="96"/>
      <c r="B56" s="7"/>
      <c r="C56" s="43"/>
      <c r="D56" s="43"/>
      <c r="E56" s="17"/>
      <c r="F56" s="53"/>
      <c r="G56" s="193"/>
      <c r="H56" s="187"/>
      <c r="I56" s="21"/>
      <c r="J56" s="21"/>
      <c r="K56" s="21"/>
      <c r="L56" s="21"/>
    </row>
    <row r="57" spans="1:12" s="22" customFormat="1">
      <c r="A57" s="96" t="s">
        <v>504</v>
      </c>
      <c r="B57" s="7" t="s">
        <v>204</v>
      </c>
      <c r="C57" s="7" t="s">
        <v>206</v>
      </c>
      <c r="D57" s="7" t="s">
        <v>427</v>
      </c>
      <c r="E57" s="17" t="s">
        <v>151</v>
      </c>
      <c r="F57" s="53">
        <v>3.7</v>
      </c>
      <c r="G57" s="193"/>
      <c r="H57" s="187"/>
      <c r="I57" s="21"/>
      <c r="J57" s="21"/>
      <c r="K57" s="21"/>
      <c r="L57" s="21"/>
    </row>
    <row r="58" spans="1:12" s="22" customFormat="1">
      <c r="A58" s="96"/>
      <c r="B58" s="7"/>
      <c r="C58" s="7"/>
      <c r="D58" s="7"/>
      <c r="E58" s="17"/>
      <c r="F58" s="128"/>
      <c r="G58" s="193"/>
      <c r="H58" s="187"/>
      <c r="I58" s="21"/>
      <c r="J58" s="21"/>
      <c r="K58" s="21"/>
      <c r="L58" s="21"/>
    </row>
    <row r="59" spans="1:12" s="22" customFormat="1">
      <c r="A59" s="96" t="s">
        <v>505</v>
      </c>
      <c r="B59" s="7" t="s">
        <v>205</v>
      </c>
      <c r="C59" s="7" t="s">
        <v>207</v>
      </c>
      <c r="D59" s="7" t="s">
        <v>427</v>
      </c>
      <c r="E59" s="17" t="s">
        <v>151</v>
      </c>
      <c r="F59" s="128">
        <f>F57</f>
        <v>3.7</v>
      </c>
      <c r="G59" s="193"/>
      <c r="H59" s="187"/>
      <c r="I59" s="21"/>
      <c r="J59" s="21"/>
      <c r="K59" s="21"/>
      <c r="L59" s="21"/>
    </row>
    <row r="60" spans="1:12" s="27" customFormat="1">
      <c r="A60" s="96"/>
      <c r="B60" s="7"/>
      <c r="C60" s="7"/>
      <c r="D60" s="7"/>
      <c r="E60" s="7"/>
      <c r="F60" s="52"/>
      <c r="G60" s="194"/>
      <c r="H60" s="188"/>
      <c r="I60" s="26"/>
      <c r="J60" s="26"/>
      <c r="K60" s="26"/>
      <c r="L60" s="26"/>
    </row>
    <row r="61" spans="1:12" s="22" customFormat="1">
      <c r="A61" s="96" t="s">
        <v>506</v>
      </c>
      <c r="B61" s="7" t="s">
        <v>209</v>
      </c>
      <c r="C61" s="7" t="s">
        <v>208</v>
      </c>
      <c r="D61" s="7" t="s">
        <v>427</v>
      </c>
      <c r="E61" s="17" t="s">
        <v>151</v>
      </c>
      <c r="F61" s="128">
        <f>F57</f>
        <v>3.7</v>
      </c>
      <c r="G61" s="193"/>
      <c r="H61" s="187"/>
      <c r="I61" s="21"/>
      <c r="J61" s="21"/>
      <c r="K61" s="21"/>
      <c r="L61" s="21"/>
    </row>
    <row r="62" spans="1:12" s="22" customFormat="1">
      <c r="A62" s="96"/>
      <c r="B62" s="7"/>
      <c r="C62" s="7"/>
      <c r="D62" s="7"/>
      <c r="E62" s="17"/>
      <c r="F62" s="128"/>
      <c r="G62" s="193"/>
      <c r="H62" s="187"/>
      <c r="I62" s="21"/>
      <c r="J62" s="21"/>
      <c r="K62" s="21"/>
      <c r="L62" s="21"/>
    </row>
    <row r="63" spans="1:12" s="22" customFormat="1" ht="52.8">
      <c r="A63" s="116" t="s">
        <v>277</v>
      </c>
      <c r="B63" s="121" t="s">
        <v>276</v>
      </c>
      <c r="C63" s="293" t="s">
        <v>525</v>
      </c>
      <c r="D63" s="57" t="s">
        <v>427</v>
      </c>
      <c r="E63" s="109" t="s">
        <v>200</v>
      </c>
      <c r="F63" s="130">
        <v>37000</v>
      </c>
      <c r="G63" s="193"/>
      <c r="H63" s="187"/>
      <c r="I63" s="21"/>
      <c r="J63" s="21"/>
      <c r="K63" s="21"/>
      <c r="L63" s="21"/>
    </row>
    <row r="64" spans="1:12" s="22" customFormat="1">
      <c r="A64" s="96"/>
      <c r="B64" s="7"/>
      <c r="C64" s="7"/>
      <c r="D64" s="7"/>
      <c r="E64" s="17"/>
      <c r="F64" s="128"/>
      <c r="G64" s="193"/>
      <c r="H64" s="187"/>
      <c r="I64" s="21"/>
      <c r="J64" s="21"/>
      <c r="K64" s="21"/>
      <c r="L64" s="21"/>
    </row>
    <row r="65" spans="1:12" s="22" customFormat="1" ht="26.4">
      <c r="A65" s="111" t="s">
        <v>212</v>
      </c>
      <c r="B65" s="48" t="s">
        <v>211</v>
      </c>
      <c r="C65" s="42" t="s">
        <v>395</v>
      </c>
      <c r="D65" s="42"/>
      <c r="E65" s="50"/>
      <c r="F65" s="164"/>
      <c r="G65" s="193"/>
      <c r="H65" s="187"/>
      <c r="I65" s="21"/>
      <c r="J65" s="21"/>
      <c r="K65" s="21"/>
      <c r="L65" s="21"/>
    </row>
    <row r="66" spans="1:12" s="22" customFormat="1">
      <c r="A66" s="112"/>
      <c r="B66" s="17"/>
      <c r="C66" s="43"/>
      <c r="D66" s="43"/>
      <c r="E66" s="17"/>
      <c r="F66" s="163"/>
      <c r="G66" s="193"/>
      <c r="H66" s="187"/>
      <c r="I66" s="21"/>
      <c r="J66" s="21"/>
      <c r="K66" s="21"/>
      <c r="L66" s="21"/>
    </row>
    <row r="67" spans="1:12" s="22" customFormat="1" ht="38.4" customHeight="1">
      <c r="A67" s="96" t="s">
        <v>213</v>
      </c>
      <c r="B67" s="7" t="s">
        <v>152</v>
      </c>
      <c r="C67" s="43" t="s">
        <v>228</v>
      </c>
      <c r="D67" s="7"/>
      <c r="E67" s="17" t="s">
        <v>173</v>
      </c>
      <c r="F67" s="114">
        <v>75</v>
      </c>
      <c r="G67" s="193"/>
      <c r="H67" s="187"/>
      <c r="I67" s="21"/>
      <c r="J67" s="21"/>
      <c r="K67" s="21"/>
      <c r="L67" s="21"/>
    </row>
    <row r="68" spans="1:12" s="22" customFormat="1">
      <c r="A68" s="96"/>
      <c r="B68" s="17"/>
      <c r="C68" s="7"/>
      <c r="D68" s="7"/>
      <c r="E68" s="17"/>
      <c r="F68" s="114"/>
      <c r="G68" s="193"/>
      <c r="H68" s="187"/>
      <c r="I68" s="21"/>
      <c r="J68" s="21"/>
      <c r="K68" s="21"/>
      <c r="L68" s="21"/>
    </row>
    <row r="69" spans="1:12" s="22" customFormat="1">
      <c r="A69" s="96" t="s">
        <v>229</v>
      </c>
      <c r="B69" s="43" t="s">
        <v>2</v>
      </c>
      <c r="C69" s="7" t="s">
        <v>153</v>
      </c>
      <c r="D69" s="7"/>
      <c r="E69" s="7"/>
      <c r="F69" s="129"/>
      <c r="G69" s="193"/>
      <c r="H69" s="187"/>
      <c r="I69" s="21"/>
      <c r="J69" s="21"/>
      <c r="K69" s="21"/>
      <c r="L69" s="21"/>
    </row>
    <row r="70" spans="1:12" s="27" customFormat="1">
      <c r="A70" s="96"/>
      <c r="B70" s="109"/>
      <c r="C70" s="90"/>
      <c r="D70" s="7"/>
      <c r="E70" s="7"/>
      <c r="F70" s="129"/>
      <c r="G70" s="194"/>
      <c r="H70" s="188"/>
      <c r="I70" s="26"/>
      <c r="J70" s="26"/>
      <c r="K70" s="26"/>
      <c r="L70" s="26"/>
    </row>
    <row r="71" spans="1:12" s="22" customFormat="1" ht="26.4">
      <c r="A71" s="96" t="s">
        <v>246</v>
      </c>
      <c r="B71" s="57" t="s">
        <v>154</v>
      </c>
      <c r="C71" s="90" t="s">
        <v>155</v>
      </c>
      <c r="D71" s="7"/>
      <c r="E71" s="7"/>
      <c r="F71" s="129"/>
      <c r="G71" s="193"/>
      <c r="H71" s="187"/>
      <c r="I71" s="21"/>
      <c r="J71" s="21"/>
      <c r="K71" s="21"/>
      <c r="L71" s="21"/>
    </row>
    <row r="72" spans="1:12" s="27" customFormat="1">
      <c r="A72" s="96"/>
      <c r="B72" s="45"/>
      <c r="C72" s="113"/>
      <c r="D72" s="7"/>
      <c r="E72" s="7"/>
      <c r="F72" s="129"/>
      <c r="G72" s="194"/>
      <c r="H72" s="188"/>
      <c r="I72" s="26"/>
      <c r="J72" s="26"/>
      <c r="K72" s="26"/>
      <c r="L72" s="26"/>
    </row>
    <row r="73" spans="1:12" s="22" customFormat="1" ht="26.4">
      <c r="A73" s="96" t="s">
        <v>247</v>
      </c>
      <c r="B73" s="43" t="s">
        <v>244</v>
      </c>
      <c r="C73" s="43" t="s">
        <v>245</v>
      </c>
      <c r="D73" s="43"/>
      <c r="E73" s="17" t="s">
        <v>173</v>
      </c>
      <c r="F73" s="114">
        <v>75</v>
      </c>
      <c r="G73" s="193"/>
      <c r="H73" s="187"/>
      <c r="I73" s="21"/>
      <c r="J73" s="21"/>
      <c r="K73" s="21"/>
      <c r="L73" s="21"/>
    </row>
    <row r="74" spans="1:12" s="22" customFormat="1">
      <c r="A74" s="96"/>
      <c r="B74" s="43"/>
      <c r="C74" s="43"/>
      <c r="D74" s="43"/>
      <c r="E74" s="17"/>
      <c r="F74" s="54"/>
      <c r="G74" s="193"/>
      <c r="H74" s="187"/>
      <c r="I74" s="21"/>
      <c r="J74" s="21"/>
      <c r="K74" s="21"/>
      <c r="L74" s="21"/>
    </row>
    <row r="75" spans="1:12" s="101" customFormat="1" ht="25.05" customHeight="1">
      <c r="A75" s="177" t="s">
        <v>25</v>
      </c>
      <c r="B75" s="155"/>
      <c r="C75" s="155"/>
      <c r="D75" s="155"/>
      <c r="E75" s="155"/>
      <c r="F75" s="155"/>
      <c r="G75" s="155"/>
      <c r="H75" s="189"/>
    </row>
    <row r="76" spans="1:12" ht="16.8" customHeight="1">
      <c r="A76" s="32"/>
      <c r="B76" s="33"/>
      <c r="C76" s="34" t="s">
        <v>26</v>
      </c>
      <c r="D76" s="156"/>
      <c r="E76" s="156"/>
      <c r="F76" s="156"/>
      <c r="G76" s="157"/>
      <c r="H76" s="190"/>
    </row>
    <row r="77" spans="1:12" s="22" customFormat="1">
      <c r="A77" s="23"/>
      <c r="B77" s="23"/>
      <c r="C77" s="23"/>
      <c r="D77" s="154"/>
      <c r="E77" s="154"/>
      <c r="F77" s="98"/>
      <c r="G77" s="133"/>
      <c r="H77" s="148"/>
      <c r="I77" s="21"/>
      <c r="J77" s="21"/>
      <c r="K77" s="21"/>
      <c r="L77" s="21"/>
    </row>
    <row r="78" spans="1:12" s="22" customFormat="1" ht="15.6">
      <c r="A78" s="96" t="s">
        <v>248</v>
      </c>
      <c r="B78" s="43" t="s">
        <v>24</v>
      </c>
      <c r="C78" s="7" t="s">
        <v>156</v>
      </c>
      <c r="D78" s="7"/>
      <c r="E78" s="17" t="s">
        <v>173</v>
      </c>
      <c r="F78" s="215">
        <v>30</v>
      </c>
      <c r="G78" s="193"/>
      <c r="H78" s="187"/>
      <c r="I78" s="21"/>
      <c r="J78" s="21"/>
      <c r="K78" s="21"/>
      <c r="L78" s="21"/>
    </row>
    <row r="79" spans="1:12" s="22" customFormat="1">
      <c r="A79" s="28"/>
      <c r="B79" s="29"/>
      <c r="C79" s="29"/>
      <c r="D79" s="158"/>
      <c r="E79" s="159"/>
      <c r="F79" s="98"/>
      <c r="G79" s="193"/>
      <c r="H79" s="187"/>
      <c r="I79" s="21"/>
      <c r="J79" s="21"/>
      <c r="K79" s="21"/>
      <c r="L79" s="21"/>
    </row>
    <row r="80" spans="1:12" s="22" customFormat="1" ht="26.4">
      <c r="A80" s="103" t="s">
        <v>249</v>
      </c>
      <c r="B80" s="43" t="s">
        <v>396</v>
      </c>
      <c r="C80" s="12" t="s">
        <v>255</v>
      </c>
      <c r="D80" s="43"/>
      <c r="E80" s="13" t="s">
        <v>394</v>
      </c>
      <c r="F80" s="165">
        <v>75</v>
      </c>
      <c r="G80" s="193"/>
      <c r="H80" s="187"/>
      <c r="I80" s="21"/>
      <c r="J80" s="21"/>
      <c r="K80" s="21"/>
      <c r="L80" s="21"/>
    </row>
    <row r="81" spans="1:12" s="22" customFormat="1">
      <c r="A81" s="97"/>
      <c r="B81" s="12"/>
      <c r="C81" s="12"/>
      <c r="D81" s="43"/>
      <c r="E81" s="7"/>
      <c r="F81" s="166"/>
      <c r="G81" s="193"/>
      <c r="H81" s="187"/>
      <c r="I81" s="21"/>
      <c r="J81" s="21"/>
      <c r="K81" s="21"/>
      <c r="L81" s="21"/>
    </row>
    <row r="82" spans="1:12" s="22" customFormat="1" ht="39.6">
      <c r="A82" s="96" t="s">
        <v>250</v>
      </c>
      <c r="B82" s="12" t="s">
        <v>5</v>
      </c>
      <c r="C82" s="9" t="s">
        <v>397</v>
      </c>
      <c r="D82" s="7"/>
      <c r="E82" s="17" t="s">
        <v>173</v>
      </c>
      <c r="F82" s="167">
        <v>75</v>
      </c>
      <c r="G82" s="193"/>
      <c r="H82" s="187"/>
      <c r="I82" s="21"/>
      <c r="J82" s="21"/>
      <c r="K82" s="21"/>
      <c r="L82" s="21"/>
    </row>
    <row r="83" spans="1:12" s="22" customFormat="1">
      <c r="A83" s="97"/>
      <c r="B83" s="12"/>
      <c r="C83" s="12"/>
      <c r="D83" s="43"/>
      <c r="E83" s="7"/>
      <c r="F83" s="166"/>
      <c r="G83" s="193"/>
      <c r="H83" s="187"/>
      <c r="I83" s="21"/>
      <c r="J83" s="21"/>
      <c r="K83" s="21"/>
      <c r="L83" s="21"/>
    </row>
    <row r="84" spans="1:12" s="22" customFormat="1" ht="39.6">
      <c r="A84" s="96" t="s">
        <v>251</v>
      </c>
      <c r="B84" s="12" t="s">
        <v>5</v>
      </c>
      <c r="C84" s="9" t="s">
        <v>398</v>
      </c>
      <c r="D84" s="7"/>
      <c r="E84" s="17" t="s">
        <v>173</v>
      </c>
      <c r="F84" s="167">
        <v>75</v>
      </c>
      <c r="G84" s="193"/>
      <c r="H84" s="187"/>
      <c r="I84" s="21"/>
      <c r="J84" s="21"/>
      <c r="K84" s="21"/>
      <c r="L84" s="21"/>
    </row>
    <row r="85" spans="1:12" s="22" customFormat="1">
      <c r="A85" s="97"/>
      <c r="B85" s="12"/>
      <c r="C85" s="12"/>
      <c r="D85" s="43"/>
      <c r="E85" s="7"/>
      <c r="F85" s="168"/>
      <c r="G85" s="193"/>
      <c r="H85" s="187"/>
      <c r="I85" s="21"/>
      <c r="J85" s="21"/>
      <c r="K85" s="21"/>
      <c r="L85" s="21"/>
    </row>
    <row r="86" spans="1:12" s="22" customFormat="1">
      <c r="A86" s="97" t="s">
        <v>252</v>
      </c>
      <c r="B86" s="12" t="s">
        <v>157</v>
      </c>
      <c r="C86" s="12" t="s">
        <v>158</v>
      </c>
      <c r="D86" s="43"/>
      <c r="E86" s="7"/>
      <c r="F86" s="168"/>
      <c r="G86" s="193"/>
      <c r="H86" s="187"/>
      <c r="I86" s="21"/>
      <c r="J86" s="21"/>
      <c r="K86" s="21"/>
      <c r="L86" s="21"/>
    </row>
    <row r="87" spans="1:12" s="22" customFormat="1">
      <c r="A87" s="97"/>
      <c r="B87" s="12"/>
      <c r="C87" s="12"/>
      <c r="D87" s="43"/>
      <c r="E87" s="7"/>
      <c r="F87" s="168"/>
      <c r="G87" s="193"/>
      <c r="H87" s="187"/>
      <c r="I87" s="21"/>
      <c r="J87" s="21"/>
      <c r="K87" s="21"/>
      <c r="L87" s="21"/>
    </row>
    <row r="88" spans="1:12" s="22" customFormat="1" ht="15.6">
      <c r="A88" s="97" t="s">
        <v>253</v>
      </c>
      <c r="B88" s="9" t="s">
        <v>159</v>
      </c>
      <c r="C88" s="12" t="s">
        <v>257</v>
      </c>
      <c r="D88" s="7"/>
      <c r="E88" s="17" t="s">
        <v>173</v>
      </c>
      <c r="F88" s="165">
        <v>150</v>
      </c>
      <c r="G88" s="193"/>
      <c r="H88" s="187"/>
      <c r="I88" s="21"/>
      <c r="J88" s="21"/>
      <c r="K88" s="21"/>
      <c r="L88" s="21"/>
    </row>
    <row r="89" spans="1:12" s="22" customFormat="1">
      <c r="A89" s="97"/>
      <c r="B89" s="9"/>
      <c r="C89" s="9"/>
      <c r="D89" s="7"/>
      <c r="E89" s="17"/>
      <c r="F89" s="169"/>
      <c r="G89" s="193"/>
      <c r="H89" s="187"/>
      <c r="I89" s="21"/>
      <c r="J89" s="21"/>
      <c r="K89" s="21"/>
      <c r="L89" s="21"/>
    </row>
    <row r="90" spans="1:12" s="22" customFormat="1" ht="26.4">
      <c r="A90" s="97" t="s">
        <v>259</v>
      </c>
      <c r="B90" s="44" t="s">
        <v>254</v>
      </c>
      <c r="C90" s="44" t="s">
        <v>256</v>
      </c>
      <c r="D90" s="66"/>
      <c r="E90" s="17" t="s">
        <v>173</v>
      </c>
      <c r="F90" s="165">
        <v>75</v>
      </c>
      <c r="G90" s="193"/>
      <c r="H90" s="187"/>
      <c r="I90" s="21"/>
      <c r="J90" s="21"/>
      <c r="K90" s="21"/>
      <c r="L90" s="21"/>
    </row>
    <row r="91" spans="1:12" s="22" customFormat="1">
      <c r="A91" s="97"/>
      <c r="B91" s="44"/>
      <c r="C91" s="44"/>
      <c r="D91" s="66"/>
      <c r="E91" s="17"/>
      <c r="F91" s="170"/>
      <c r="G91" s="193"/>
      <c r="H91" s="187"/>
      <c r="I91" s="21"/>
      <c r="J91" s="21"/>
      <c r="K91" s="21"/>
      <c r="L91" s="21"/>
    </row>
    <row r="92" spans="1:12" s="27" customFormat="1" ht="19.2" customHeight="1">
      <c r="A92" s="97" t="s">
        <v>260</v>
      </c>
      <c r="B92" s="118"/>
      <c r="C92" s="12" t="s">
        <v>258</v>
      </c>
      <c r="D92" s="43"/>
      <c r="E92" s="13"/>
      <c r="F92" s="170"/>
      <c r="G92" s="194"/>
      <c r="H92" s="188"/>
      <c r="I92" s="26"/>
      <c r="J92" s="26"/>
      <c r="K92" s="26"/>
      <c r="L92" s="26"/>
    </row>
    <row r="93" spans="1:12" s="22" customFormat="1">
      <c r="A93" s="97"/>
      <c r="B93" s="119"/>
      <c r="C93" s="55"/>
      <c r="D93" s="113"/>
      <c r="E93" s="13"/>
      <c r="F93" s="171"/>
      <c r="G93" s="193"/>
      <c r="H93" s="187"/>
      <c r="I93" s="21"/>
      <c r="J93" s="21"/>
      <c r="K93" s="21"/>
      <c r="L93" s="21"/>
    </row>
    <row r="94" spans="1:12" s="22" customFormat="1" ht="15.6">
      <c r="A94" s="97" t="s">
        <v>265</v>
      </c>
      <c r="B94" s="1" t="s">
        <v>261</v>
      </c>
      <c r="C94" s="56" t="s">
        <v>262</v>
      </c>
      <c r="D94" s="101"/>
      <c r="E94" s="160" t="s">
        <v>173</v>
      </c>
      <c r="F94" s="172">
        <v>75</v>
      </c>
      <c r="G94" s="193"/>
      <c r="H94" s="187"/>
      <c r="I94" s="21"/>
      <c r="J94" s="21"/>
      <c r="K94" s="21"/>
      <c r="L94" s="21"/>
    </row>
    <row r="95" spans="1:12" s="22" customFormat="1">
      <c r="A95" s="28"/>
      <c r="B95" s="29"/>
      <c r="C95" s="29"/>
      <c r="D95" s="158"/>
      <c r="E95" s="159"/>
      <c r="F95" s="98"/>
      <c r="G95" s="193"/>
      <c r="H95" s="187"/>
      <c r="I95" s="21"/>
      <c r="J95" s="21"/>
      <c r="K95" s="21"/>
      <c r="L95" s="21"/>
    </row>
    <row r="96" spans="1:12" s="22" customFormat="1">
      <c r="A96" s="28"/>
      <c r="B96" s="29"/>
      <c r="C96" s="29"/>
      <c r="D96" s="158"/>
      <c r="E96" s="159"/>
      <c r="F96" s="98"/>
      <c r="G96" s="193"/>
      <c r="H96" s="187"/>
      <c r="I96" s="21"/>
      <c r="J96" s="21"/>
      <c r="K96" s="21"/>
      <c r="L96" s="21"/>
    </row>
    <row r="97" spans="1:12" s="22" customFormat="1">
      <c r="A97" s="28"/>
      <c r="B97" s="29"/>
      <c r="C97" s="29"/>
      <c r="D97" s="158"/>
      <c r="E97" s="159"/>
      <c r="F97" s="98"/>
      <c r="G97" s="193"/>
      <c r="H97" s="187"/>
      <c r="I97" s="21"/>
      <c r="J97" s="21"/>
      <c r="K97" s="21"/>
      <c r="L97" s="21"/>
    </row>
    <row r="98" spans="1:12" s="22" customFormat="1">
      <c r="A98" s="28"/>
      <c r="B98" s="29"/>
      <c r="C98" s="29"/>
      <c r="D98" s="158"/>
      <c r="E98" s="159"/>
      <c r="F98" s="98"/>
      <c r="G98" s="193"/>
      <c r="H98" s="187"/>
      <c r="I98" s="21"/>
      <c r="J98" s="21"/>
      <c r="K98" s="21"/>
      <c r="L98" s="21"/>
    </row>
    <row r="99" spans="1:12" s="22" customFormat="1">
      <c r="A99" s="28"/>
      <c r="B99" s="29"/>
      <c r="C99" s="29"/>
      <c r="D99" s="158"/>
      <c r="E99" s="159"/>
      <c r="F99" s="98"/>
      <c r="G99" s="193"/>
      <c r="H99" s="187"/>
      <c r="I99" s="21"/>
      <c r="J99" s="21"/>
      <c r="K99" s="21"/>
      <c r="L99" s="21"/>
    </row>
    <row r="100" spans="1:12" s="22" customFormat="1">
      <c r="A100" s="28"/>
      <c r="B100" s="29"/>
      <c r="C100" s="29"/>
      <c r="D100" s="158"/>
      <c r="E100" s="159"/>
      <c r="F100" s="98"/>
      <c r="G100" s="193"/>
      <c r="H100" s="187"/>
      <c r="I100" s="21"/>
      <c r="J100" s="21"/>
      <c r="K100" s="21"/>
      <c r="L100" s="21"/>
    </row>
    <row r="101" spans="1:12" s="22" customFormat="1">
      <c r="A101" s="28"/>
      <c r="B101" s="23"/>
      <c r="C101" s="23"/>
      <c r="D101" s="154"/>
      <c r="E101" s="154"/>
      <c r="F101" s="98"/>
      <c r="G101" s="193"/>
      <c r="H101" s="187"/>
      <c r="I101" s="21"/>
      <c r="J101" s="21"/>
      <c r="K101" s="21"/>
      <c r="L101" s="21"/>
    </row>
    <row r="102" spans="1:12" s="22" customFormat="1">
      <c r="A102" s="28"/>
      <c r="B102" s="29"/>
      <c r="C102" s="29"/>
      <c r="D102" s="158"/>
      <c r="E102" s="159"/>
      <c r="F102" s="98"/>
      <c r="G102" s="193"/>
      <c r="H102" s="187"/>
      <c r="I102" s="21"/>
      <c r="J102" s="21"/>
      <c r="K102" s="21"/>
      <c r="L102" s="21"/>
    </row>
    <row r="103" spans="1:12" s="22" customFormat="1">
      <c r="A103" s="28"/>
      <c r="B103" s="29"/>
      <c r="C103" s="29"/>
      <c r="D103" s="158"/>
      <c r="E103" s="159"/>
      <c r="F103" s="98"/>
      <c r="G103" s="193"/>
      <c r="H103" s="187"/>
      <c r="I103" s="21"/>
      <c r="J103" s="21"/>
      <c r="K103" s="21"/>
      <c r="L103" s="21"/>
    </row>
    <row r="104" spans="1:12" s="22" customFormat="1">
      <c r="A104" s="28"/>
      <c r="B104" s="29"/>
      <c r="C104" s="29"/>
      <c r="D104" s="158"/>
      <c r="E104" s="159"/>
      <c r="F104" s="98"/>
      <c r="G104" s="193"/>
      <c r="H104" s="187"/>
      <c r="I104" s="21"/>
      <c r="J104" s="21"/>
      <c r="K104" s="21"/>
      <c r="L104" s="21"/>
    </row>
    <row r="105" spans="1:12" s="22" customFormat="1">
      <c r="A105" s="28"/>
      <c r="B105" s="23"/>
      <c r="C105" s="23"/>
      <c r="D105" s="154"/>
      <c r="E105" s="154"/>
      <c r="F105" s="98"/>
      <c r="G105" s="193"/>
      <c r="H105" s="187"/>
      <c r="I105" s="21"/>
      <c r="J105" s="21"/>
      <c r="K105" s="21"/>
      <c r="L105" s="21"/>
    </row>
    <row r="106" spans="1:12" s="22" customFormat="1">
      <c r="A106" s="28"/>
      <c r="B106" s="29"/>
      <c r="C106" s="29"/>
      <c r="D106" s="158"/>
      <c r="E106" s="159"/>
      <c r="F106" s="98"/>
      <c r="G106" s="193"/>
      <c r="H106" s="187"/>
      <c r="I106" s="21"/>
      <c r="J106" s="21"/>
      <c r="K106" s="21"/>
      <c r="L106" s="21"/>
    </row>
    <row r="107" spans="1:12" s="22" customFormat="1">
      <c r="A107" s="28"/>
      <c r="B107" s="23"/>
      <c r="C107" s="23"/>
      <c r="D107" s="154"/>
      <c r="E107" s="154"/>
      <c r="F107" s="98"/>
      <c r="G107" s="193"/>
      <c r="H107" s="187"/>
      <c r="I107" s="21"/>
      <c r="J107" s="21"/>
      <c r="K107" s="21"/>
      <c r="L107" s="21"/>
    </row>
    <row r="108" spans="1:12" s="22" customFormat="1">
      <c r="A108" s="28"/>
      <c r="B108" s="29"/>
      <c r="C108" s="29"/>
      <c r="D108" s="158"/>
      <c r="E108" s="159"/>
      <c r="F108" s="98"/>
      <c r="G108" s="193"/>
      <c r="H108" s="187"/>
      <c r="I108" s="21"/>
      <c r="J108" s="21"/>
      <c r="K108" s="21"/>
      <c r="L108" s="21"/>
    </row>
    <row r="109" spans="1:12" s="22" customFormat="1">
      <c r="A109" s="28"/>
      <c r="B109" s="36"/>
      <c r="C109" s="36"/>
      <c r="D109" s="158"/>
      <c r="E109" s="159"/>
      <c r="F109" s="102"/>
      <c r="G109" s="193"/>
      <c r="H109" s="187" t="str">
        <f>IF(G109="","",F109*G109)</f>
        <v/>
      </c>
      <c r="I109" s="21"/>
      <c r="J109" s="21"/>
      <c r="K109" s="21"/>
      <c r="L109" s="21"/>
    </row>
    <row r="110" spans="1:12" s="22" customFormat="1">
      <c r="A110" s="28"/>
      <c r="B110" s="36"/>
      <c r="C110" s="36"/>
      <c r="D110" s="158"/>
      <c r="E110" s="159"/>
      <c r="F110" s="98"/>
      <c r="G110" s="193"/>
      <c r="H110" s="187"/>
      <c r="I110" s="21"/>
      <c r="J110" s="21"/>
      <c r="K110" s="21"/>
      <c r="L110" s="21"/>
    </row>
    <row r="111" spans="1:12" s="22" customFormat="1">
      <c r="A111" s="28"/>
      <c r="B111" s="36"/>
      <c r="C111" s="36"/>
      <c r="D111" s="158"/>
      <c r="E111" s="159"/>
      <c r="F111" s="98"/>
      <c r="G111" s="193"/>
      <c r="H111" s="187"/>
      <c r="I111" s="21"/>
      <c r="J111" s="21"/>
      <c r="K111" s="21"/>
      <c r="L111" s="21"/>
    </row>
    <row r="112" spans="1:12" s="22" customFormat="1">
      <c r="A112" s="28"/>
      <c r="B112" s="36"/>
      <c r="C112" s="36"/>
      <c r="D112" s="158"/>
      <c r="E112" s="159"/>
      <c r="F112" s="98"/>
      <c r="G112" s="193"/>
      <c r="H112" s="187"/>
      <c r="I112" s="21"/>
      <c r="J112" s="21"/>
      <c r="K112" s="21"/>
      <c r="L112" s="21"/>
    </row>
    <row r="113" spans="1:12" s="22" customFormat="1">
      <c r="A113" s="28"/>
      <c r="B113" s="36"/>
      <c r="C113" s="36"/>
      <c r="D113" s="158"/>
      <c r="E113" s="159"/>
      <c r="F113" s="98"/>
      <c r="G113" s="193"/>
      <c r="H113" s="187"/>
      <c r="I113" s="21"/>
      <c r="J113" s="21"/>
      <c r="K113" s="21"/>
      <c r="L113" s="21"/>
    </row>
    <row r="114" spans="1:12" s="22" customFormat="1">
      <c r="A114" s="28"/>
      <c r="B114" s="36"/>
      <c r="C114" s="36"/>
      <c r="D114" s="158"/>
      <c r="E114" s="159"/>
      <c r="F114" s="98"/>
      <c r="G114" s="193"/>
      <c r="H114" s="187"/>
      <c r="I114" s="21"/>
      <c r="J114" s="21"/>
      <c r="K114" s="21"/>
      <c r="L114" s="21"/>
    </row>
    <row r="115" spans="1:12" s="22" customFormat="1">
      <c r="A115" s="28"/>
      <c r="B115" s="36"/>
      <c r="C115" s="36"/>
      <c r="D115" s="158"/>
      <c r="E115" s="159"/>
      <c r="F115" s="98"/>
      <c r="G115" s="193"/>
      <c r="H115" s="187"/>
      <c r="I115" s="21"/>
      <c r="J115" s="21"/>
      <c r="K115" s="21"/>
      <c r="L115" s="21"/>
    </row>
    <row r="116" spans="1:12" s="22" customFormat="1">
      <c r="A116" s="28"/>
      <c r="B116" s="51"/>
      <c r="C116" s="36"/>
      <c r="D116" s="158"/>
      <c r="E116" s="159"/>
      <c r="F116" s="98"/>
      <c r="G116" s="193"/>
      <c r="H116" s="187"/>
      <c r="I116" s="21"/>
      <c r="J116" s="21"/>
      <c r="K116" s="21"/>
      <c r="L116" s="21"/>
    </row>
    <row r="117" spans="1:12" s="101" customFormat="1" ht="25.05" customHeight="1">
      <c r="A117" s="153" t="s">
        <v>149</v>
      </c>
      <c r="B117" s="152"/>
      <c r="C117" s="152"/>
      <c r="D117" s="152"/>
      <c r="E117" s="152"/>
      <c r="F117" s="152"/>
      <c r="G117" s="152"/>
      <c r="H117" s="196"/>
    </row>
  </sheetData>
  <mergeCells count="1">
    <mergeCell ref="A1:H1"/>
  </mergeCells>
  <pageMargins left="0.70866141732283472" right="0.11811023622047245" top="0.74803149606299213" bottom="0.74803149606299213" header="0.31496062992125984" footer="0.31496062992125984"/>
  <pageSetup paperSize="9" scale="81" orientation="portrait" r:id="rId1"/>
  <rowBreaks count="2" manualBreakCount="2">
    <brk id="32" max="7" man="1"/>
    <brk id="75"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F4756-286C-4BE6-AE62-7A8DDAF8AC42}">
  <dimension ref="A1:L114"/>
  <sheetViews>
    <sheetView view="pageBreakPreview" topLeftCell="C107" zoomScaleNormal="100" zoomScaleSheetLayoutView="100" workbookViewId="0">
      <selection activeCell="K119" sqref="K119"/>
    </sheetView>
  </sheetViews>
  <sheetFormatPr defaultRowHeight="13.2"/>
  <cols>
    <col min="1" max="1" width="8.77734375" style="1" customWidth="1"/>
    <col min="2" max="2" width="10.77734375" style="1" customWidth="1"/>
    <col min="3" max="3" width="38.6640625" style="1" customWidth="1"/>
    <col min="4" max="4" width="4.33203125" style="1" customWidth="1"/>
    <col min="5" max="5" width="7.77734375" style="1" customWidth="1"/>
    <col min="6" max="6" width="13.109375" style="1" customWidth="1"/>
    <col min="7" max="7" width="15.21875" style="1" customWidth="1"/>
    <col min="8" max="8" width="16.88671875" style="1" customWidth="1"/>
    <col min="9" max="16384" width="8.88671875" style="1"/>
  </cols>
  <sheetData>
    <row r="1" spans="1:12" ht="76.2" customHeight="1">
      <c r="A1" s="303" t="s">
        <v>535</v>
      </c>
      <c r="B1" s="304"/>
      <c r="C1" s="304"/>
      <c r="D1" s="304"/>
      <c r="E1" s="304"/>
      <c r="F1" s="304"/>
      <c r="G1" s="304"/>
      <c r="H1" s="305"/>
    </row>
    <row r="2" spans="1:12" ht="30" customHeight="1">
      <c r="A2" s="264" t="s">
        <v>13</v>
      </c>
      <c r="B2" s="265" t="s">
        <v>14</v>
      </c>
      <c r="C2" s="266" t="s">
        <v>15</v>
      </c>
      <c r="D2" s="266" t="s">
        <v>12</v>
      </c>
      <c r="E2" s="266" t="s">
        <v>16</v>
      </c>
      <c r="F2" s="266" t="s">
        <v>17</v>
      </c>
      <c r="G2" s="267" t="s">
        <v>18</v>
      </c>
      <c r="H2" s="268" t="s">
        <v>19</v>
      </c>
    </row>
    <row r="3" spans="1:12" ht="29.25" customHeight="1">
      <c r="A3" s="272"/>
      <c r="B3" s="69" t="s">
        <v>278</v>
      </c>
      <c r="C3" s="115" t="s">
        <v>400</v>
      </c>
      <c r="D3" s="64"/>
      <c r="E3" s="63"/>
      <c r="F3" s="41"/>
      <c r="G3" s="197"/>
      <c r="H3" s="273"/>
    </row>
    <row r="4" spans="1:12" s="22" customFormat="1">
      <c r="A4" s="105" t="s">
        <v>336</v>
      </c>
      <c r="B4" s="69"/>
      <c r="C4" s="69" t="s">
        <v>279</v>
      </c>
      <c r="D4" s="66"/>
      <c r="E4" s="65"/>
      <c r="F4" s="98"/>
      <c r="G4" s="193"/>
      <c r="H4" s="187" t="str">
        <f t="shared" ref="H4:H6" si="0">IF(G4="","",F4*G4)</f>
        <v/>
      </c>
      <c r="I4" s="21"/>
      <c r="J4" s="21"/>
      <c r="K4" s="21"/>
      <c r="L4" s="21"/>
    </row>
    <row r="5" spans="1:12" s="27" customFormat="1" ht="26.4">
      <c r="A5" s="106" t="s">
        <v>337</v>
      </c>
      <c r="B5" s="78" t="s">
        <v>280</v>
      </c>
      <c r="C5" s="69" t="s">
        <v>281</v>
      </c>
      <c r="D5" s="89"/>
      <c r="E5" s="65"/>
      <c r="F5" s="99"/>
      <c r="G5" s="194"/>
      <c r="H5" s="188" t="str">
        <f t="shared" si="0"/>
        <v/>
      </c>
      <c r="I5" s="26"/>
      <c r="J5" s="26"/>
      <c r="K5" s="26"/>
      <c r="L5" s="26"/>
    </row>
    <row r="6" spans="1:12" s="22" customFormat="1">
      <c r="A6" s="81"/>
      <c r="B6" s="78"/>
      <c r="C6" s="69"/>
      <c r="D6" s="89"/>
      <c r="E6" s="65"/>
      <c r="F6" s="100"/>
      <c r="G6" s="193"/>
      <c r="H6" s="187" t="str">
        <f t="shared" si="0"/>
        <v/>
      </c>
      <c r="I6" s="21"/>
      <c r="J6" s="21"/>
      <c r="K6" s="21"/>
      <c r="L6" s="21"/>
    </row>
    <row r="7" spans="1:12" s="22" customFormat="1" ht="82.8" customHeight="1">
      <c r="A7" s="108" t="s">
        <v>338</v>
      </c>
      <c r="B7" s="78"/>
      <c r="C7" s="85" t="s">
        <v>282</v>
      </c>
      <c r="D7" s="65" t="s">
        <v>427</v>
      </c>
      <c r="E7" s="13" t="s">
        <v>394</v>
      </c>
      <c r="F7" s="102">
        <v>301</v>
      </c>
      <c r="G7" s="193"/>
      <c r="H7" s="187"/>
      <c r="I7" s="21"/>
      <c r="J7" s="21"/>
      <c r="K7" s="21"/>
      <c r="L7" s="21"/>
    </row>
    <row r="8" spans="1:12" s="22" customFormat="1">
      <c r="A8" s="108"/>
      <c r="B8" s="78"/>
      <c r="C8" s="85"/>
      <c r="D8" s="65"/>
      <c r="E8" s="65"/>
      <c r="F8" s="102"/>
      <c r="G8" s="193"/>
      <c r="H8" s="187"/>
      <c r="I8" s="21"/>
      <c r="J8" s="21"/>
      <c r="K8" s="21"/>
      <c r="L8" s="21"/>
    </row>
    <row r="9" spans="1:12" s="22" customFormat="1">
      <c r="A9" s="108" t="s">
        <v>387</v>
      </c>
      <c r="B9" s="78"/>
      <c r="C9" s="85" t="s">
        <v>393</v>
      </c>
      <c r="D9" s="65"/>
      <c r="E9" s="65"/>
      <c r="F9" s="102"/>
      <c r="G9" s="193"/>
      <c r="H9" s="187"/>
      <c r="I9" s="21"/>
      <c r="J9" s="21"/>
      <c r="K9" s="21"/>
      <c r="L9" s="21"/>
    </row>
    <row r="10" spans="1:12" s="22" customFormat="1">
      <c r="A10" s="108"/>
      <c r="B10" s="78"/>
      <c r="C10" s="85"/>
      <c r="D10" s="65"/>
      <c r="E10" s="65"/>
      <c r="F10" s="102"/>
      <c r="G10" s="193"/>
      <c r="H10" s="187"/>
      <c r="I10" s="21"/>
      <c r="J10" s="21"/>
      <c r="K10" s="21"/>
      <c r="L10" s="21"/>
    </row>
    <row r="11" spans="1:12" s="22" customFormat="1" ht="26.4">
      <c r="A11" s="108" t="s">
        <v>409</v>
      </c>
      <c r="B11" s="66"/>
      <c r="C11" s="86" t="s">
        <v>283</v>
      </c>
      <c r="D11" s="17" t="s">
        <v>427</v>
      </c>
      <c r="E11" s="13" t="s">
        <v>394</v>
      </c>
      <c r="F11" s="102">
        <v>176</v>
      </c>
      <c r="G11" s="193"/>
      <c r="H11" s="187"/>
      <c r="I11" s="21"/>
      <c r="J11" s="21"/>
      <c r="K11" s="21"/>
      <c r="L11" s="21"/>
    </row>
    <row r="12" spans="1:12" s="22" customFormat="1">
      <c r="A12" s="108"/>
      <c r="B12" s="66"/>
      <c r="C12" s="86"/>
      <c r="D12" s="17"/>
      <c r="E12" s="17"/>
      <c r="F12" s="102"/>
      <c r="G12" s="193"/>
      <c r="H12" s="187"/>
      <c r="I12" s="21"/>
      <c r="J12" s="21"/>
      <c r="K12" s="21"/>
      <c r="L12" s="21"/>
    </row>
    <row r="13" spans="1:12" s="22" customFormat="1" ht="48.6" customHeight="1">
      <c r="A13" s="108" t="s">
        <v>410</v>
      </c>
      <c r="B13" s="66"/>
      <c r="C13" s="85" t="s">
        <v>284</v>
      </c>
      <c r="D13" s="65" t="s">
        <v>427</v>
      </c>
      <c r="E13" s="13" t="s">
        <v>394</v>
      </c>
      <c r="F13" s="102">
        <v>35</v>
      </c>
      <c r="G13" s="193"/>
      <c r="H13" s="187"/>
      <c r="I13" s="21"/>
      <c r="J13" s="21"/>
      <c r="K13" s="21"/>
      <c r="L13" s="21"/>
    </row>
    <row r="14" spans="1:12" s="22" customFormat="1">
      <c r="A14" s="108"/>
      <c r="B14" s="66"/>
      <c r="C14" s="85"/>
      <c r="D14" s="65"/>
      <c r="E14" s="65"/>
      <c r="F14" s="102"/>
      <c r="G14" s="193"/>
      <c r="H14" s="187"/>
      <c r="I14" s="21"/>
      <c r="J14" s="21"/>
      <c r="K14" s="21"/>
      <c r="L14" s="21"/>
    </row>
    <row r="15" spans="1:12" s="22" customFormat="1" ht="52.8">
      <c r="A15" s="108" t="s">
        <v>411</v>
      </c>
      <c r="B15" s="66"/>
      <c r="C15" s="85" t="s">
        <v>285</v>
      </c>
      <c r="D15" s="65" t="s">
        <v>427</v>
      </c>
      <c r="E15" s="13" t="s">
        <v>394</v>
      </c>
      <c r="F15" s="102">
        <v>477</v>
      </c>
      <c r="G15" s="193"/>
      <c r="H15" s="187"/>
      <c r="I15" s="21"/>
      <c r="J15" s="21"/>
      <c r="K15" s="21"/>
      <c r="L15" s="21"/>
    </row>
    <row r="16" spans="1:12" s="22" customFormat="1">
      <c r="A16" s="108"/>
      <c r="B16" s="66"/>
      <c r="C16" s="85"/>
      <c r="D16" s="65"/>
      <c r="E16" s="65"/>
      <c r="F16" s="102"/>
      <c r="G16" s="193"/>
      <c r="H16" s="187"/>
      <c r="I16" s="21"/>
      <c r="J16" s="21"/>
      <c r="K16" s="21"/>
      <c r="L16" s="21"/>
    </row>
    <row r="17" spans="1:12" s="27" customFormat="1" ht="31.2" customHeight="1">
      <c r="A17" s="108" t="s">
        <v>402</v>
      </c>
      <c r="B17" s="78"/>
      <c r="C17" s="87" t="s">
        <v>286</v>
      </c>
      <c r="D17" s="65"/>
      <c r="E17" s="65"/>
      <c r="F17" s="102"/>
      <c r="G17" s="194"/>
      <c r="H17" s="188"/>
      <c r="I17" s="26"/>
      <c r="J17" s="26"/>
      <c r="K17" s="26"/>
      <c r="L17" s="26"/>
    </row>
    <row r="18" spans="1:12" s="27" customFormat="1">
      <c r="A18" s="274"/>
      <c r="B18" s="78"/>
      <c r="C18" s="87"/>
      <c r="D18" s="65"/>
      <c r="E18" s="65"/>
      <c r="F18" s="102"/>
      <c r="G18" s="194"/>
      <c r="H18" s="188"/>
      <c r="I18" s="26"/>
      <c r="J18" s="26"/>
      <c r="K18" s="26"/>
      <c r="L18" s="26"/>
    </row>
    <row r="19" spans="1:12" s="22" customFormat="1" ht="15.6">
      <c r="A19" s="275" t="s">
        <v>407</v>
      </c>
      <c r="B19" s="78"/>
      <c r="C19" s="87" t="s">
        <v>287</v>
      </c>
      <c r="D19" s="176" t="s">
        <v>427</v>
      </c>
      <c r="E19" s="13" t="s">
        <v>394</v>
      </c>
      <c r="F19" s="102">
        <v>20</v>
      </c>
      <c r="G19" s="193"/>
      <c r="H19" s="187"/>
      <c r="I19" s="21"/>
      <c r="J19" s="21"/>
      <c r="K19" s="21"/>
      <c r="L19" s="21"/>
    </row>
    <row r="20" spans="1:12" s="22" customFormat="1">
      <c r="A20" s="275"/>
      <c r="B20" s="78"/>
      <c r="C20" s="87"/>
      <c r="D20" s="176"/>
      <c r="E20" s="176"/>
      <c r="F20" s="102"/>
      <c r="G20" s="193"/>
      <c r="H20" s="187"/>
      <c r="I20" s="21"/>
      <c r="J20" s="21"/>
      <c r="K20" s="21"/>
      <c r="L20" s="21"/>
    </row>
    <row r="21" spans="1:12" s="22" customFormat="1" ht="15.6">
      <c r="A21" s="104" t="s">
        <v>408</v>
      </c>
      <c r="B21" s="78"/>
      <c r="C21" s="87" t="s">
        <v>288</v>
      </c>
      <c r="D21" s="176"/>
      <c r="E21" s="13" t="s">
        <v>394</v>
      </c>
      <c r="F21" s="102">
        <v>20</v>
      </c>
      <c r="G21" s="193"/>
      <c r="H21" s="187"/>
      <c r="I21" s="21"/>
      <c r="J21" s="21"/>
      <c r="K21" s="21"/>
      <c r="L21" s="21"/>
    </row>
    <row r="22" spans="1:12" s="22" customFormat="1">
      <c r="A22" s="79"/>
      <c r="B22" s="78"/>
      <c r="C22" s="87"/>
      <c r="D22" s="176"/>
      <c r="E22" s="176"/>
      <c r="F22" s="102"/>
      <c r="G22" s="193"/>
      <c r="H22" s="187"/>
      <c r="I22" s="21"/>
      <c r="J22" s="21"/>
      <c r="K22" s="21"/>
      <c r="L22" s="21"/>
    </row>
    <row r="23" spans="1:12" s="22" customFormat="1">
      <c r="A23" s="275"/>
      <c r="B23" s="78"/>
      <c r="C23" s="88" t="s">
        <v>401</v>
      </c>
      <c r="D23" s="66"/>
      <c r="E23" s="66"/>
      <c r="F23" s="102"/>
      <c r="G23" s="193"/>
      <c r="H23" s="187"/>
      <c r="I23" s="21"/>
      <c r="J23" s="21"/>
      <c r="K23" s="21"/>
      <c r="L23" s="21"/>
    </row>
    <row r="24" spans="1:12" s="22" customFormat="1">
      <c r="A24" s="106"/>
      <c r="B24" s="78"/>
      <c r="C24" s="88"/>
      <c r="D24" s="66"/>
      <c r="E24" s="66"/>
      <c r="F24" s="102"/>
      <c r="G24" s="193"/>
      <c r="H24" s="187"/>
      <c r="I24" s="21"/>
      <c r="J24" s="21"/>
      <c r="K24" s="21"/>
      <c r="L24" s="21"/>
    </row>
    <row r="25" spans="1:12" s="22" customFormat="1" ht="70.8" customHeight="1">
      <c r="A25" s="106" t="s">
        <v>403</v>
      </c>
      <c r="B25" s="66" t="s">
        <v>289</v>
      </c>
      <c r="C25" s="44" t="s">
        <v>524</v>
      </c>
      <c r="D25" s="66"/>
      <c r="E25" s="66"/>
      <c r="F25" s="65"/>
      <c r="G25" s="193"/>
      <c r="H25" s="187"/>
      <c r="I25" s="21"/>
      <c r="J25" s="21"/>
      <c r="K25" s="21"/>
      <c r="L25" s="21"/>
    </row>
    <row r="26" spans="1:12" s="22" customFormat="1" ht="16.8" customHeight="1">
      <c r="A26" s="108"/>
      <c r="B26" s="66"/>
      <c r="C26" s="44"/>
      <c r="D26" s="66"/>
      <c r="E26" s="66"/>
      <c r="F26" s="65"/>
      <c r="G26" s="193"/>
      <c r="H26" s="187"/>
      <c r="I26" s="21"/>
      <c r="J26" s="21"/>
      <c r="K26" s="21"/>
      <c r="L26" s="21"/>
    </row>
    <row r="27" spans="1:12" s="22" customFormat="1">
      <c r="A27" s="108" t="s">
        <v>405</v>
      </c>
      <c r="B27" s="66"/>
      <c r="C27" s="66" t="s">
        <v>290</v>
      </c>
      <c r="D27" s="65"/>
      <c r="E27" s="65" t="s">
        <v>291</v>
      </c>
      <c r="F27" s="102">
        <f>55</f>
        <v>55</v>
      </c>
      <c r="G27" s="193"/>
      <c r="H27" s="187"/>
      <c r="I27" s="21"/>
      <c r="J27" s="21"/>
      <c r="K27" s="21"/>
      <c r="L27" s="21"/>
    </row>
    <row r="28" spans="1:12" s="22" customFormat="1">
      <c r="A28" s="108"/>
      <c r="B28" s="66"/>
      <c r="C28" s="66"/>
      <c r="D28" s="65"/>
      <c r="E28" s="65"/>
      <c r="F28" s="102"/>
      <c r="G28" s="193"/>
      <c r="H28" s="187"/>
      <c r="I28" s="21"/>
      <c r="J28" s="21"/>
      <c r="K28" s="21"/>
      <c r="L28" s="21"/>
    </row>
    <row r="29" spans="1:12" s="22" customFormat="1">
      <c r="A29" s="108" t="s">
        <v>406</v>
      </c>
      <c r="B29" s="66"/>
      <c r="C29" s="66" t="s">
        <v>292</v>
      </c>
      <c r="D29" s="65"/>
      <c r="E29" s="65" t="s">
        <v>291</v>
      </c>
      <c r="F29" s="102">
        <f>43</f>
        <v>43</v>
      </c>
      <c r="G29" s="193"/>
      <c r="H29" s="187"/>
      <c r="I29" s="21"/>
      <c r="J29" s="21"/>
      <c r="K29" s="21"/>
      <c r="L29" s="21"/>
    </row>
    <row r="30" spans="1:12" s="22" customFormat="1">
      <c r="A30" s="108"/>
      <c r="B30" s="66"/>
      <c r="C30" s="66"/>
      <c r="D30" s="65"/>
      <c r="E30" s="65"/>
      <c r="F30" s="65"/>
      <c r="G30" s="193"/>
      <c r="H30" s="187"/>
      <c r="I30" s="21"/>
      <c r="J30" s="21"/>
      <c r="K30" s="21"/>
      <c r="L30" s="21"/>
    </row>
    <row r="31" spans="1:12" s="22" customFormat="1" ht="26.4">
      <c r="A31" s="104" t="s">
        <v>404</v>
      </c>
      <c r="B31" s="78" t="s">
        <v>293</v>
      </c>
      <c r="C31" s="66" t="s">
        <v>294</v>
      </c>
      <c r="D31" s="66" t="s">
        <v>427</v>
      </c>
      <c r="E31" s="109" t="s">
        <v>200</v>
      </c>
      <c r="F31" s="216">
        <v>10</v>
      </c>
      <c r="G31" s="193"/>
      <c r="H31" s="187"/>
      <c r="I31" s="21"/>
      <c r="J31" s="21"/>
      <c r="K31" s="21"/>
      <c r="L31" s="21"/>
    </row>
    <row r="32" spans="1:12" s="22" customFormat="1">
      <c r="A32" s="28"/>
      <c r="B32" s="29"/>
      <c r="C32" s="29"/>
      <c r="D32" s="158"/>
      <c r="E32" s="159"/>
      <c r="F32" s="98"/>
      <c r="G32" s="193"/>
      <c r="H32" s="187"/>
      <c r="I32" s="21"/>
      <c r="J32" s="21"/>
      <c r="K32" s="21"/>
      <c r="L32" s="21"/>
    </row>
    <row r="33" spans="1:12" s="101" customFormat="1" ht="24.75" customHeight="1">
      <c r="A33" s="177" t="s">
        <v>25</v>
      </c>
      <c r="B33" s="155"/>
      <c r="C33" s="155"/>
      <c r="D33" s="155"/>
      <c r="E33" s="155"/>
      <c r="F33" s="155"/>
      <c r="G33" s="155"/>
      <c r="H33" s="189"/>
    </row>
    <row r="34" spans="1:12" ht="18.600000000000001" customHeight="1">
      <c r="A34" s="32"/>
      <c r="B34" s="33"/>
      <c r="C34" s="34" t="s">
        <v>26</v>
      </c>
      <c r="D34" s="156"/>
      <c r="E34" s="156"/>
      <c r="F34" s="156"/>
      <c r="G34" s="157"/>
      <c r="H34" s="190"/>
    </row>
    <row r="35" spans="1:12">
      <c r="A35" s="276"/>
      <c r="B35" s="8"/>
      <c r="C35" s="9"/>
      <c r="D35" s="7"/>
      <c r="E35" s="7"/>
      <c r="F35" s="7"/>
      <c r="G35" s="191"/>
      <c r="H35" s="270"/>
    </row>
    <row r="36" spans="1:12" s="27" customFormat="1" ht="26.4">
      <c r="A36" s="105" t="s">
        <v>339</v>
      </c>
      <c r="B36" s="69"/>
      <c r="C36" s="69" t="s">
        <v>333</v>
      </c>
      <c r="D36" s="66"/>
      <c r="E36" s="66"/>
      <c r="F36" s="65"/>
      <c r="G36" s="194"/>
      <c r="H36" s="188"/>
      <c r="I36" s="26"/>
      <c r="J36" s="26"/>
      <c r="K36" s="26"/>
      <c r="L36" s="26"/>
    </row>
    <row r="37" spans="1:12" s="22" customFormat="1">
      <c r="A37" s="79"/>
      <c r="B37" s="66"/>
      <c r="C37" s="66"/>
      <c r="D37" s="66"/>
      <c r="E37" s="66"/>
      <c r="F37" s="65"/>
      <c r="G37" s="193"/>
      <c r="H37" s="187"/>
      <c r="I37" s="21"/>
      <c r="J37" s="21"/>
      <c r="K37" s="21"/>
      <c r="L37" s="21"/>
    </row>
    <row r="38" spans="1:12" s="22" customFormat="1" ht="26.4">
      <c r="A38" s="80"/>
      <c r="B38" s="69" t="s">
        <v>295</v>
      </c>
      <c r="C38" s="69" t="s">
        <v>296</v>
      </c>
      <c r="D38" s="66"/>
      <c r="E38" s="66"/>
      <c r="F38" s="65"/>
      <c r="G38" s="193"/>
      <c r="H38" s="187"/>
      <c r="I38" s="21"/>
      <c r="J38" s="21"/>
      <c r="K38" s="21"/>
      <c r="L38" s="21"/>
    </row>
    <row r="39" spans="1:12" s="22" customFormat="1">
      <c r="A39" s="80"/>
      <c r="B39" s="69"/>
      <c r="C39" s="69"/>
      <c r="D39" s="66"/>
      <c r="E39" s="66"/>
      <c r="F39" s="65"/>
      <c r="G39" s="193"/>
      <c r="H39" s="187"/>
      <c r="I39" s="21"/>
      <c r="J39" s="21"/>
      <c r="K39" s="21"/>
      <c r="L39" s="21"/>
    </row>
    <row r="40" spans="1:12" s="22" customFormat="1">
      <c r="A40" s="104" t="s">
        <v>340</v>
      </c>
      <c r="B40" s="66"/>
      <c r="C40" s="66" t="s">
        <v>297</v>
      </c>
      <c r="D40" s="66"/>
      <c r="E40" s="66"/>
      <c r="F40" s="65"/>
      <c r="G40" s="193"/>
      <c r="H40" s="187"/>
      <c r="I40" s="21"/>
      <c r="J40" s="21"/>
      <c r="K40" s="21"/>
      <c r="L40" s="21"/>
    </row>
    <row r="41" spans="1:12" s="22" customFormat="1">
      <c r="A41" s="104"/>
      <c r="B41" s="66"/>
      <c r="C41" s="66"/>
      <c r="D41" s="66"/>
      <c r="E41" s="66"/>
      <c r="F41" s="65"/>
      <c r="G41" s="193"/>
      <c r="H41" s="187"/>
      <c r="I41" s="21"/>
      <c r="J41" s="21"/>
      <c r="K41" s="21"/>
      <c r="L41" s="21"/>
    </row>
    <row r="42" spans="1:12" s="22" customFormat="1" ht="40.200000000000003" customHeight="1">
      <c r="A42" s="104" t="s">
        <v>388</v>
      </c>
      <c r="B42" s="78" t="s">
        <v>298</v>
      </c>
      <c r="C42" s="78" t="s">
        <v>299</v>
      </c>
      <c r="D42" s="65" t="s">
        <v>427</v>
      </c>
      <c r="E42" s="13" t="s">
        <v>394</v>
      </c>
      <c r="F42" s="102">
        <v>10</v>
      </c>
      <c r="G42" s="193"/>
      <c r="H42" s="187"/>
      <c r="I42" s="21"/>
      <c r="J42" s="21"/>
      <c r="K42" s="21"/>
      <c r="L42" s="21"/>
    </row>
    <row r="43" spans="1:12" s="22" customFormat="1">
      <c r="A43" s="105"/>
      <c r="B43" s="78"/>
      <c r="C43" s="78"/>
      <c r="D43" s="65"/>
      <c r="E43" s="65"/>
      <c r="F43" s="102"/>
      <c r="G43" s="193"/>
      <c r="H43" s="187"/>
      <c r="I43" s="21"/>
      <c r="J43" s="21"/>
      <c r="K43" s="21"/>
      <c r="L43" s="21"/>
    </row>
    <row r="44" spans="1:12" s="22" customFormat="1" ht="39.6">
      <c r="A44" s="106" t="s">
        <v>389</v>
      </c>
      <c r="B44" s="66" t="s">
        <v>300</v>
      </c>
      <c r="C44" s="66" t="s">
        <v>301</v>
      </c>
      <c r="D44" s="65" t="s">
        <v>427</v>
      </c>
      <c r="E44" s="13" t="s">
        <v>394</v>
      </c>
      <c r="F44" s="102">
        <v>80</v>
      </c>
      <c r="G44" s="193"/>
      <c r="H44" s="187"/>
      <c r="I44" s="21"/>
      <c r="J44" s="21"/>
      <c r="K44" s="21"/>
      <c r="L44" s="21"/>
    </row>
    <row r="45" spans="1:12" s="22" customFormat="1">
      <c r="A45" s="106"/>
      <c r="B45" s="66"/>
      <c r="C45" s="66"/>
      <c r="D45" s="65"/>
      <c r="E45" s="65"/>
      <c r="F45" s="102"/>
      <c r="G45" s="193"/>
      <c r="H45" s="187"/>
      <c r="I45" s="21"/>
      <c r="J45" s="21"/>
      <c r="K45" s="21"/>
      <c r="L45" s="21"/>
    </row>
    <row r="46" spans="1:12" s="22" customFormat="1">
      <c r="A46" s="106" t="s">
        <v>341</v>
      </c>
      <c r="B46" s="66"/>
      <c r="C46" s="66" t="s">
        <v>335</v>
      </c>
      <c r="D46" s="65"/>
      <c r="E46" s="65"/>
      <c r="F46" s="102"/>
      <c r="G46" s="193"/>
      <c r="H46" s="187"/>
      <c r="I46" s="21"/>
      <c r="J46" s="21"/>
      <c r="K46" s="21"/>
      <c r="L46" s="21"/>
    </row>
    <row r="47" spans="1:12" s="22" customFormat="1">
      <c r="A47" s="107"/>
      <c r="B47" s="66"/>
      <c r="C47" s="66"/>
      <c r="D47" s="65"/>
      <c r="E47" s="65"/>
      <c r="F47" s="102"/>
      <c r="G47" s="193"/>
      <c r="H47" s="187"/>
      <c r="I47" s="21"/>
      <c r="J47" s="21"/>
      <c r="K47" s="21"/>
      <c r="L47" s="21"/>
    </row>
    <row r="48" spans="1:12" s="22" customFormat="1">
      <c r="A48" s="108" t="s">
        <v>342</v>
      </c>
      <c r="B48" s="66" t="s">
        <v>150</v>
      </c>
      <c r="C48" s="66" t="s">
        <v>302</v>
      </c>
      <c r="D48" s="65"/>
      <c r="E48" s="65"/>
      <c r="F48" s="102"/>
      <c r="G48" s="193"/>
      <c r="H48" s="187"/>
      <c r="I48" s="21"/>
      <c r="J48" s="21"/>
      <c r="K48" s="21"/>
      <c r="L48" s="21"/>
    </row>
    <row r="49" spans="1:12" s="22" customFormat="1">
      <c r="A49" s="108"/>
      <c r="B49" s="66"/>
      <c r="C49" s="66"/>
      <c r="D49" s="65"/>
      <c r="E49" s="65"/>
      <c r="F49" s="102"/>
      <c r="G49" s="193"/>
      <c r="H49" s="187"/>
      <c r="I49" s="21"/>
      <c r="J49" s="21"/>
      <c r="K49" s="21"/>
      <c r="L49" s="21"/>
    </row>
    <row r="50" spans="1:12" s="22" customFormat="1" ht="26.4">
      <c r="A50" s="107"/>
      <c r="B50" s="66"/>
      <c r="C50" s="66" t="s">
        <v>303</v>
      </c>
      <c r="D50" s="65" t="s">
        <v>427</v>
      </c>
      <c r="E50" s="13" t="s">
        <v>394</v>
      </c>
      <c r="F50" s="102">
        <v>22</v>
      </c>
      <c r="G50" s="193"/>
      <c r="H50" s="187"/>
      <c r="I50" s="21"/>
      <c r="J50" s="21"/>
      <c r="K50" s="21"/>
      <c r="L50" s="21"/>
    </row>
    <row r="51" spans="1:12" s="22" customFormat="1">
      <c r="A51" s="107"/>
      <c r="B51" s="66"/>
      <c r="C51" s="66"/>
      <c r="D51" s="65"/>
      <c r="E51" s="65"/>
      <c r="F51" s="102"/>
      <c r="G51" s="193"/>
      <c r="H51" s="187"/>
      <c r="I51" s="21"/>
      <c r="J51" s="21"/>
      <c r="K51" s="21"/>
      <c r="L51" s="21"/>
    </row>
    <row r="52" spans="1:12" s="22" customFormat="1">
      <c r="A52" s="107" t="s">
        <v>343</v>
      </c>
      <c r="B52" s="66" t="s">
        <v>182</v>
      </c>
      <c r="C52" s="66" t="s">
        <v>304</v>
      </c>
      <c r="D52" s="65"/>
      <c r="E52" s="65"/>
      <c r="F52" s="102"/>
      <c r="G52" s="193"/>
      <c r="H52" s="187"/>
      <c r="I52" s="21"/>
      <c r="J52" s="21"/>
      <c r="K52" s="21"/>
      <c r="L52" s="21"/>
    </row>
    <row r="53" spans="1:12">
      <c r="A53" s="107"/>
      <c r="B53" s="66"/>
      <c r="C53" s="66"/>
      <c r="D53" s="65"/>
      <c r="E53" s="65"/>
      <c r="F53" s="102"/>
      <c r="G53" s="191"/>
      <c r="H53" s="271"/>
    </row>
    <row r="54" spans="1:12" s="22" customFormat="1" ht="26.4">
      <c r="A54" s="107" t="s">
        <v>344</v>
      </c>
      <c r="B54" s="66"/>
      <c r="C54" s="66" t="s">
        <v>305</v>
      </c>
      <c r="D54" s="65" t="s">
        <v>427</v>
      </c>
      <c r="E54" s="109" t="s">
        <v>200</v>
      </c>
      <c r="F54" s="102">
        <v>34</v>
      </c>
      <c r="G54" s="193"/>
      <c r="H54" s="187"/>
      <c r="I54" s="21"/>
      <c r="J54" s="21"/>
      <c r="K54" s="21"/>
      <c r="L54" s="21"/>
    </row>
    <row r="55" spans="1:12" s="22" customFormat="1">
      <c r="A55" s="107"/>
      <c r="B55" s="66"/>
      <c r="C55" s="66"/>
      <c r="D55" s="65"/>
      <c r="E55" s="65"/>
      <c r="F55" s="102"/>
      <c r="G55" s="193"/>
      <c r="H55" s="187"/>
      <c r="I55" s="21"/>
      <c r="J55" s="21"/>
      <c r="K55" s="21"/>
      <c r="L55" s="21"/>
    </row>
    <row r="56" spans="1:12" s="22" customFormat="1" ht="26.4">
      <c r="A56" s="107" t="s">
        <v>345</v>
      </c>
      <c r="B56" s="66"/>
      <c r="C56" s="66" t="s">
        <v>306</v>
      </c>
      <c r="D56" s="65" t="s">
        <v>427</v>
      </c>
      <c r="E56" s="109" t="s">
        <v>200</v>
      </c>
      <c r="F56" s="102">
        <v>78.349999999999994</v>
      </c>
      <c r="G56" s="193"/>
      <c r="H56" s="187"/>
      <c r="I56" s="21"/>
      <c r="J56" s="21"/>
      <c r="K56" s="21"/>
      <c r="L56" s="21"/>
    </row>
    <row r="57" spans="1:12" s="22" customFormat="1">
      <c r="A57" s="107"/>
      <c r="B57" s="66"/>
      <c r="C57" s="66"/>
      <c r="D57" s="65"/>
      <c r="E57" s="65"/>
      <c r="F57" s="102"/>
      <c r="G57" s="193"/>
      <c r="H57" s="187"/>
      <c r="I57" s="21"/>
      <c r="J57" s="21"/>
      <c r="K57" s="21"/>
      <c r="L57" s="21"/>
    </row>
    <row r="58" spans="1:12" s="27" customFormat="1" ht="40.799999999999997" customHeight="1">
      <c r="A58" s="107" t="s">
        <v>412</v>
      </c>
      <c r="B58" s="66"/>
      <c r="C58" s="66" t="s">
        <v>307</v>
      </c>
      <c r="D58" s="65" t="s">
        <v>427</v>
      </c>
      <c r="E58" s="109" t="s">
        <v>200</v>
      </c>
      <c r="F58" s="102">
        <v>10</v>
      </c>
      <c r="G58" s="193"/>
      <c r="H58" s="187"/>
      <c r="I58" s="26"/>
      <c r="J58" s="26"/>
      <c r="K58" s="26"/>
      <c r="L58" s="26"/>
    </row>
    <row r="59" spans="1:12" s="22" customFormat="1">
      <c r="A59" s="107"/>
      <c r="B59" s="66"/>
      <c r="C59" s="66"/>
      <c r="D59" s="65"/>
      <c r="E59" s="65"/>
      <c r="F59" s="102"/>
      <c r="G59" s="193"/>
      <c r="H59" s="187"/>
      <c r="I59" s="21"/>
      <c r="J59" s="21"/>
      <c r="K59" s="21"/>
      <c r="L59" s="21"/>
    </row>
    <row r="60" spans="1:12" s="22" customFormat="1">
      <c r="A60" s="106" t="s">
        <v>346</v>
      </c>
      <c r="B60" s="66"/>
      <c r="C60" s="66" t="s">
        <v>308</v>
      </c>
      <c r="D60" s="67"/>
      <c r="E60" s="67"/>
      <c r="F60" s="102"/>
      <c r="G60" s="193"/>
      <c r="H60" s="187"/>
      <c r="I60" s="21"/>
      <c r="J60" s="21"/>
      <c r="K60" s="21"/>
      <c r="L60" s="21"/>
    </row>
    <row r="61" spans="1:12" s="22" customFormat="1">
      <c r="A61" s="106"/>
      <c r="B61" s="66"/>
      <c r="C61" s="66"/>
      <c r="D61" s="67"/>
      <c r="E61" s="67"/>
      <c r="F61" s="102"/>
      <c r="G61" s="193"/>
      <c r="H61" s="187" t="str">
        <f t="shared" ref="H61:H90" si="1">IF(G61="","",F61*G61)</f>
        <v/>
      </c>
      <c r="I61" s="21"/>
      <c r="J61" s="21"/>
      <c r="K61" s="21"/>
      <c r="L61" s="21"/>
    </row>
    <row r="62" spans="1:12" s="22" customFormat="1">
      <c r="A62" s="108" t="s">
        <v>413</v>
      </c>
      <c r="B62" s="66" t="s">
        <v>20</v>
      </c>
      <c r="C62" s="66" t="s">
        <v>309</v>
      </c>
      <c r="D62" s="65" t="s">
        <v>427</v>
      </c>
      <c r="E62" s="216" t="s">
        <v>311</v>
      </c>
      <c r="F62" s="217">
        <v>0.6</v>
      </c>
      <c r="G62" s="193"/>
      <c r="H62" s="187"/>
      <c r="I62" s="21"/>
      <c r="J62" s="21"/>
      <c r="K62" s="21"/>
      <c r="L62" s="21"/>
    </row>
    <row r="63" spans="1:12" s="22" customFormat="1">
      <c r="A63" s="108"/>
      <c r="B63" s="66"/>
      <c r="C63" s="66"/>
      <c r="D63" s="65"/>
      <c r="E63" s="65"/>
      <c r="F63" s="102"/>
      <c r="G63" s="193"/>
      <c r="H63" s="187"/>
      <c r="I63" s="21"/>
      <c r="J63" s="21"/>
      <c r="K63" s="21"/>
      <c r="L63" s="21"/>
    </row>
    <row r="64" spans="1:12" s="22" customFormat="1" ht="39.6">
      <c r="A64" s="108"/>
      <c r="B64" s="66"/>
      <c r="C64" s="66" t="s">
        <v>310</v>
      </c>
      <c r="D64" s="65" t="s">
        <v>427</v>
      </c>
      <c r="E64" s="65" t="s">
        <v>311</v>
      </c>
      <c r="F64" s="102">
        <v>0.4</v>
      </c>
      <c r="G64" s="193"/>
      <c r="H64" s="187"/>
      <c r="I64" s="21"/>
      <c r="J64" s="21"/>
      <c r="K64" s="21"/>
      <c r="L64" s="21"/>
    </row>
    <row r="65" spans="1:12" s="22" customFormat="1">
      <c r="A65" s="108"/>
      <c r="B65" s="66"/>
      <c r="C65" s="66"/>
      <c r="D65" s="65"/>
      <c r="E65" s="65"/>
      <c r="F65" s="102"/>
      <c r="G65" s="193"/>
      <c r="H65" s="187"/>
      <c r="I65" s="21"/>
      <c r="J65" s="21"/>
      <c r="K65" s="21"/>
      <c r="L65" s="21"/>
    </row>
    <row r="66" spans="1:12" s="27" customFormat="1">
      <c r="A66" s="107" t="s">
        <v>414</v>
      </c>
      <c r="B66" s="66" t="s">
        <v>20</v>
      </c>
      <c r="C66" s="66" t="s">
        <v>312</v>
      </c>
      <c r="D66" s="65"/>
      <c r="E66" s="65"/>
      <c r="F66" s="102"/>
      <c r="G66" s="194"/>
      <c r="H66" s="188"/>
      <c r="I66" s="26"/>
      <c r="J66" s="26"/>
      <c r="K66" s="26"/>
      <c r="L66" s="26"/>
    </row>
    <row r="67" spans="1:12" s="22" customFormat="1">
      <c r="A67" s="82"/>
      <c r="B67" s="66"/>
      <c r="C67" s="66"/>
      <c r="D67" s="65"/>
      <c r="E67" s="65"/>
      <c r="F67" s="102"/>
      <c r="G67" s="193"/>
      <c r="H67" s="187"/>
      <c r="I67" s="21"/>
      <c r="J67" s="21"/>
      <c r="K67" s="21"/>
      <c r="L67" s="21"/>
    </row>
    <row r="68" spans="1:12" s="27" customFormat="1">
      <c r="A68" s="82"/>
      <c r="B68" s="66"/>
      <c r="C68" s="66" t="s">
        <v>313</v>
      </c>
      <c r="D68" s="65" t="s">
        <v>427</v>
      </c>
      <c r="E68" s="65" t="s">
        <v>311</v>
      </c>
      <c r="F68" s="102">
        <v>1.58</v>
      </c>
      <c r="G68" s="193"/>
      <c r="H68" s="187"/>
      <c r="I68" s="26"/>
      <c r="J68" s="26"/>
      <c r="K68" s="26"/>
      <c r="L68" s="26"/>
    </row>
    <row r="69" spans="1:12" s="22" customFormat="1">
      <c r="A69" s="79"/>
      <c r="B69" s="66"/>
      <c r="C69" s="66"/>
      <c r="D69" s="65"/>
      <c r="E69" s="65"/>
      <c r="F69" s="102"/>
      <c r="G69" s="193"/>
      <c r="H69" s="187"/>
      <c r="I69" s="21"/>
      <c r="J69" s="21"/>
      <c r="K69" s="21"/>
      <c r="L69" s="21"/>
    </row>
    <row r="70" spans="1:12" s="101" customFormat="1" ht="25.05" customHeight="1">
      <c r="A70" s="177" t="s">
        <v>25</v>
      </c>
      <c r="B70" s="155"/>
      <c r="C70" s="155"/>
      <c r="D70" s="155"/>
      <c r="E70" s="155"/>
      <c r="F70" s="155"/>
      <c r="G70" s="155"/>
      <c r="H70" s="189"/>
    </row>
    <row r="71" spans="1:12" ht="16.8" customHeight="1">
      <c r="A71" s="32"/>
      <c r="B71" s="33"/>
      <c r="C71" s="34" t="s">
        <v>26</v>
      </c>
      <c r="D71" s="156"/>
      <c r="E71" s="156"/>
      <c r="F71" s="156"/>
      <c r="G71" s="157"/>
      <c r="H71" s="190"/>
    </row>
    <row r="72" spans="1:12" s="22" customFormat="1">
      <c r="A72" s="23"/>
      <c r="B72" s="23"/>
      <c r="C72" s="23"/>
      <c r="D72" s="154"/>
      <c r="E72" s="154"/>
      <c r="F72" s="98"/>
      <c r="G72" s="193"/>
      <c r="H72" s="187"/>
      <c r="I72" s="21"/>
      <c r="J72" s="21"/>
      <c r="K72" s="21"/>
      <c r="L72" s="21"/>
    </row>
    <row r="73" spans="1:12" s="22" customFormat="1">
      <c r="A73" s="82"/>
      <c r="B73" s="66"/>
      <c r="C73" s="66" t="s">
        <v>314</v>
      </c>
      <c r="D73" s="65" t="s">
        <v>427</v>
      </c>
      <c r="E73" s="65" t="s">
        <v>311</v>
      </c>
      <c r="F73" s="102">
        <v>1.5</v>
      </c>
      <c r="G73" s="193"/>
      <c r="H73" s="187"/>
      <c r="I73" s="21"/>
      <c r="J73" s="21"/>
      <c r="K73" s="21"/>
      <c r="L73" s="21"/>
    </row>
    <row r="74" spans="1:12" s="22" customFormat="1">
      <c r="A74" s="108"/>
      <c r="B74" s="108"/>
      <c r="C74" s="108"/>
      <c r="D74" s="108"/>
      <c r="E74" s="108"/>
      <c r="F74" s="108"/>
      <c r="G74" s="108"/>
      <c r="H74" s="108"/>
      <c r="I74" s="21"/>
      <c r="J74" s="21"/>
      <c r="K74" s="21"/>
      <c r="L74" s="21"/>
    </row>
    <row r="75" spans="1:12" s="22" customFormat="1">
      <c r="A75" s="79"/>
      <c r="B75" s="66"/>
      <c r="C75" s="66" t="s">
        <v>315</v>
      </c>
      <c r="D75" s="65" t="s">
        <v>427</v>
      </c>
      <c r="E75" s="65" t="s">
        <v>311</v>
      </c>
      <c r="F75" s="102">
        <v>1.2</v>
      </c>
      <c r="G75" s="193"/>
      <c r="H75" s="187"/>
      <c r="I75" s="21"/>
      <c r="J75" s="21"/>
      <c r="K75" s="21"/>
      <c r="L75" s="21"/>
    </row>
    <row r="76" spans="1:12" s="22" customFormat="1">
      <c r="A76" s="108"/>
      <c r="B76" s="108"/>
      <c r="C76" s="108"/>
      <c r="D76" s="108"/>
      <c r="E76" s="108"/>
      <c r="F76" s="108"/>
      <c r="G76" s="108"/>
      <c r="H76" s="108"/>
      <c r="I76" s="21"/>
      <c r="J76" s="21"/>
      <c r="K76" s="21"/>
      <c r="L76" s="21"/>
    </row>
    <row r="77" spans="1:12" s="22" customFormat="1">
      <c r="A77" s="108" t="s">
        <v>347</v>
      </c>
      <c r="B77" s="66" t="s">
        <v>316</v>
      </c>
      <c r="C77" s="66" t="s">
        <v>317</v>
      </c>
      <c r="D77" s="65"/>
      <c r="E77" s="65"/>
      <c r="F77" s="68"/>
      <c r="G77" s="193"/>
      <c r="H77" s="187"/>
      <c r="I77" s="21"/>
      <c r="J77" s="21"/>
      <c r="K77" s="21"/>
      <c r="L77" s="21"/>
    </row>
    <row r="78" spans="1:12" s="22" customFormat="1">
      <c r="A78" s="108"/>
      <c r="B78" s="66"/>
      <c r="C78" s="66"/>
      <c r="D78" s="65"/>
      <c r="E78" s="65"/>
      <c r="F78" s="68"/>
      <c r="G78" s="193"/>
      <c r="H78" s="187"/>
      <c r="I78" s="21"/>
      <c r="J78" s="21"/>
      <c r="K78" s="21"/>
      <c r="L78" s="21"/>
    </row>
    <row r="79" spans="1:12" s="22" customFormat="1" ht="15.6">
      <c r="A79" s="107" t="s">
        <v>415</v>
      </c>
      <c r="B79" s="66"/>
      <c r="C79" s="66" t="s">
        <v>318</v>
      </c>
      <c r="D79" s="65" t="s">
        <v>427</v>
      </c>
      <c r="E79" s="109" t="s">
        <v>200</v>
      </c>
      <c r="F79" s="102">
        <v>141.94999999999999</v>
      </c>
      <c r="G79" s="193"/>
      <c r="H79" s="187"/>
      <c r="I79" s="21"/>
      <c r="J79" s="21"/>
      <c r="K79" s="21"/>
      <c r="L79" s="21"/>
    </row>
    <row r="80" spans="1:12" s="22" customFormat="1">
      <c r="A80" s="107"/>
      <c r="B80" s="66"/>
      <c r="C80" s="66"/>
      <c r="D80" s="65"/>
      <c r="E80" s="65"/>
      <c r="F80" s="102"/>
      <c r="G80" s="193"/>
      <c r="H80" s="187"/>
      <c r="I80" s="21"/>
      <c r="J80" s="21"/>
      <c r="K80" s="21"/>
      <c r="L80" s="21"/>
    </row>
    <row r="81" spans="1:12" s="22" customFormat="1" ht="15.6">
      <c r="A81" s="107" t="s">
        <v>416</v>
      </c>
      <c r="B81" s="66"/>
      <c r="C81" s="66" t="s">
        <v>319</v>
      </c>
      <c r="D81" s="65" t="s">
        <v>427</v>
      </c>
      <c r="E81" s="109" t="s">
        <v>200</v>
      </c>
      <c r="F81" s="102">
        <v>280</v>
      </c>
      <c r="G81" s="193"/>
      <c r="H81" s="187"/>
      <c r="I81" s="21"/>
      <c r="J81" s="21"/>
      <c r="K81" s="21"/>
      <c r="L81" s="21"/>
    </row>
    <row r="82" spans="1:12" s="22" customFormat="1">
      <c r="A82" s="107"/>
      <c r="B82" s="66"/>
      <c r="C82" s="66"/>
      <c r="D82" s="65"/>
      <c r="E82" s="65"/>
      <c r="F82" s="102"/>
      <c r="G82" s="193"/>
      <c r="H82" s="187"/>
      <c r="I82" s="21"/>
      <c r="J82" s="21"/>
      <c r="K82" s="21"/>
      <c r="L82" s="21"/>
    </row>
    <row r="83" spans="1:12" s="22" customFormat="1">
      <c r="A83" s="108" t="s">
        <v>348</v>
      </c>
      <c r="B83" s="66" t="s">
        <v>10</v>
      </c>
      <c r="C83" s="66" t="s">
        <v>320</v>
      </c>
      <c r="D83" s="65"/>
      <c r="E83" s="65"/>
      <c r="F83" s="102"/>
      <c r="G83" s="193"/>
      <c r="H83" s="187"/>
      <c r="I83" s="21"/>
      <c r="J83" s="21"/>
      <c r="K83" s="21"/>
      <c r="L83" s="21"/>
    </row>
    <row r="84" spans="1:12" s="22" customFormat="1">
      <c r="A84" s="108"/>
      <c r="B84" s="66"/>
      <c r="C84" s="66"/>
      <c r="D84" s="65"/>
      <c r="E84" s="65"/>
      <c r="F84" s="102"/>
      <c r="G84" s="193"/>
      <c r="H84" s="187"/>
      <c r="I84" s="21"/>
      <c r="J84" s="21"/>
      <c r="K84" s="21"/>
      <c r="L84" s="21"/>
    </row>
    <row r="85" spans="1:12" s="22" customFormat="1" ht="15.6">
      <c r="A85" s="106" t="s">
        <v>424</v>
      </c>
      <c r="B85" s="66"/>
      <c r="C85" s="66" t="s">
        <v>321</v>
      </c>
      <c r="D85" s="65" t="s">
        <v>427</v>
      </c>
      <c r="E85" s="13" t="s">
        <v>394</v>
      </c>
      <c r="F85" s="102">
        <v>19</v>
      </c>
      <c r="G85" s="193"/>
      <c r="H85" s="187"/>
      <c r="I85" s="21"/>
      <c r="J85" s="21"/>
      <c r="K85" s="21"/>
      <c r="L85" s="21"/>
    </row>
    <row r="86" spans="1:12" s="22" customFormat="1">
      <c r="A86" s="106"/>
      <c r="B86" s="66"/>
      <c r="C86" s="66"/>
      <c r="D86" s="65"/>
      <c r="E86" s="65"/>
      <c r="F86" s="102"/>
      <c r="G86" s="193"/>
      <c r="H86" s="187"/>
      <c r="I86" s="21"/>
      <c r="J86" s="21"/>
      <c r="K86" s="21"/>
      <c r="L86" s="21"/>
    </row>
    <row r="87" spans="1:12" s="22" customFormat="1" ht="32.4" customHeight="1">
      <c r="A87" s="107" t="s">
        <v>349</v>
      </c>
      <c r="B87" s="66" t="s">
        <v>8</v>
      </c>
      <c r="C87" s="66" t="s">
        <v>322</v>
      </c>
      <c r="D87" s="65" t="s">
        <v>427</v>
      </c>
      <c r="E87" s="109" t="s">
        <v>394</v>
      </c>
      <c r="F87" s="102">
        <v>20</v>
      </c>
      <c r="G87" s="193"/>
      <c r="H87" s="187"/>
      <c r="I87" s="21"/>
      <c r="J87" s="21"/>
      <c r="K87" s="21"/>
      <c r="L87" s="21"/>
    </row>
    <row r="88" spans="1:12" s="22" customFormat="1">
      <c r="A88" s="107"/>
      <c r="B88" s="66"/>
      <c r="C88" s="66"/>
      <c r="D88" s="65"/>
      <c r="E88" s="65"/>
      <c r="F88" s="102"/>
      <c r="G88" s="193"/>
      <c r="H88" s="187"/>
      <c r="I88" s="21"/>
      <c r="J88" s="21"/>
      <c r="K88" s="21"/>
      <c r="L88" s="21"/>
    </row>
    <row r="89" spans="1:12" s="27" customFormat="1" ht="29.4" customHeight="1">
      <c r="A89" s="104" t="s">
        <v>417</v>
      </c>
      <c r="B89" s="66" t="s">
        <v>77</v>
      </c>
      <c r="C89" s="66" t="s">
        <v>323</v>
      </c>
      <c r="D89" s="65"/>
      <c r="E89" s="65"/>
      <c r="F89" s="102"/>
      <c r="G89" s="194"/>
      <c r="H89" s="188"/>
      <c r="I89" s="26"/>
      <c r="J89" s="26"/>
      <c r="K89" s="26"/>
      <c r="L89" s="26"/>
    </row>
    <row r="90" spans="1:12" s="22" customFormat="1">
      <c r="A90" s="104"/>
      <c r="B90" s="66"/>
      <c r="C90" s="66"/>
      <c r="D90" s="65"/>
      <c r="E90" s="65"/>
      <c r="F90" s="102"/>
      <c r="G90" s="193"/>
      <c r="H90" s="187" t="str">
        <f t="shared" si="1"/>
        <v/>
      </c>
      <c r="I90" s="21"/>
      <c r="J90" s="21"/>
      <c r="K90" s="21"/>
      <c r="L90" s="21"/>
    </row>
    <row r="91" spans="1:12" s="22" customFormat="1" ht="26.4">
      <c r="A91" s="106" t="s">
        <v>423</v>
      </c>
      <c r="B91" s="66"/>
      <c r="C91" s="66" t="s">
        <v>324</v>
      </c>
      <c r="D91" s="65" t="s">
        <v>427</v>
      </c>
      <c r="E91" s="109" t="s">
        <v>200</v>
      </c>
      <c r="F91" s="102">
        <v>67</v>
      </c>
      <c r="G91" s="193"/>
      <c r="H91" s="187"/>
      <c r="I91" s="21"/>
      <c r="J91" s="21"/>
      <c r="K91" s="21"/>
      <c r="L91" s="21"/>
    </row>
    <row r="92" spans="1:12" s="22" customFormat="1">
      <c r="A92" s="81"/>
      <c r="B92" s="66"/>
      <c r="C92" s="66"/>
      <c r="D92" s="65"/>
      <c r="E92" s="65"/>
      <c r="F92" s="102"/>
      <c r="G92" s="193"/>
      <c r="H92" s="187"/>
      <c r="I92" s="21"/>
      <c r="J92" s="21"/>
      <c r="K92" s="21"/>
      <c r="L92" s="21"/>
    </row>
    <row r="93" spans="1:12" s="22" customFormat="1">
      <c r="A93" s="104" t="s">
        <v>418</v>
      </c>
      <c r="B93" s="66" t="s">
        <v>9</v>
      </c>
      <c r="C93" s="66" t="s">
        <v>325</v>
      </c>
      <c r="D93" s="65"/>
      <c r="E93" s="65"/>
      <c r="F93" s="102"/>
      <c r="G93" s="193"/>
      <c r="H93" s="187"/>
      <c r="I93" s="21"/>
      <c r="J93" s="21"/>
      <c r="K93" s="21"/>
      <c r="L93" s="21"/>
    </row>
    <row r="94" spans="1:12" s="22" customFormat="1">
      <c r="A94" s="104"/>
      <c r="B94" s="66"/>
      <c r="C94" s="66"/>
      <c r="D94" s="65"/>
      <c r="E94" s="65"/>
      <c r="F94" s="102"/>
      <c r="G94" s="193"/>
      <c r="H94" s="187"/>
      <c r="I94" s="21"/>
      <c r="J94" s="21"/>
      <c r="K94" s="21"/>
      <c r="L94" s="21"/>
    </row>
    <row r="95" spans="1:12" s="22" customFormat="1">
      <c r="A95" s="106" t="s">
        <v>419</v>
      </c>
      <c r="B95" s="66"/>
      <c r="C95" s="66" t="s">
        <v>326</v>
      </c>
      <c r="D95" s="65" t="s">
        <v>427</v>
      </c>
      <c r="E95" s="65" t="s">
        <v>291</v>
      </c>
      <c r="F95" s="102">
        <v>25</v>
      </c>
      <c r="G95" s="193"/>
      <c r="H95" s="187"/>
      <c r="I95" s="21"/>
      <c r="J95" s="21"/>
      <c r="K95" s="21"/>
      <c r="L95" s="21"/>
    </row>
    <row r="96" spans="1:12" s="22" customFormat="1">
      <c r="A96" s="106"/>
      <c r="B96" s="66"/>
      <c r="C96" s="66"/>
      <c r="D96" s="65"/>
      <c r="E96" s="65"/>
      <c r="F96" s="102"/>
      <c r="G96" s="193"/>
      <c r="H96" s="187"/>
      <c r="I96" s="21"/>
      <c r="J96" s="21"/>
      <c r="K96" s="21"/>
      <c r="L96" s="21"/>
    </row>
    <row r="97" spans="1:12" s="22" customFormat="1">
      <c r="A97" s="106" t="s">
        <v>420</v>
      </c>
      <c r="B97" s="66"/>
      <c r="C97" s="66" t="s">
        <v>327</v>
      </c>
      <c r="D97" s="65" t="s">
        <v>427</v>
      </c>
      <c r="E97" s="65" t="s">
        <v>291</v>
      </c>
      <c r="F97" s="102">
        <v>40</v>
      </c>
      <c r="G97" s="193"/>
      <c r="H97" s="187"/>
      <c r="I97" s="21"/>
      <c r="J97" s="21"/>
      <c r="K97" s="21"/>
      <c r="L97" s="21"/>
    </row>
    <row r="98" spans="1:12" s="22" customFormat="1">
      <c r="A98" s="108"/>
      <c r="B98" s="66"/>
      <c r="C98" s="66"/>
      <c r="D98" s="65"/>
      <c r="E98" s="65"/>
      <c r="F98" s="102"/>
      <c r="G98" s="193"/>
      <c r="H98" s="187"/>
      <c r="I98" s="21"/>
      <c r="J98" s="21"/>
      <c r="K98" s="21"/>
      <c r="L98" s="21"/>
    </row>
    <row r="99" spans="1:12" s="22" customFormat="1">
      <c r="A99" s="106" t="s">
        <v>421</v>
      </c>
      <c r="B99" s="66"/>
      <c r="C99" s="66" t="s">
        <v>328</v>
      </c>
      <c r="D99" s="65" t="s">
        <v>427</v>
      </c>
      <c r="E99" s="65" t="s">
        <v>291</v>
      </c>
      <c r="F99" s="102">
        <v>15</v>
      </c>
      <c r="G99" s="193"/>
      <c r="H99" s="187"/>
      <c r="I99" s="21"/>
      <c r="J99" s="21"/>
      <c r="K99" s="21"/>
      <c r="L99" s="21"/>
    </row>
    <row r="100" spans="1:12" s="22" customFormat="1">
      <c r="A100" s="107"/>
      <c r="B100" s="66"/>
      <c r="C100" s="66"/>
      <c r="D100" s="65"/>
      <c r="E100" s="65"/>
      <c r="F100" s="102"/>
      <c r="G100" s="193"/>
      <c r="H100" s="187"/>
      <c r="I100" s="21"/>
      <c r="J100" s="21"/>
      <c r="K100" s="21"/>
      <c r="L100" s="21"/>
    </row>
    <row r="101" spans="1:12" s="22" customFormat="1">
      <c r="A101" s="106" t="s">
        <v>422</v>
      </c>
      <c r="B101" s="66"/>
      <c r="C101" s="66" t="s">
        <v>329</v>
      </c>
      <c r="D101" s="65" t="s">
        <v>427</v>
      </c>
      <c r="E101" s="65" t="s">
        <v>291</v>
      </c>
      <c r="F101" s="102">
        <v>10</v>
      </c>
      <c r="G101" s="193"/>
      <c r="H101" s="187"/>
      <c r="I101" s="21"/>
      <c r="J101" s="21"/>
      <c r="K101" s="21"/>
      <c r="L101" s="21"/>
    </row>
    <row r="102" spans="1:12" s="22" customFormat="1">
      <c r="A102" s="107"/>
      <c r="B102" s="66"/>
      <c r="C102" s="66"/>
      <c r="D102" s="65"/>
      <c r="E102" s="65"/>
      <c r="F102" s="102"/>
      <c r="G102" s="193"/>
      <c r="H102" s="187"/>
      <c r="I102" s="21"/>
      <c r="J102" s="21"/>
      <c r="K102" s="21"/>
      <c r="L102" s="21"/>
    </row>
    <row r="103" spans="1:12" s="22" customFormat="1" ht="26.4">
      <c r="A103" s="105" t="s">
        <v>350</v>
      </c>
      <c r="B103" s="69" t="s">
        <v>334</v>
      </c>
      <c r="C103" s="69" t="s">
        <v>330</v>
      </c>
      <c r="D103" s="65"/>
      <c r="E103" s="65"/>
      <c r="F103" s="102"/>
      <c r="G103" s="193"/>
      <c r="H103" s="187"/>
      <c r="I103" s="21"/>
      <c r="J103" s="21"/>
      <c r="K103" s="21"/>
      <c r="L103" s="21"/>
    </row>
    <row r="104" spans="1:12" s="22" customFormat="1">
      <c r="A104" s="105"/>
      <c r="B104" s="69"/>
      <c r="C104" s="69"/>
      <c r="D104" s="65"/>
      <c r="E104" s="65"/>
      <c r="F104" s="102"/>
      <c r="G104" s="193"/>
      <c r="H104" s="187"/>
      <c r="I104" s="21"/>
      <c r="J104" s="21"/>
      <c r="K104" s="21"/>
      <c r="L104" s="21"/>
    </row>
    <row r="105" spans="1:12" s="179" customFormat="1" ht="26.4">
      <c r="A105" s="218" t="s">
        <v>351</v>
      </c>
      <c r="B105" s="219" t="s">
        <v>331</v>
      </c>
      <c r="C105" s="219" t="s">
        <v>332</v>
      </c>
      <c r="D105" s="216" t="s">
        <v>427</v>
      </c>
      <c r="E105" s="220" t="s">
        <v>438</v>
      </c>
      <c r="F105" s="217">
        <v>60</v>
      </c>
      <c r="G105" s="213"/>
      <c r="H105" s="221"/>
      <c r="I105" s="178"/>
      <c r="J105" s="178"/>
      <c r="K105" s="178"/>
      <c r="L105" s="178"/>
    </row>
    <row r="106" spans="1:12" s="22" customFormat="1">
      <c r="A106" s="28"/>
      <c r="B106" s="36"/>
      <c r="C106" s="36"/>
      <c r="D106" s="158"/>
      <c r="E106" s="159"/>
      <c r="F106" s="102"/>
      <c r="G106" s="193"/>
      <c r="H106" s="187"/>
      <c r="I106" s="21"/>
      <c r="J106" s="21"/>
      <c r="K106" s="21"/>
      <c r="L106" s="21"/>
    </row>
    <row r="107" spans="1:12" s="22" customFormat="1">
      <c r="A107" s="28"/>
      <c r="B107" s="36"/>
      <c r="C107" s="36"/>
      <c r="D107" s="158"/>
      <c r="E107" s="159"/>
      <c r="F107" s="98"/>
      <c r="G107" s="193"/>
      <c r="H107" s="187"/>
      <c r="I107" s="21"/>
      <c r="J107" s="21"/>
      <c r="K107" s="21"/>
      <c r="L107" s="21"/>
    </row>
    <row r="108" spans="1:12" s="22" customFormat="1">
      <c r="A108" s="28"/>
      <c r="B108" s="36"/>
      <c r="C108" s="36"/>
      <c r="D108" s="158"/>
      <c r="E108" s="159"/>
      <c r="F108" s="98"/>
      <c r="G108" s="193"/>
      <c r="H108" s="187"/>
      <c r="I108" s="21"/>
      <c r="J108" s="21"/>
      <c r="K108" s="21"/>
      <c r="L108" s="21"/>
    </row>
    <row r="109" spans="1:12" s="22" customFormat="1">
      <c r="A109" s="28"/>
      <c r="B109" s="36"/>
      <c r="C109" s="36"/>
      <c r="D109" s="158"/>
      <c r="E109" s="159"/>
      <c r="F109" s="98"/>
      <c r="G109" s="193"/>
      <c r="H109" s="187"/>
      <c r="I109" s="21"/>
      <c r="J109" s="21"/>
      <c r="K109" s="21"/>
      <c r="L109" s="21"/>
    </row>
    <row r="110" spans="1:12" s="22" customFormat="1">
      <c r="A110" s="28"/>
      <c r="B110" s="36"/>
      <c r="C110" s="36"/>
      <c r="D110" s="158"/>
      <c r="E110" s="159"/>
      <c r="F110" s="98"/>
      <c r="G110" s="193"/>
      <c r="H110" s="187"/>
      <c r="I110" s="21"/>
      <c r="J110" s="21"/>
      <c r="K110" s="21"/>
      <c r="L110" s="21"/>
    </row>
    <row r="111" spans="1:12" s="22" customFormat="1">
      <c r="A111" s="28"/>
      <c r="B111" s="36"/>
      <c r="C111" s="36"/>
      <c r="D111" s="158"/>
      <c r="E111" s="159"/>
      <c r="F111" s="98"/>
      <c r="G111" s="193"/>
      <c r="H111" s="187"/>
      <c r="I111" s="21"/>
      <c r="J111" s="21"/>
      <c r="K111" s="21"/>
      <c r="L111" s="21"/>
    </row>
    <row r="112" spans="1:12" s="22" customFormat="1">
      <c r="A112" s="28"/>
      <c r="B112" s="51"/>
      <c r="C112" s="36"/>
      <c r="D112" s="158"/>
      <c r="E112" s="159"/>
      <c r="F112" s="98"/>
      <c r="G112" s="193"/>
      <c r="H112" s="187"/>
      <c r="I112" s="21"/>
      <c r="J112" s="21"/>
      <c r="K112" s="21"/>
      <c r="L112" s="21"/>
    </row>
    <row r="113" spans="1:12" s="22" customFormat="1">
      <c r="A113" s="28"/>
      <c r="B113" s="51"/>
      <c r="C113" s="51"/>
      <c r="D113" s="158"/>
      <c r="E113" s="161"/>
      <c r="F113" s="98"/>
      <c r="G113" s="195"/>
      <c r="H113" s="187"/>
      <c r="I113" s="21"/>
      <c r="J113" s="21"/>
      <c r="K113" s="21"/>
      <c r="L113" s="21"/>
    </row>
    <row r="114" spans="1:12" s="101" customFormat="1" ht="25.05" customHeight="1">
      <c r="A114" s="153" t="s">
        <v>149</v>
      </c>
      <c r="B114" s="152"/>
      <c r="C114" s="152"/>
      <c r="D114" s="152"/>
      <c r="E114" s="152"/>
      <c r="F114" s="152"/>
      <c r="G114" s="152"/>
      <c r="H114" s="196"/>
    </row>
  </sheetData>
  <mergeCells count="1">
    <mergeCell ref="A1:H1"/>
  </mergeCells>
  <pageMargins left="0.70866141732283472" right="0.11811023622047245" top="0.74803149606299213" bottom="0.74803149606299213" header="0.31496062992125984" footer="0.31496062992125984"/>
  <pageSetup paperSize="9" scale="90" orientation="portrait" r:id="rId1"/>
  <rowBreaks count="2" manualBreakCount="2">
    <brk id="33" max="7" man="1"/>
    <brk id="70"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9013-5E23-4F80-A069-708F30FA1653}">
  <dimension ref="A1:L83"/>
  <sheetViews>
    <sheetView view="pageBreakPreview" topLeftCell="C63" zoomScaleNormal="100" zoomScaleSheetLayoutView="100" workbookViewId="0">
      <selection activeCell="I63" sqref="I1:AK1048576"/>
    </sheetView>
  </sheetViews>
  <sheetFormatPr defaultRowHeight="13.2"/>
  <cols>
    <col min="1" max="1" width="8.77734375" style="1" customWidth="1"/>
    <col min="2" max="2" width="10.77734375" style="1" customWidth="1"/>
    <col min="3" max="3" width="40.33203125" style="1" customWidth="1"/>
    <col min="4" max="4" width="4.33203125" style="1" customWidth="1"/>
    <col min="5" max="6" width="7.77734375" style="1" customWidth="1"/>
    <col min="7" max="7" width="14.21875" style="1" customWidth="1"/>
    <col min="8" max="8" width="18.77734375" style="1" customWidth="1"/>
    <col min="9" max="16384" width="8.88671875" style="1"/>
  </cols>
  <sheetData>
    <row r="1" spans="1:12" ht="76.2" customHeight="1">
      <c r="A1" s="303" t="s">
        <v>536</v>
      </c>
      <c r="B1" s="304"/>
      <c r="C1" s="304"/>
      <c r="D1" s="304"/>
      <c r="E1" s="304"/>
      <c r="F1" s="304"/>
      <c r="G1" s="304"/>
      <c r="H1" s="305"/>
    </row>
    <row r="2" spans="1:12" ht="30" customHeight="1">
      <c r="A2" s="264" t="s">
        <v>13</v>
      </c>
      <c r="B2" s="265" t="s">
        <v>14</v>
      </c>
      <c r="C2" s="266" t="s">
        <v>15</v>
      </c>
      <c r="D2" s="266" t="s">
        <v>12</v>
      </c>
      <c r="E2" s="266" t="s">
        <v>16</v>
      </c>
      <c r="F2" s="266" t="s">
        <v>17</v>
      </c>
      <c r="G2" s="267" t="s">
        <v>18</v>
      </c>
      <c r="H2" s="268" t="s">
        <v>19</v>
      </c>
    </row>
    <row r="3" spans="1:12" ht="29.25" customHeight="1">
      <c r="A3" s="83"/>
      <c r="B3" s="72"/>
      <c r="C3" s="73" t="s">
        <v>352</v>
      </c>
      <c r="D3" s="74"/>
      <c r="E3" s="72"/>
      <c r="F3" s="5"/>
      <c r="G3" s="186"/>
      <c r="H3" s="269"/>
    </row>
    <row r="4" spans="1:12" s="22" customFormat="1" ht="26.4">
      <c r="A4" s="122" t="s">
        <v>373</v>
      </c>
      <c r="B4" s="75" t="s">
        <v>353</v>
      </c>
      <c r="C4" s="75" t="s">
        <v>354</v>
      </c>
      <c r="D4" s="76"/>
      <c r="E4" s="77"/>
      <c r="F4" s="70"/>
      <c r="G4" s="193"/>
      <c r="H4" s="187" t="str">
        <f t="shared" ref="H4:H6" si="0">IF(G4="","",F4*G4)</f>
        <v/>
      </c>
      <c r="I4" s="21"/>
      <c r="J4" s="21"/>
      <c r="K4" s="21"/>
      <c r="L4" s="21"/>
    </row>
    <row r="5" spans="1:12" s="27" customFormat="1">
      <c r="A5" s="122"/>
      <c r="B5" s="75"/>
      <c r="C5" s="75"/>
      <c r="D5" s="76"/>
      <c r="E5" s="77"/>
      <c r="F5" s="71"/>
      <c r="G5" s="194"/>
      <c r="H5" s="188" t="str">
        <f t="shared" si="0"/>
        <v/>
      </c>
      <c r="I5" s="26"/>
      <c r="J5" s="26"/>
      <c r="K5" s="26"/>
      <c r="L5" s="26"/>
    </row>
    <row r="6" spans="1:12" s="22" customFormat="1" ht="26.4">
      <c r="A6" s="123" t="s">
        <v>374</v>
      </c>
      <c r="B6" s="126" t="s">
        <v>2</v>
      </c>
      <c r="C6" s="76" t="s">
        <v>355</v>
      </c>
      <c r="D6" s="76"/>
      <c r="E6" s="77"/>
      <c r="F6" s="98"/>
      <c r="G6" s="193"/>
      <c r="H6" s="187" t="str">
        <f t="shared" si="0"/>
        <v/>
      </c>
      <c r="I6" s="21"/>
      <c r="J6" s="21"/>
      <c r="K6" s="21"/>
      <c r="L6" s="21"/>
    </row>
    <row r="7" spans="1:12" s="22" customFormat="1">
      <c r="A7" s="123"/>
      <c r="B7" s="126"/>
      <c r="C7" s="76"/>
      <c r="D7" s="76"/>
      <c r="E7" s="77"/>
      <c r="F7" s="98"/>
      <c r="G7" s="193"/>
      <c r="H7" s="187"/>
      <c r="I7" s="21"/>
      <c r="J7" s="21"/>
      <c r="K7" s="21"/>
      <c r="L7" s="21"/>
    </row>
    <row r="8" spans="1:12" s="22" customFormat="1">
      <c r="A8" s="123"/>
      <c r="B8" s="126"/>
      <c r="C8" s="76" t="s">
        <v>356</v>
      </c>
      <c r="D8" s="77"/>
      <c r="E8" s="77"/>
      <c r="F8" s="99"/>
      <c r="G8" s="193"/>
      <c r="H8" s="187"/>
      <c r="I8" s="21"/>
      <c r="J8" s="21"/>
      <c r="K8" s="21"/>
      <c r="L8" s="21"/>
    </row>
    <row r="9" spans="1:12" s="22" customFormat="1">
      <c r="A9" s="123"/>
      <c r="B9" s="126"/>
      <c r="C9" s="76"/>
      <c r="D9" s="77"/>
      <c r="E9" s="77"/>
      <c r="F9" s="100"/>
      <c r="G9" s="193"/>
      <c r="H9" s="187"/>
      <c r="I9" s="21"/>
      <c r="J9" s="21"/>
      <c r="K9" s="21"/>
      <c r="L9" s="21"/>
    </row>
    <row r="10" spans="1:12" s="22" customFormat="1" ht="39.6">
      <c r="A10" s="123" t="s">
        <v>383</v>
      </c>
      <c r="B10" s="126"/>
      <c r="C10" s="76" t="s">
        <v>357</v>
      </c>
      <c r="D10" s="77" t="s">
        <v>427</v>
      </c>
      <c r="E10" s="13" t="s">
        <v>394</v>
      </c>
      <c r="F10" s="102">
        <v>15</v>
      </c>
      <c r="G10" s="193"/>
      <c r="H10" s="187"/>
      <c r="I10" s="21"/>
      <c r="J10" s="21"/>
      <c r="K10" s="21"/>
      <c r="L10" s="21"/>
    </row>
    <row r="11" spans="1:12" s="22" customFormat="1">
      <c r="A11" s="123"/>
      <c r="B11" s="126"/>
      <c r="C11" s="76"/>
      <c r="D11" s="77"/>
      <c r="E11" s="77"/>
      <c r="F11" s="102"/>
      <c r="G11" s="193"/>
      <c r="H11" s="187"/>
      <c r="I11" s="21"/>
      <c r="J11" s="21"/>
      <c r="K11" s="21"/>
      <c r="L11" s="21"/>
    </row>
    <row r="12" spans="1:12" s="22" customFormat="1" ht="49.2" customHeight="1">
      <c r="A12" s="123" t="s">
        <v>384</v>
      </c>
      <c r="B12" s="126"/>
      <c r="C12" s="76" t="s">
        <v>358</v>
      </c>
      <c r="D12" s="77" t="s">
        <v>427</v>
      </c>
      <c r="E12" s="13" t="s">
        <v>394</v>
      </c>
      <c r="F12" s="102">
        <f>10</f>
        <v>10</v>
      </c>
      <c r="G12" s="193"/>
      <c r="H12" s="187"/>
      <c r="I12" s="21"/>
      <c r="J12" s="21"/>
      <c r="K12" s="21"/>
      <c r="L12" s="21"/>
    </row>
    <row r="13" spans="1:12" s="22" customFormat="1">
      <c r="A13" s="123"/>
      <c r="B13" s="126"/>
      <c r="C13" s="76"/>
      <c r="D13" s="77"/>
      <c r="E13" s="77"/>
      <c r="F13" s="102"/>
      <c r="G13" s="193"/>
      <c r="H13" s="187"/>
      <c r="I13" s="21"/>
      <c r="J13" s="21"/>
      <c r="K13" s="21"/>
      <c r="L13" s="21"/>
    </row>
    <row r="14" spans="1:12" s="22" customFormat="1" ht="39.6">
      <c r="A14" s="123" t="s">
        <v>385</v>
      </c>
      <c r="B14" s="126"/>
      <c r="C14" s="76" t="s">
        <v>359</v>
      </c>
      <c r="D14" s="77" t="s">
        <v>427</v>
      </c>
      <c r="E14" s="13" t="s">
        <v>394</v>
      </c>
      <c r="F14" s="102">
        <v>10</v>
      </c>
      <c r="G14" s="193"/>
      <c r="H14" s="187"/>
      <c r="I14" s="21"/>
      <c r="J14" s="21"/>
      <c r="K14" s="21"/>
      <c r="L14" s="21"/>
    </row>
    <row r="15" spans="1:12" s="22" customFormat="1">
      <c r="A15" s="123"/>
      <c r="B15" s="126"/>
      <c r="C15" s="76"/>
      <c r="D15" s="77"/>
      <c r="E15" s="77"/>
      <c r="F15" s="102"/>
      <c r="G15" s="193"/>
      <c r="H15" s="187"/>
      <c r="I15" s="21"/>
      <c r="J15" s="21"/>
      <c r="K15" s="21"/>
      <c r="L15" s="21"/>
    </row>
    <row r="16" spans="1:12" s="22" customFormat="1" ht="26.4">
      <c r="A16" s="123" t="s">
        <v>375</v>
      </c>
      <c r="B16" s="126" t="s">
        <v>2</v>
      </c>
      <c r="C16" s="76" t="s">
        <v>355</v>
      </c>
      <c r="D16" s="76"/>
      <c r="E16" s="76"/>
      <c r="F16" s="102"/>
      <c r="G16" s="193"/>
      <c r="H16" s="187"/>
      <c r="I16" s="21"/>
      <c r="J16" s="21"/>
      <c r="K16" s="21"/>
      <c r="L16" s="21"/>
    </row>
    <row r="17" spans="1:12" s="27" customFormat="1" ht="19.2" customHeight="1">
      <c r="A17" s="123"/>
      <c r="B17" s="126"/>
      <c r="C17" s="76"/>
      <c r="D17" s="76"/>
      <c r="E17" s="76"/>
      <c r="F17" s="102"/>
      <c r="G17" s="194"/>
      <c r="H17" s="188"/>
      <c r="I17" s="26"/>
      <c r="J17" s="26"/>
      <c r="K17" s="26"/>
      <c r="L17" s="26"/>
    </row>
    <row r="18" spans="1:12" s="27" customFormat="1" ht="36" customHeight="1">
      <c r="A18" s="123"/>
      <c r="B18" s="126"/>
      <c r="C18" s="76" t="s">
        <v>360</v>
      </c>
      <c r="D18" s="77" t="s">
        <v>427</v>
      </c>
      <c r="E18" s="13" t="s">
        <v>394</v>
      </c>
      <c r="F18" s="102">
        <v>10</v>
      </c>
      <c r="G18" s="193"/>
      <c r="H18" s="187"/>
      <c r="I18" s="26"/>
      <c r="J18" s="26"/>
      <c r="K18" s="26"/>
      <c r="L18" s="26"/>
    </row>
    <row r="19" spans="1:12" s="22" customFormat="1">
      <c r="A19" s="123"/>
      <c r="B19" s="126"/>
      <c r="C19" s="76"/>
      <c r="D19" s="77"/>
      <c r="E19" s="77"/>
      <c r="F19" s="102"/>
      <c r="G19" s="193"/>
      <c r="H19" s="187"/>
      <c r="I19" s="21"/>
      <c r="J19" s="21"/>
      <c r="K19" s="21"/>
      <c r="L19" s="21"/>
    </row>
    <row r="20" spans="1:12" s="22" customFormat="1" ht="26.4">
      <c r="A20" s="123" t="s">
        <v>376</v>
      </c>
      <c r="B20" s="126" t="s">
        <v>5</v>
      </c>
      <c r="C20" s="76" t="s">
        <v>382</v>
      </c>
      <c r="D20" s="76"/>
      <c r="E20" s="76"/>
      <c r="F20" s="102"/>
      <c r="G20" s="193"/>
      <c r="H20" s="187"/>
      <c r="I20" s="21"/>
      <c r="J20" s="21"/>
      <c r="K20" s="21"/>
      <c r="L20" s="21"/>
    </row>
    <row r="21" spans="1:12" s="22" customFormat="1">
      <c r="A21" s="123"/>
      <c r="B21" s="126"/>
      <c r="C21" s="76"/>
      <c r="D21" s="76"/>
      <c r="E21" s="76"/>
      <c r="F21" s="102"/>
      <c r="G21" s="193"/>
      <c r="H21" s="187"/>
      <c r="I21" s="21"/>
      <c r="J21" s="21"/>
      <c r="K21" s="21"/>
      <c r="L21" s="21"/>
    </row>
    <row r="22" spans="1:12" s="22" customFormat="1" ht="15.6">
      <c r="A22" s="123"/>
      <c r="B22" s="126"/>
      <c r="C22" s="76" t="s">
        <v>361</v>
      </c>
      <c r="D22" s="77" t="s">
        <v>427</v>
      </c>
      <c r="E22" s="13" t="s">
        <v>394</v>
      </c>
      <c r="F22" s="102">
        <v>10</v>
      </c>
      <c r="G22" s="193"/>
      <c r="H22" s="187"/>
      <c r="I22" s="21"/>
      <c r="J22" s="21"/>
      <c r="K22" s="132"/>
      <c r="L22" s="21"/>
    </row>
    <row r="23" spans="1:12" s="22" customFormat="1">
      <c r="A23" s="123"/>
      <c r="B23" s="126"/>
      <c r="C23" s="76"/>
      <c r="D23" s="77"/>
      <c r="E23" s="77"/>
      <c r="F23" s="102"/>
      <c r="G23" s="193"/>
      <c r="H23" s="187"/>
      <c r="I23" s="21"/>
      <c r="J23" s="21"/>
      <c r="K23" s="21"/>
      <c r="L23" s="21"/>
    </row>
    <row r="24" spans="1:12" s="22" customFormat="1">
      <c r="A24" s="123" t="s">
        <v>377</v>
      </c>
      <c r="B24" s="126" t="s">
        <v>362</v>
      </c>
      <c r="C24" s="76" t="s">
        <v>363</v>
      </c>
      <c r="D24" s="77"/>
      <c r="E24" s="77"/>
      <c r="F24" s="102"/>
      <c r="G24" s="193"/>
      <c r="H24" s="187"/>
      <c r="I24" s="21"/>
      <c r="J24" s="21"/>
      <c r="K24" s="21"/>
      <c r="L24" s="21"/>
    </row>
    <row r="25" spans="1:12" s="22" customFormat="1">
      <c r="A25" s="123"/>
      <c r="B25" s="126"/>
      <c r="C25" s="76"/>
      <c r="D25" s="77"/>
      <c r="E25" s="77"/>
      <c r="F25" s="102"/>
      <c r="G25" s="193"/>
      <c r="H25" s="187"/>
      <c r="I25" s="21"/>
      <c r="J25" s="21"/>
      <c r="K25" s="21"/>
      <c r="L25" s="21"/>
    </row>
    <row r="26" spans="1:12" s="22" customFormat="1" ht="16.8" customHeight="1">
      <c r="A26" s="124"/>
      <c r="B26" s="76"/>
      <c r="C26" s="76" t="s">
        <v>364</v>
      </c>
      <c r="D26" s="77" t="s">
        <v>427</v>
      </c>
      <c r="E26" s="77" t="s">
        <v>311</v>
      </c>
      <c r="F26" s="102">
        <v>0.5</v>
      </c>
      <c r="G26" s="193"/>
      <c r="H26" s="187"/>
      <c r="I26" s="21"/>
      <c r="J26" s="21"/>
      <c r="K26" s="21"/>
      <c r="L26" s="21"/>
    </row>
    <row r="27" spans="1:12" s="22" customFormat="1">
      <c r="A27" s="124"/>
      <c r="B27" s="76"/>
      <c r="C27" s="76"/>
      <c r="D27" s="77"/>
      <c r="E27" s="77"/>
      <c r="F27" s="102"/>
      <c r="G27" s="193"/>
      <c r="H27" s="187"/>
      <c r="I27" s="21"/>
      <c r="J27" s="21"/>
      <c r="K27" s="21"/>
      <c r="L27" s="21"/>
    </row>
    <row r="28" spans="1:12" s="22" customFormat="1" ht="26.4">
      <c r="A28" s="122" t="s">
        <v>378</v>
      </c>
      <c r="B28" s="75" t="s">
        <v>386</v>
      </c>
      <c r="C28" s="75" t="s">
        <v>365</v>
      </c>
      <c r="D28" s="76"/>
      <c r="E28" s="76"/>
      <c r="F28" s="102"/>
      <c r="G28" s="193"/>
      <c r="H28" s="187"/>
      <c r="I28" s="21"/>
      <c r="J28" s="21"/>
      <c r="K28" s="21"/>
      <c r="L28" s="21"/>
    </row>
    <row r="29" spans="1:12" s="22" customFormat="1">
      <c r="A29" s="122"/>
      <c r="B29" s="75"/>
      <c r="C29" s="75"/>
      <c r="D29" s="76"/>
      <c r="E29" s="76"/>
      <c r="F29" s="102"/>
      <c r="G29" s="193"/>
      <c r="H29" s="187"/>
      <c r="I29" s="21"/>
      <c r="J29" s="21"/>
      <c r="K29" s="21"/>
      <c r="L29" s="21"/>
    </row>
    <row r="30" spans="1:12" s="22" customFormat="1" ht="26.4">
      <c r="A30" s="125" t="s">
        <v>379</v>
      </c>
      <c r="B30" s="126"/>
      <c r="C30" s="76" t="s">
        <v>366</v>
      </c>
      <c r="D30" s="76"/>
      <c r="E30" s="76"/>
      <c r="F30" s="102"/>
      <c r="G30" s="193"/>
      <c r="H30" s="187"/>
      <c r="I30" s="21"/>
      <c r="J30" s="21"/>
      <c r="K30" s="21"/>
      <c r="L30" s="21"/>
    </row>
    <row r="31" spans="1:12" s="22" customFormat="1">
      <c r="A31" s="125"/>
      <c r="B31" s="126"/>
      <c r="C31" s="76"/>
      <c r="D31" s="76"/>
      <c r="E31" s="76"/>
      <c r="F31" s="102"/>
      <c r="G31" s="193"/>
      <c r="H31" s="187"/>
      <c r="I31" s="21"/>
      <c r="J31" s="21"/>
      <c r="K31" s="21"/>
      <c r="L31" s="21"/>
    </row>
    <row r="32" spans="1:12" s="22" customFormat="1" ht="39.6">
      <c r="A32" s="125" t="s">
        <v>380</v>
      </c>
      <c r="B32" s="126" t="s">
        <v>367</v>
      </c>
      <c r="C32" s="76" t="s">
        <v>368</v>
      </c>
      <c r="D32" s="77" t="s">
        <v>427</v>
      </c>
      <c r="E32" s="13" t="s">
        <v>394</v>
      </c>
      <c r="F32" s="102">
        <v>15</v>
      </c>
      <c r="G32" s="193"/>
      <c r="H32" s="187"/>
      <c r="I32" s="21"/>
      <c r="J32" s="21"/>
      <c r="K32" s="21"/>
      <c r="L32" s="21"/>
    </row>
    <row r="33" spans="1:12" s="22" customFormat="1" ht="21" customHeight="1">
      <c r="A33" s="28"/>
      <c r="B33" s="29"/>
      <c r="C33" s="30"/>
      <c r="D33" s="149"/>
      <c r="E33" s="150"/>
      <c r="F33" s="151"/>
      <c r="G33" s="192"/>
      <c r="H33" s="187"/>
      <c r="I33" s="21"/>
      <c r="J33" s="21"/>
      <c r="K33" s="21"/>
      <c r="L33" s="21"/>
    </row>
    <row r="34" spans="1:12" s="101" customFormat="1" ht="24.75" customHeight="1">
      <c r="A34" s="177" t="s">
        <v>25</v>
      </c>
      <c r="B34" s="155"/>
      <c r="C34" s="155"/>
      <c r="D34" s="155"/>
      <c r="E34" s="155"/>
      <c r="F34" s="155"/>
      <c r="G34" s="155"/>
      <c r="H34" s="189"/>
    </row>
    <row r="35" spans="1:12" ht="18.600000000000001" customHeight="1">
      <c r="A35" s="32"/>
      <c r="B35" s="33"/>
      <c r="C35" s="34" t="s">
        <v>26</v>
      </c>
      <c r="D35" s="156"/>
      <c r="E35" s="156"/>
      <c r="F35" s="156"/>
      <c r="G35" s="157"/>
      <c r="H35" s="190"/>
    </row>
    <row r="36" spans="1:12">
      <c r="A36" s="90"/>
      <c r="B36" s="8"/>
      <c r="C36" s="9"/>
      <c r="D36" s="7"/>
      <c r="E36" s="7"/>
      <c r="F36" s="7"/>
      <c r="G36" s="191"/>
      <c r="H36" s="270"/>
    </row>
    <row r="37" spans="1:12" s="27" customFormat="1" ht="52.2" customHeight="1">
      <c r="A37" s="125" t="s">
        <v>381</v>
      </c>
      <c r="B37" s="126" t="s">
        <v>369</v>
      </c>
      <c r="C37" s="76" t="s">
        <v>370</v>
      </c>
      <c r="D37" s="77" t="s">
        <v>427</v>
      </c>
      <c r="E37" s="13" t="s">
        <v>394</v>
      </c>
      <c r="F37" s="102">
        <v>10</v>
      </c>
      <c r="G37" s="193"/>
      <c r="H37" s="187"/>
      <c r="I37" s="26"/>
      <c r="J37" s="26"/>
      <c r="K37" s="26"/>
      <c r="L37" s="26"/>
    </row>
    <row r="38" spans="1:12" s="22" customFormat="1">
      <c r="A38" s="105"/>
      <c r="B38" s="69"/>
      <c r="C38" s="69"/>
      <c r="D38" s="66"/>
      <c r="E38" s="66"/>
      <c r="F38" s="102"/>
      <c r="G38" s="193"/>
      <c r="H38" s="187"/>
      <c r="I38" s="21"/>
      <c r="J38" s="21"/>
      <c r="K38" s="21"/>
      <c r="L38" s="21"/>
    </row>
    <row r="39" spans="1:12" s="22" customFormat="1">
      <c r="A39" s="105"/>
      <c r="B39" s="69"/>
      <c r="C39" s="69"/>
      <c r="D39" s="66"/>
      <c r="E39" s="66"/>
      <c r="F39" s="102"/>
      <c r="G39" s="193"/>
      <c r="H39" s="187"/>
      <c r="I39" s="21"/>
      <c r="J39" s="21"/>
      <c r="K39" s="21"/>
      <c r="L39" s="21"/>
    </row>
    <row r="40" spans="1:12" s="22" customFormat="1">
      <c r="A40" s="105"/>
      <c r="B40" s="69"/>
      <c r="C40" s="69"/>
      <c r="D40" s="66"/>
      <c r="E40" s="66"/>
      <c r="F40" s="102"/>
      <c r="G40" s="193"/>
      <c r="H40" s="187"/>
      <c r="I40" s="21"/>
      <c r="J40" s="21"/>
      <c r="K40" s="21"/>
      <c r="L40" s="21"/>
    </row>
    <row r="41" spans="1:12" s="22" customFormat="1">
      <c r="A41" s="106"/>
      <c r="B41" s="78"/>
      <c r="C41" s="66"/>
      <c r="D41" s="65"/>
      <c r="E41" s="13"/>
      <c r="F41" s="102"/>
      <c r="G41" s="193"/>
      <c r="H41" s="187"/>
      <c r="I41" s="21"/>
      <c r="J41" s="21"/>
      <c r="K41" s="21"/>
      <c r="L41" s="21"/>
    </row>
    <row r="42" spans="1:12" s="22" customFormat="1">
      <c r="A42" s="81"/>
      <c r="B42" s="67"/>
      <c r="C42" s="66"/>
      <c r="D42" s="65"/>
      <c r="E42" s="65"/>
      <c r="F42" s="102"/>
      <c r="G42" s="193"/>
      <c r="H42" s="187"/>
      <c r="I42" s="21"/>
      <c r="J42" s="21"/>
      <c r="K42" s="21"/>
      <c r="L42" s="21"/>
    </row>
    <row r="43" spans="1:12" s="22" customFormat="1">
      <c r="A43" s="28"/>
      <c r="B43" s="29"/>
      <c r="C43" s="29"/>
      <c r="D43" s="158"/>
      <c r="E43" s="159"/>
      <c r="F43" s="98"/>
      <c r="G43" s="193"/>
      <c r="H43" s="187"/>
      <c r="I43" s="21"/>
      <c r="J43" s="21"/>
      <c r="K43" s="21"/>
      <c r="L43" s="21"/>
    </row>
    <row r="44" spans="1:12" s="22" customFormat="1">
      <c r="A44" s="28"/>
      <c r="B44" s="29"/>
      <c r="C44" s="29"/>
      <c r="D44" s="158"/>
      <c r="E44" s="159"/>
      <c r="F44" s="98"/>
      <c r="G44" s="193"/>
      <c r="H44" s="187"/>
      <c r="I44" s="21"/>
      <c r="J44" s="21"/>
      <c r="K44" s="21"/>
      <c r="L44" s="21"/>
    </row>
    <row r="45" spans="1:12" s="22" customFormat="1">
      <c r="A45" s="28"/>
      <c r="B45" s="29"/>
      <c r="C45" s="29"/>
      <c r="D45" s="158"/>
      <c r="E45" s="159"/>
      <c r="F45" s="98"/>
      <c r="G45" s="193"/>
      <c r="H45" s="187"/>
      <c r="I45" s="21"/>
      <c r="J45" s="21"/>
      <c r="K45" s="21"/>
      <c r="L45" s="21"/>
    </row>
    <row r="46" spans="1:12" s="22" customFormat="1">
      <c r="A46" s="28"/>
      <c r="B46" s="29"/>
      <c r="C46" s="29"/>
      <c r="D46" s="158"/>
      <c r="E46" s="159"/>
      <c r="F46" s="98"/>
      <c r="G46" s="193"/>
      <c r="H46" s="187"/>
      <c r="I46" s="21"/>
      <c r="J46" s="21"/>
      <c r="K46" s="21"/>
      <c r="L46" s="21"/>
    </row>
    <row r="47" spans="1:12" s="22" customFormat="1">
      <c r="A47" s="28"/>
      <c r="B47" s="29"/>
      <c r="C47" s="29"/>
      <c r="D47" s="158"/>
      <c r="E47" s="159"/>
      <c r="F47" s="98"/>
      <c r="G47" s="193"/>
      <c r="H47" s="187"/>
      <c r="I47" s="21"/>
      <c r="J47" s="21"/>
      <c r="K47" s="21"/>
      <c r="L47" s="21"/>
    </row>
    <row r="48" spans="1:12" s="22" customFormat="1">
      <c r="A48" s="28"/>
      <c r="B48" s="29"/>
      <c r="C48" s="29"/>
      <c r="D48" s="158"/>
      <c r="E48" s="159"/>
      <c r="F48" s="98"/>
      <c r="G48" s="193"/>
      <c r="H48" s="187"/>
      <c r="I48" s="21"/>
      <c r="J48" s="21"/>
      <c r="K48" s="21"/>
      <c r="L48" s="21"/>
    </row>
    <row r="49" spans="1:12" s="22" customFormat="1">
      <c r="A49" s="28"/>
      <c r="B49" s="29"/>
      <c r="C49" s="29"/>
      <c r="D49" s="158"/>
      <c r="E49" s="159"/>
      <c r="F49" s="98"/>
      <c r="G49" s="193"/>
      <c r="H49" s="187"/>
      <c r="I49" s="21"/>
      <c r="J49" s="21"/>
      <c r="K49" s="21"/>
      <c r="L49" s="21"/>
    </row>
    <row r="50" spans="1:12" s="22" customFormat="1">
      <c r="A50" s="28"/>
      <c r="B50" s="23"/>
      <c r="C50" s="23"/>
      <c r="D50" s="154"/>
      <c r="E50" s="154"/>
      <c r="F50" s="98"/>
      <c r="G50" s="193"/>
      <c r="H50" s="187"/>
      <c r="I50" s="21"/>
      <c r="J50" s="21"/>
      <c r="K50" s="21"/>
      <c r="L50" s="21"/>
    </row>
    <row r="51" spans="1:12" s="22" customFormat="1">
      <c r="A51" s="28"/>
      <c r="B51" s="29"/>
      <c r="C51" s="29"/>
      <c r="D51" s="158"/>
      <c r="E51" s="159"/>
      <c r="F51" s="98"/>
      <c r="G51" s="193"/>
      <c r="H51" s="187"/>
      <c r="I51" s="21"/>
      <c r="J51" s="21"/>
      <c r="K51" s="21"/>
      <c r="L51" s="21"/>
    </row>
    <row r="52" spans="1:12" s="22" customFormat="1">
      <c r="A52" s="28"/>
      <c r="B52" s="29"/>
      <c r="C52" s="29"/>
      <c r="D52" s="158"/>
      <c r="E52" s="159"/>
      <c r="F52" s="98"/>
      <c r="G52" s="193"/>
      <c r="H52" s="187"/>
      <c r="I52" s="21"/>
      <c r="J52" s="21"/>
      <c r="K52" s="21"/>
      <c r="L52" s="21"/>
    </row>
    <row r="53" spans="1:12" s="22" customFormat="1">
      <c r="A53" s="28"/>
      <c r="B53" s="29"/>
      <c r="C53" s="29"/>
      <c r="D53" s="158"/>
      <c r="E53" s="159"/>
      <c r="F53" s="98"/>
      <c r="G53" s="193"/>
      <c r="H53" s="187"/>
      <c r="I53" s="21"/>
      <c r="J53" s="21"/>
      <c r="K53" s="21"/>
      <c r="L53" s="21"/>
    </row>
    <row r="54" spans="1:12" s="22" customFormat="1">
      <c r="A54" s="28"/>
      <c r="B54" s="23"/>
      <c r="C54" s="23"/>
      <c r="D54" s="154"/>
      <c r="E54" s="154"/>
      <c r="F54" s="98"/>
      <c r="G54" s="193"/>
      <c r="H54" s="187"/>
      <c r="I54" s="21"/>
      <c r="J54" s="21"/>
      <c r="K54" s="21"/>
      <c r="L54" s="21"/>
    </row>
    <row r="55" spans="1:12" s="22" customFormat="1">
      <c r="A55" s="28"/>
      <c r="B55" s="29"/>
      <c r="C55" s="29"/>
      <c r="D55" s="158"/>
      <c r="E55" s="159"/>
      <c r="F55" s="98"/>
      <c r="G55" s="193"/>
      <c r="H55" s="187"/>
      <c r="I55" s="21"/>
      <c r="J55" s="21"/>
      <c r="K55" s="21"/>
      <c r="L55" s="21"/>
    </row>
    <row r="56" spans="1:12" s="22" customFormat="1">
      <c r="A56" s="28"/>
      <c r="B56" s="23"/>
      <c r="C56" s="23"/>
      <c r="D56" s="154"/>
      <c r="E56" s="154"/>
      <c r="F56" s="98"/>
      <c r="G56" s="193"/>
      <c r="H56" s="187"/>
      <c r="I56" s="21"/>
      <c r="J56" s="21"/>
      <c r="K56" s="21"/>
      <c r="L56" s="21"/>
    </row>
    <row r="57" spans="1:12" s="22" customFormat="1">
      <c r="A57" s="28"/>
      <c r="B57" s="29"/>
      <c r="C57" s="29"/>
      <c r="D57" s="158"/>
      <c r="E57" s="159"/>
      <c r="F57" s="98"/>
      <c r="G57" s="193"/>
      <c r="H57" s="187"/>
      <c r="I57" s="21"/>
      <c r="J57" s="21"/>
      <c r="K57" s="21"/>
      <c r="L57" s="21"/>
    </row>
    <row r="58" spans="1:12">
      <c r="A58" s="28"/>
      <c r="B58" s="7"/>
      <c r="C58" s="9"/>
      <c r="D58" s="7"/>
      <c r="E58" s="13"/>
      <c r="F58" s="173"/>
      <c r="G58" s="191"/>
      <c r="H58" s="271"/>
    </row>
    <row r="59" spans="1:12" s="22" customFormat="1">
      <c r="A59" s="28"/>
      <c r="B59" s="29"/>
      <c r="C59" s="29"/>
      <c r="D59" s="158"/>
      <c r="E59" s="159"/>
      <c r="F59" s="98"/>
      <c r="G59" s="193"/>
      <c r="H59" s="187"/>
      <c r="I59" s="21"/>
      <c r="J59" s="21"/>
      <c r="K59" s="21"/>
      <c r="L59" s="21"/>
    </row>
    <row r="60" spans="1:12" s="22" customFormat="1">
      <c r="A60" s="28"/>
      <c r="B60" s="23"/>
      <c r="C60" s="23"/>
      <c r="D60" s="154"/>
      <c r="E60" s="154"/>
      <c r="F60" s="98"/>
      <c r="G60" s="193"/>
      <c r="H60" s="187"/>
      <c r="I60" s="21"/>
      <c r="J60" s="21"/>
      <c r="K60" s="21"/>
      <c r="L60" s="21"/>
    </row>
    <row r="61" spans="1:12" s="22" customFormat="1">
      <c r="A61" s="28"/>
      <c r="B61" s="29"/>
      <c r="C61" s="29"/>
      <c r="D61" s="158"/>
      <c r="E61" s="159"/>
      <c r="F61" s="98"/>
      <c r="G61" s="193"/>
      <c r="H61" s="187"/>
      <c r="I61" s="21"/>
      <c r="J61" s="21"/>
      <c r="K61" s="21"/>
      <c r="L61" s="21"/>
    </row>
    <row r="62" spans="1:12" s="22" customFormat="1">
      <c r="A62" s="23"/>
      <c r="B62" s="23"/>
      <c r="C62" s="23"/>
      <c r="D62" s="154"/>
      <c r="E62" s="154"/>
      <c r="F62" s="98"/>
      <c r="G62" s="193"/>
      <c r="H62" s="187"/>
      <c r="I62" s="21"/>
      <c r="J62" s="21"/>
      <c r="K62" s="21"/>
      <c r="L62" s="21"/>
    </row>
    <row r="63" spans="1:12" s="27" customFormat="1">
      <c r="A63" s="24"/>
      <c r="B63" s="25"/>
      <c r="C63" s="25"/>
      <c r="D63" s="174"/>
      <c r="E63" s="175"/>
      <c r="F63" s="99"/>
      <c r="G63" s="194"/>
      <c r="H63" s="188"/>
      <c r="I63" s="26"/>
      <c r="J63" s="26"/>
      <c r="K63" s="26"/>
      <c r="L63" s="26"/>
    </row>
    <row r="64" spans="1:12" s="22" customFormat="1">
      <c r="A64" s="23"/>
      <c r="B64" s="23"/>
      <c r="C64" s="23"/>
      <c r="D64" s="154"/>
      <c r="E64" s="154"/>
      <c r="F64" s="98"/>
      <c r="G64" s="193"/>
      <c r="H64" s="187"/>
      <c r="I64" s="21"/>
      <c r="J64" s="21"/>
      <c r="K64" s="21"/>
      <c r="L64" s="21"/>
    </row>
    <row r="65" spans="1:12" s="22" customFormat="1">
      <c r="A65" s="28"/>
      <c r="B65" s="29"/>
      <c r="C65" s="29"/>
      <c r="D65" s="158"/>
      <c r="E65" s="159"/>
      <c r="F65" s="98"/>
      <c r="G65" s="193"/>
      <c r="H65" s="187"/>
      <c r="I65" s="21"/>
      <c r="J65" s="21"/>
      <c r="K65" s="21"/>
      <c r="L65" s="21"/>
    </row>
    <row r="66" spans="1:12" s="22" customFormat="1">
      <c r="A66" s="23"/>
      <c r="B66" s="23"/>
      <c r="C66" s="23"/>
      <c r="D66" s="154"/>
      <c r="E66" s="154"/>
      <c r="F66" s="98"/>
      <c r="G66" s="193"/>
      <c r="H66" s="187"/>
      <c r="I66" s="21"/>
      <c r="J66" s="21"/>
      <c r="K66" s="21"/>
      <c r="L66" s="21"/>
    </row>
    <row r="67" spans="1:12" s="22" customFormat="1">
      <c r="A67" s="28"/>
      <c r="B67" s="29"/>
      <c r="C67" s="29"/>
      <c r="D67" s="158"/>
      <c r="E67" s="159"/>
      <c r="F67" s="98"/>
      <c r="G67" s="193"/>
      <c r="H67" s="187"/>
      <c r="I67" s="21"/>
      <c r="J67" s="21"/>
      <c r="K67" s="21"/>
      <c r="L67" s="21"/>
    </row>
    <row r="68" spans="1:12" s="22" customFormat="1">
      <c r="A68" s="23"/>
      <c r="B68" s="23"/>
      <c r="C68" s="23"/>
      <c r="D68" s="154"/>
      <c r="E68" s="154"/>
      <c r="F68" s="98"/>
      <c r="G68" s="193"/>
      <c r="H68" s="187"/>
      <c r="I68" s="21"/>
      <c r="J68" s="21"/>
      <c r="K68" s="21"/>
      <c r="L68" s="21"/>
    </row>
    <row r="69" spans="1:12" s="22" customFormat="1">
      <c r="A69" s="28"/>
      <c r="B69" s="29"/>
      <c r="C69" s="29"/>
      <c r="D69" s="158"/>
      <c r="E69" s="159"/>
      <c r="F69" s="98"/>
      <c r="G69" s="193"/>
      <c r="H69" s="187"/>
      <c r="I69" s="21"/>
      <c r="J69" s="21"/>
      <c r="K69" s="21"/>
      <c r="L69" s="21"/>
    </row>
    <row r="70" spans="1:12" s="22" customFormat="1">
      <c r="A70" s="23"/>
      <c r="B70" s="23"/>
      <c r="C70" s="23"/>
      <c r="D70" s="154"/>
      <c r="E70" s="154"/>
      <c r="F70" s="98"/>
      <c r="G70" s="193"/>
      <c r="H70" s="187"/>
      <c r="I70" s="21"/>
      <c r="J70" s="21"/>
      <c r="K70" s="21"/>
      <c r="L70" s="21"/>
    </row>
    <row r="71" spans="1:12" s="22" customFormat="1">
      <c r="A71" s="23"/>
      <c r="B71" s="23"/>
      <c r="C71" s="23"/>
      <c r="D71" s="154"/>
      <c r="E71" s="154"/>
      <c r="F71" s="98"/>
      <c r="G71" s="193"/>
      <c r="H71" s="187"/>
      <c r="I71" s="21"/>
      <c r="J71" s="21"/>
      <c r="K71" s="21"/>
      <c r="L71" s="21"/>
    </row>
    <row r="72" spans="1:12" s="22" customFormat="1">
      <c r="A72" s="23"/>
      <c r="B72" s="23"/>
      <c r="C72" s="23"/>
      <c r="D72" s="154"/>
      <c r="E72" s="154"/>
      <c r="F72" s="98"/>
      <c r="G72" s="193"/>
      <c r="H72" s="187"/>
      <c r="I72" s="21"/>
      <c r="J72" s="21"/>
      <c r="K72" s="21"/>
      <c r="L72" s="21"/>
    </row>
    <row r="73" spans="1:12" s="22" customFormat="1">
      <c r="A73" s="23"/>
      <c r="B73" s="23"/>
      <c r="C73" s="23"/>
      <c r="D73" s="154"/>
      <c r="E73" s="154"/>
      <c r="F73" s="98"/>
      <c r="G73" s="193"/>
      <c r="H73" s="187"/>
      <c r="I73" s="21"/>
      <c r="J73" s="21"/>
      <c r="K73" s="21"/>
      <c r="L73" s="21"/>
    </row>
    <row r="74" spans="1:12" s="27" customFormat="1">
      <c r="A74" s="24"/>
      <c r="B74" s="25"/>
      <c r="C74" s="25"/>
      <c r="D74" s="174"/>
      <c r="E74" s="175"/>
      <c r="F74" s="99"/>
      <c r="G74" s="194"/>
      <c r="H74" s="188"/>
      <c r="I74" s="26"/>
      <c r="J74" s="26"/>
      <c r="K74" s="26"/>
      <c r="L74" s="26"/>
    </row>
    <row r="75" spans="1:12" s="22" customFormat="1">
      <c r="A75" s="23"/>
      <c r="B75" s="23"/>
      <c r="C75" s="23"/>
      <c r="D75" s="154"/>
      <c r="E75" s="154"/>
      <c r="F75" s="98"/>
      <c r="G75" s="193"/>
      <c r="H75" s="187"/>
      <c r="I75" s="21"/>
      <c r="J75" s="21"/>
      <c r="K75" s="21"/>
      <c r="L75" s="21"/>
    </row>
    <row r="76" spans="1:12" s="27" customFormat="1">
      <c r="A76" s="24"/>
      <c r="B76" s="25"/>
      <c r="C76" s="25"/>
      <c r="D76" s="174"/>
      <c r="E76" s="175"/>
      <c r="F76" s="99"/>
      <c r="G76" s="194"/>
      <c r="H76" s="188"/>
      <c r="I76" s="26"/>
      <c r="J76" s="26"/>
      <c r="K76" s="26"/>
      <c r="L76" s="26"/>
    </row>
    <row r="77" spans="1:12" s="22" customFormat="1">
      <c r="A77" s="23"/>
      <c r="B77" s="23"/>
      <c r="C77" s="23"/>
      <c r="D77" s="154"/>
      <c r="E77" s="154"/>
      <c r="F77" s="98"/>
      <c r="G77" s="193"/>
      <c r="H77" s="187"/>
      <c r="I77" s="21"/>
      <c r="J77" s="21"/>
      <c r="K77" s="21"/>
      <c r="L77" s="21"/>
    </row>
    <row r="78" spans="1:12" s="22" customFormat="1">
      <c r="A78" s="28"/>
      <c r="B78" s="29"/>
      <c r="C78" s="29"/>
      <c r="D78" s="158"/>
      <c r="E78" s="159"/>
      <c r="F78" s="98"/>
      <c r="G78" s="193"/>
      <c r="H78" s="187"/>
      <c r="I78" s="21"/>
      <c r="J78" s="21"/>
      <c r="K78" s="21"/>
      <c r="L78" s="21"/>
    </row>
    <row r="79" spans="1:12" s="22" customFormat="1">
      <c r="A79" s="23"/>
      <c r="B79" s="23"/>
      <c r="C79" s="23"/>
      <c r="D79" s="154"/>
      <c r="E79" s="154"/>
      <c r="F79" s="98"/>
      <c r="G79" s="193"/>
      <c r="H79" s="187"/>
      <c r="I79" s="21"/>
      <c r="J79" s="21"/>
      <c r="K79" s="21"/>
      <c r="L79" s="21"/>
    </row>
    <row r="80" spans="1:12" s="22" customFormat="1">
      <c r="A80" s="23"/>
      <c r="B80" s="23"/>
      <c r="C80" s="23"/>
      <c r="D80" s="154"/>
      <c r="E80" s="154"/>
      <c r="F80" s="98"/>
      <c r="G80" s="193"/>
      <c r="H80" s="187"/>
      <c r="I80" s="21"/>
      <c r="J80" s="21"/>
      <c r="K80" s="21"/>
      <c r="L80" s="21"/>
    </row>
    <row r="81" spans="1:12" s="22" customFormat="1">
      <c r="A81" s="28"/>
      <c r="B81" s="29"/>
      <c r="C81" s="29"/>
      <c r="D81" s="158"/>
      <c r="E81" s="159"/>
      <c r="F81" s="98"/>
      <c r="G81" s="193"/>
      <c r="H81" s="187"/>
      <c r="I81" s="21"/>
      <c r="J81" s="21"/>
      <c r="K81" s="21"/>
      <c r="L81" s="21"/>
    </row>
    <row r="82" spans="1:12" s="22" customFormat="1">
      <c r="A82" s="28"/>
      <c r="B82" s="29"/>
      <c r="C82" s="29"/>
      <c r="D82" s="158"/>
      <c r="E82" s="159"/>
      <c r="F82" s="98"/>
      <c r="G82" s="193"/>
      <c r="H82" s="187"/>
      <c r="I82" s="21"/>
      <c r="J82" s="21"/>
      <c r="K82" s="21"/>
      <c r="L82" s="21"/>
    </row>
    <row r="83" spans="1:12" s="101" customFormat="1" ht="25.05" customHeight="1">
      <c r="A83" s="153" t="s">
        <v>149</v>
      </c>
      <c r="B83" s="152"/>
      <c r="C83" s="152"/>
      <c r="D83" s="152"/>
      <c r="E83" s="152"/>
      <c r="F83" s="152"/>
      <c r="G83" s="152"/>
      <c r="H83" s="196"/>
    </row>
  </sheetData>
  <mergeCells count="1">
    <mergeCell ref="A1:H1"/>
  </mergeCells>
  <pageMargins left="0.70866141732283472" right="0.11811023622047245" top="0.74803149606299213" bottom="0.74803149606299213" header="0.31496062992125984" footer="0.31496062992125984"/>
  <pageSetup paperSize="9" scale="93" orientation="portrait" r:id="rId1"/>
  <rowBreaks count="1" manualBreakCount="1">
    <brk id="3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3DCA-34DE-4F36-8B7B-D06C2B7054F0}">
  <dimension ref="A1:G34"/>
  <sheetViews>
    <sheetView tabSelected="1" view="pageBreakPreview" topLeftCell="A19" zoomScaleNormal="100" zoomScaleSheetLayoutView="100" workbookViewId="0">
      <selection activeCell="E20" sqref="E20"/>
    </sheetView>
  </sheetViews>
  <sheetFormatPr defaultRowHeight="13.2"/>
  <cols>
    <col min="1" max="1" width="10" style="1" customWidth="1"/>
    <col min="2" max="2" width="33.33203125" style="1" customWidth="1"/>
    <col min="3" max="3" width="32.44140625" style="1" customWidth="1"/>
    <col min="4" max="4" width="21.77734375" style="1" customWidth="1"/>
    <col min="5" max="5" width="22.21875" style="1" customWidth="1"/>
    <col min="6" max="16384" width="8.88671875" style="1"/>
  </cols>
  <sheetData>
    <row r="1" spans="1:7" ht="87.45" customHeight="1">
      <c r="A1" s="308" t="s">
        <v>531</v>
      </c>
      <c r="B1" s="309"/>
      <c r="C1" s="309"/>
      <c r="D1" s="310"/>
    </row>
    <row r="2" spans="1:7" ht="25.5" customHeight="1">
      <c r="A2" s="311" t="s">
        <v>266</v>
      </c>
      <c r="B2" s="313" t="s">
        <v>267</v>
      </c>
      <c r="C2" s="314"/>
      <c r="D2" s="60" t="s">
        <v>268</v>
      </c>
    </row>
    <row r="3" spans="1:7" ht="18.899999999999999" customHeight="1">
      <c r="A3" s="312"/>
      <c r="B3" s="315"/>
      <c r="C3" s="316"/>
      <c r="D3" s="60" t="s">
        <v>269</v>
      </c>
      <c r="F3" s="58"/>
      <c r="G3" s="58"/>
    </row>
    <row r="4" spans="1:7" ht="21" customHeight="1">
      <c r="A4" s="61">
        <v>1</v>
      </c>
      <c r="B4" s="317" t="s">
        <v>271</v>
      </c>
      <c r="C4" s="307"/>
      <c r="D4" s="180"/>
      <c r="F4" s="58"/>
      <c r="G4" s="58"/>
    </row>
    <row r="5" spans="1:7" ht="20.25" customHeight="1">
      <c r="A5" s="61">
        <v>2</v>
      </c>
      <c r="B5" s="306" t="s">
        <v>428</v>
      </c>
      <c r="C5" s="307"/>
      <c r="D5" s="181"/>
      <c r="F5" s="58"/>
      <c r="G5" s="58"/>
    </row>
    <row r="6" spans="1:7" ht="17.7" customHeight="1">
      <c r="A6" s="61">
        <v>3</v>
      </c>
      <c r="B6" s="306" t="s">
        <v>429</v>
      </c>
      <c r="C6" s="307"/>
      <c r="D6" s="182"/>
      <c r="F6" s="58"/>
      <c r="G6" s="58"/>
    </row>
    <row r="7" spans="1:7" ht="17.7" customHeight="1">
      <c r="A7" s="61">
        <v>4</v>
      </c>
      <c r="B7" s="306" t="s">
        <v>11</v>
      </c>
      <c r="C7" s="318"/>
      <c r="D7" s="182"/>
      <c r="F7" s="58"/>
      <c r="G7" s="58"/>
    </row>
    <row r="8" spans="1:7" ht="17.7" customHeight="1">
      <c r="A8" s="61">
        <v>5</v>
      </c>
      <c r="B8" s="306" t="s">
        <v>7</v>
      </c>
      <c r="C8" s="307"/>
      <c r="D8" s="180"/>
      <c r="F8" s="58"/>
      <c r="G8" s="58"/>
    </row>
    <row r="9" spans="1:7" ht="17.7" customHeight="1">
      <c r="A9" s="61">
        <v>6</v>
      </c>
      <c r="B9" s="306" t="s">
        <v>6</v>
      </c>
      <c r="C9" s="307"/>
      <c r="D9" s="180"/>
      <c r="F9" s="58"/>
      <c r="G9" s="58"/>
    </row>
    <row r="10" spans="1:7" ht="19.2" customHeight="1">
      <c r="A10" s="59"/>
      <c r="B10" s="317" t="s">
        <v>272</v>
      </c>
      <c r="C10" s="307"/>
      <c r="D10" s="184"/>
      <c r="E10" s="209"/>
      <c r="F10" s="58"/>
      <c r="G10" s="58"/>
    </row>
    <row r="11" spans="1:7" ht="19.2" customHeight="1">
      <c r="A11" s="59"/>
      <c r="B11" s="319"/>
      <c r="C11" s="320"/>
      <c r="D11" s="184"/>
      <c r="F11" s="58"/>
      <c r="G11" s="58"/>
    </row>
    <row r="12" spans="1:7" ht="28.8" customHeight="1">
      <c r="A12" s="59" t="s">
        <v>270</v>
      </c>
      <c r="B12" s="306" t="s">
        <v>507</v>
      </c>
      <c r="C12" s="307"/>
      <c r="D12" s="180"/>
      <c r="F12" s="58"/>
      <c r="G12" s="58"/>
    </row>
    <row r="13" spans="1:7" ht="19.2" customHeight="1">
      <c r="A13" s="59"/>
      <c r="B13" s="323" t="s">
        <v>433</v>
      </c>
      <c r="C13" s="324"/>
      <c r="D13" s="184"/>
      <c r="E13" s="209"/>
      <c r="F13" s="58"/>
      <c r="G13" s="58"/>
    </row>
    <row r="14" spans="1:7" ht="18.899999999999999" hidden="1" customHeight="1">
      <c r="A14" s="59"/>
      <c r="B14" s="319"/>
      <c r="C14" s="320"/>
      <c r="D14" s="59"/>
      <c r="F14" s="58"/>
      <c r="G14" s="58"/>
    </row>
    <row r="15" spans="1:7" ht="21.6" hidden="1" customHeight="1">
      <c r="A15" s="62" t="s">
        <v>270</v>
      </c>
      <c r="B15" s="306" t="s">
        <v>446</v>
      </c>
      <c r="C15" s="318"/>
      <c r="D15" s="183"/>
      <c r="F15" s="58"/>
      <c r="G15" s="58"/>
    </row>
    <row r="16" spans="1:7" ht="19.8" hidden="1" customHeight="1">
      <c r="A16" s="62"/>
      <c r="B16" s="323" t="s">
        <v>434</v>
      </c>
      <c r="C16" s="324"/>
      <c r="D16" s="185"/>
      <c r="F16" s="58"/>
      <c r="G16" s="58"/>
    </row>
    <row r="17" spans="1:7" ht="19.8" customHeight="1">
      <c r="A17" s="62"/>
      <c r="B17" s="317"/>
      <c r="C17" s="307"/>
      <c r="D17" s="183"/>
      <c r="F17" s="58"/>
      <c r="G17" s="58"/>
    </row>
    <row r="18" spans="1:7" ht="21.6" customHeight="1">
      <c r="A18" s="62" t="s">
        <v>270</v>
      </c>
      <c r="B18" s="317" t="s">
        <v>514</v>
      </c>
      <c r="C18" s="307"/>
      <c r="D18" s="183"/>
      <c r="F18" s="58"/>
      <c r="G18" s="58"/>
    </row>
    <row r="19" spans="1:7" ht="26.4" customHeight="1">
      <c r="A19" s="59"/>
      <c r="B19" s="317" t="s">
        <v>273</v>
      </c>
      <c r="C19" s="307"/>
      <c r="D19" s="184"/>
      <c r="F19" s="58"/>
      <c r="G19" s="58"/>
    </row>
    <row r="20" spans="1:7" ht="123.9" customHeight="1">
      <c r="A20" s="317" t="s">
        <v>274</v>
      </c>
      <c r="B20" s="321"/>
      <c r="C20" s="321"/>
      <c r="D20" s="307"/>
      <c r="F20" s="58"/>
      <c r="G20" s="58"/>
    </row>
    <row r="21" spans="1:7" ht="12" customHeight="1">
      <c r="A21" s="322"/>
      <c r="B21" s="322"/>
      <c r="C21" s="322"/>
      <c r="D21" s="322"/>
      <c r="E21" s="322"/>
      <c r="F21" s="58"/>
      <c r="G21" s="58"/>
    </row>
    <row r="22" spans="1:7">
      <c r="F22" s="58"/>
      <c r="G22" s="58"/>
    </row>
    <row r="23" spans="1:7">
      <c r="D23" s="209"/>
      <c r="F23" s="58"/>
      <c r="G23" s="58"/>
    </row>
    <row r="24" spans="1:7">
      <c r="F24" s="58"/>
      <c r="G24" s="58"/>
    </row>
    <row r="25" spans="1:7">
      <c r="D25" s="209"/>
      <c r="F25" s="58"/>
      <c r="G25" s="58"/>
    </row>
    <row r="26" spans="1:7">
      <c r="F26" s="58"/>
      <c r="G26" s="58"/>
    </row>
    <row r="27" spans="1:7">
      <c r="D27" s="209"/>
      <c r="F27" s="58"/>
      <c r="G27" s="58"/>
    </row>
    <row r="28" spans="1:7">
      <c r="F28" s="58"/>
      <c r="G28" s="58"/>
    </row>
    <row r="29" spans="1:7">
      <c r="F29" s="58"/>
      <c r="G29" s="58"/>
    </row>
    <row r="30" spans="1:7">
      <c r="F30" s="58"/>
      <c r="G30" s="58"/>
    </row>
    <row r="31" spans="1:7">
      <c r="F31" s="58"/>
      <c r="G31" s="58"/>
    </row>
    <row r="32" spans="1:7">
      <c r="F32" s="58"/>
      <c r="G32" s="58"/>
    </row>
    <row r="33" spans="6:7">
      <c r="F33" s="58"/>
      <c r="G33" s="58"/>
    </row>
    <row r="34" spans="6:7">
      <c r="F34" s="58"/>
      <c r="G34" s="58"/>
    </row>
  </sheetData>
  <mergeCells count="21">
    <mergeCell ref="B19:C19"/>
    <mergeCell ref="A20:D20"/>
    <mergeCell ref="A21:E21"/>
    <mergeCell ref="B13:C13"/>
    <mergeCell ref="B14:C14"/>
    <mergeCell ref="B15:C15"/>
    <mergeCell ref="B16:C16"/>
    <mergeCell ref="B17:C17"/>
    <mergeCell ref="B18:C18"/>
    <mergeCell ref="B12:C12"/>
    <mergeCell ref="A1:D1"/>
    <mergeCell ref="A2:A3"/>
    <mergeCell ref="B2:C3"/>
    <mergeCell ref="B4:C4"/>
    <mergeCell ref="B5:C5"/>
    <mergeCell ref="B6:C6"/>
    <mergeCell ref="B7:C7"/>
    <mergeCell ref="B8:C8"/>
    <mergeCell ref="B9:C9"/>
    <mergeCell ref="B10:C10"/>
    <mergeCell ref="B11:C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F6ACC30CEBC54183C766EF1978ED84" ma:contentTypeVersion="14" ma:contentTypeDescription="Create a new document." ma:contentTypeScope="" ma:versionID="e9144d2f1e9fb176961bbdcbff079960">
  <xsd:schema xmlns:xsd="http://www.w3.org/2001/XMLSchema" xmlns:xs="http://www.w3.org/2001/XMLSchema" xmlns:p="http://schemas.microsoft.com/office/2006/metadata/properties" xmlns:ns2="a6fe4226-d6be-43aa-bf20-64deadaad8de" xmlns:ns3="94f10de6-3ecd-4694-b5e6-678954400fde" targetNamespace="http://schemas.microsoft.com/office/2006/metadata/properties" ma:root="true" ma:fieldsID="e8c33e03f169d0f6448dff2fd9bde488" ns2:_="" ns3:_="">
    <xsd:import namespace="a6fe4226-d6be-43aa-bf20-64deadaad8de"/>
    <xsd:import namespace="94f10de6-3ecd-4694-b5e6-678954400f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Siz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e4226-d6be-43aa-bf20-64deadaa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Size" ma:index="20" nillable="true" ma:displayName="Size" ma:internalName="Size">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f10de6-3ecd-4694-b5e6-678954400fd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ze xmlns="a6fe4226-d6be-43aa-bf20-64deadaad8d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A3D3AB-40D7-4BDC-BAA0-CC91642B48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e4226-d6be-43aa-bf20-64deadaad8de"/>
    <ds:schemaRef ds:uri="94f10de6-3ecd-4694-b5e6-678954400f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052AA7-EC60-4F94-B685-AB4F39379103}">
  <ds:schemaRefs>
    <ds:schemaRef ds:uri="94f10de6-3ecd-4694-b5e6-678954400fde"/>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a6fe4226-d6be-43aa-bf20-64deadaad8de"/>
    <ds:schemaRef ds:uri="http://www.w3.org/XML/1998/namespace"/>
    <ds:schemaRef ds:uri="http://purl.org/dc/terms/"/>
  </ds:schemaRefs>
</ds:datastoreItem>
</file>

<file path=customXml/itemProps3.xml><?xml version="1.0" encoding="utf-8"?>
<ds:datastoreItem xmlns:ds="http://schemas.openxmlformats.org/officeDocument/2006/customXml" ds:itemID="{F4114865-9FA3-4289-9472-8D311D447C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PnGs</vt:lpstr>
      <vt:lpstr>Site Clearance</vt:lpstr>
      <vt:lpstr>EARTHWORKS</vt:lpstr>
      <vt:lpstr>Stormwater Drainage</vt:lpstr>
      <vt:lpstr>Road Layerworks</vt:lpstr>
      <vt:lpstr>PHASE 2_SUMMARY</vt:lpstr>
      <vt:lpstr>EARTHWORKS!Print_Area</vt:lpstr>
      <vt:lpstr>'PHASE 2_SUMMARY'!Print_Area</vt:lpstr>
      <vt:lpstr>PnGs!Print_Area</vt:lpstr>
      <vt:lpstr>'Road Layerworks'!Print_Area</vt:lpstr>
      <vt:lpstr>'Site Clearance'!Print_Area</vt:lpstr>
      <vt:lpstr>'Stormwater Drainage'!Print_Area</vt:lpstr>
      <vt:lpstr>EARTHWORKS!Print_Titles</vt:lpstr>
      <vt:lpstr>PnGs!Print_Titles</vt:lpstr>
      <vt:lpstr>'Road Layerworks'!Print_Titles</vt:lpstr>
      <vt:lpstr>'Site Clearance'!Print_Titles</vt:lpstr>
      <vt:lpstr>'Stormwater Drainage'!Print_Titles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17101-61-BOQ-001-Uitkyk Rev 0 Draft 1 (priced)</dc:title>
  <dc:creator>Brian Malemona</dc:creator>
  <cp:lastModifiedBy>Brian Malemona</cp:lastModifiedBy>
  <cp:lastPrinted>2021-11-26T12:32:12Z</cp:lastPrinted>
  <dcterms:created xsi:type="dcterms:W3CDTF">2021-02-22T20:15:34Z</dcterms:created>
  <dcterms:modified xsi:type="dcterms:W3CDTF">2021-12-07T06:47:03Z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0x010100FAF6ACC30CEBC54183C766EF1978ED84</vt:lpwstr>
  </property>
</Properties>
</file>