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X:\MOSES KOTANE LM\MAHOBIESKRAAL BULK WATER SUPPLY\06- Tender documentation\6.2- Approved docs\Approved Tender\"/>
    </mc:Choice>
  </mc:AlternateContent>
  <xr:revisionPtr revIDLastSave="0" documentId="13_ncr:1_{D2D7201F-7D38-402F-B892-097ED81E1337}" xr6:coauthVersionLast="47" xr6:coauthVersionMax="47" xr10:uidLastSave="{00000000-0000-0000-0000-000000000000}"/>
  <bookViews>
    <workbookView xWindow="-120" yWindow="-120" windowWidth="29040" windowHeight="15720" tabRatio="782" xr2:uid="{00000000-000D-0000-FFFF-FFFF00000000}"/>
  </bookViews>
  <sheets>
    <sheet name="Sch 1 P &amp; G's" sheetId="1" r:id="rId1"/>
    <sheet name="Sch 2 Day Works" sheetId="29" r:id="rId2"/>
    <sheet name="Sch 3 Earthw Water Trenches" sheetId="5" r:id="rId3"/>
    <sheet name="Sch 4 Med Press Pipes" sheetId="7" r:id="rId4"/>
    <sheet name="Sch5 Reservoir" sheetId="24" r:id="rId5"/>
    <sheet name="Sch6 Horizontal Drilling" sheetId="30" r:id="rId6"/>
    <sheet name="Summary" sheetId="12" r:id="rId7"/>
  </sheets>
  <externalReferences>
    <externalReference r:id="rId8"/>
  </externalReferences>
  <definedNames>
    <definedName name="_xlnm.Print_Area" localSheetId="0">'Sch 1 P &amp; G''s'!$A$1:$J$144</definedName>
    <definedName name="_xlnm.Print_Area" localSheetId="2">'Sch 3 Earthw Water Trenches'!$A$1:$J$109</definedName>
    <definedName name="_xlnm.Print_Area" localSheetId="3">'Sch 4 Med Press Pipes'!$A$1:$J$239</definedName>
    <definedName name="_xlnm.Print_Area" localSheetId="4">'Sch5 Reservoir'!$A$1:$H$248</definedName>
    <definedName name="_xlnm.Print_Area" localSheetId="5">'Sch6 Horizontal Drilling'!$A$1:$G$80</definedName>
    <definedName name="_xlnm.Print_Area" localSheetId="6">Summary!$A$1:$C$49</definedName>
    <definedName name="_xlnm.Print_Titles" localSheetId="0">'Sch 1 P &amp; G''s'!$1:$9</definedName>
    <definedName name="_xlnm.Print_Titles" localSheetId="1">'Sch 2 Day Works'!$1:$9</definedName>
    <definedName name="_xlnm.Print_Titles" localSheetId="2">'Sch 3 Earthw Water Trenches'!$1:$9</definedName>
    <definedName name="_xlnm.Print_Titles" localSheetId="3">'Sch 4 Med Press Pipes'!$1:$9</definedName>
    <definedName name="_xlnm.Print_Titles" localSheetId="4">'Sch5 Reservoir'!$1:$9</definedName>
    <definedName name="_xlnm.Print_Titles" localSheetId="5">'Sch6 Horizontal Drilling'!$1:$9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8" i="1" l="1"/>
  <c r="J116" i="1"/>
  <c r="J114" i="1"/>
  <c r="J112" i="1"/>
  <c r="J107" i="1"/>
  <c r="J87" i="1"/>
  <c r="J71" i="1"/>
  <c r="J70" i="1"/>
  <c r="J69" i="1"/>
  <c r="J68" i="1"/>
  <c r="J67" i="1"/>
  <c r="J66" i="1"/>
  <c r="J65" i="1"/>
  <c r="J64" i="1"/>
  <c r="J63" i="1"/>
  <c r="J62" i="1"/>
  <c r="J73" i="1"/>
  <c r="J75" i="1"/>
  <c r="J77" i="1"/>
  <c r="H87" i="1"/>
  <c r="J79" i="1"/>
  <c r="J81" i="1"/>
  <c r="J83" i="1"/>
  <c r="C22" i="12"/>
  <c r="J226" i="7"/>
  <c r="J224" i="7"/>
  <c r="J222" i="7"/>
  <c r="G58" i="30"/>
  <c r="G56" i="30"/>
  <c r="G54" i="30"/>
  <c r="G52" i="30"/>
  <c r="G75" i="30" s="1"/>
  <c r="G46" i="30"/>
  <c r="C220" i="7"/>
  <c r="A5" i="12"/>
  <c r="G39" i="30"/>
  <c r="G34" i="30"/>
  <c r="G13" i="30"/>
  <c r="H32" i="5" l="1"/>
  <c r="J29" i="5"/>
  <c r="H24" i="5"/>
  <c r="J23" i="7"/>
  <c r="J127" i="1"/>
  <c r="H131" i="1" s="1"/>
  <c r="J52" i="7"/>
  <c r="J70" i="5"/>
  <c r="J110" i="29"/>
  <c r="J112" i="29"/>
  <c r="F107" i="24"/>
  <c r="F106" i="24"/>
  <c r="F98" i="24"/>
  <c r="F97" i="24"/>
  <c r="F96" i="24"/>
  <c r="F94" i="24"/>
  <c r="F93" i="24"/>
  <c r="H212" i="24"/>
  <c r="H210" i="24"/>
  <c r="H206" i="24"/>
  <c r="F204" i="24"/>
  <c r="H204" i="24" s="1"/>
  <c r="H201" i="24"/>
  <c r="F199" i="24"/>
  <c r="H197" i="24"/>
  <c r="J172" i="7"/>
  <c r="J53" i="7"/>
  <c r="J45" i="7"/>
  <c r="J37" i="7"/>
  <c r="J18" i="7"/>
  <c r="H166" i="7"/>
  <c r="H150" i="7"/>
  <c r="H216" i="7"/>
  <c r="J85" i="1"/>
  <c r="J50" i="1"/>
  <c r="J44" i="1"/>
  <c r="J40" i="1"/>
  <c r="J38" i="1"/>
  <c r="J36" i="1"/>
  <c r="J35" i="1"/>
  <c r="J34" i="1"/>
  <c r="J33" i="1"/>
  <c r="J32" i="1"/>
  <c r="J31" i="1"/>
  <c r="J30" i="1"/>
  <c r="J29" i="1"/>
  <c r="J28" i="1"/>
  <c r="J27" i="1"/>
  <c r="J23" i="1"/>
  <c r="J21" i="1"/>
  <c r="J15" i="1"/>
  <c r="A3" i="1"/>
  <c r="A2" i="12"/>
  <c r="A1" i="1" s="1"/>
  <c r="A1" i="30" s="1"/>
  <c r="J84" i="7"/>
  <c r="J22" i="7"/>
  <c r="J76" i="5"/>
  <c r="J78" i="5"/>
  <c r="J95" i="29"/>
  <c r="J93" i="29"/>
  <c r="J89" i="29"/>
  <c r="J87" i="29"/>
  <c r="J81" i="29"/>
  <c r="J75" i="29"/>
  <c r="J69" i="29"/>
  <c r="J63" i="29"/>
  <c r="J124" i="29"/>
  <c r="J122" i="29"/>
  <c r="J118" i="29"/>
  <c r="J116" i="29"/>
  <c r="J83" i="29"/>
  <c r="J77" i="29"/>
  <c r="J71" i="29"/>
  <c r="J65" i="29"/>
  <c r="J49" i="29"/>
  <c r="J47" i="29"/>
  <c r="J43" i="29"/>
  <c r="J41" i="29"/>
  <c r="J33" i="29"/>
  <c r="J31" i="29"/>
  <c r="J29" i="29"/>
  <c r="J27" i="29"/>
  <c r="J25" i="29"/>
  <c r="J23" i="29"/>
  <c r="J21" i="29"/>
  <c r="J19" i="29"/>
  <c r="J17" i="29"/>
  <c r="J15" i="29"/>
  <c r="J44" i="7"/>
  <c r="J36" i="7"/>
  <c r="J21" i="7"/>
  <c r="J20" i="7"/>
  <c r="A3" i="5" l="1"/>
  <c r="A3" i="30"/>
  <c r="A3" i="7"/>
  <c r="A3" i="24"/>
  <c r="A3" i="29"/>
  <c r="A1" i="7"/>
  <c r="A1" i="5"/>
  <c r="A1" i="29"/>
  <c r="A1" i="24"/>
  <c r="H15" i="5"/>
  <c r="J53" i="29"/>
  <c r="J59" i="29" s="1"/>
  <c r="J100" i="29" s="1"/>
  <c r="J106" i="29" s="1"/>
  <c r="J148" i="29" s="1"/>
  <c r="C18" i="12" s="1"/>
  <c r="J98" i="5" l="1"/>
  <c r="J92" i="5"/>
  <c r="J90" i="5"/>
  <c r="J86" i="5"/>
  <c r="J84" i="5"/>
  <c r="J68" i="5"/>
  <c r="J50" i="5"/>
  <c r="J48" i="5"/>
  <c r="J44" i="5"/>
  <c r="J42" i="5"/>
  <c r="J40" i="5"/>
  <c r="J38" i="5"/>
  <c r="J32" i="5"/>
  <c r="J17" i="5"/>
  <c r="J15" i="5"/>
  <c r="H171" i="24"/>
  <c r="H166" i="24"/>
  <c r="H165" i="24"/>
  <c r="H157" i="24"/>
  <c r="H156" i="24"/>
  <c r="H149" i="24"/>
  <c r="H148" i="24"/>
  <c r="H140" i="24"/>
  <c r="H139" i="24"/>
  <c r="H121" i="24"/>
  <c r="H118" i="24"/>
  <c r="H114" i="24"/>
  <c r="H112" i="24"/>
  <c r="H108" i="24"/>
  <c r="H107" i="24"/>
  <c r="H106" i="24"/>
  <c r="H102" i="24"/>
  <c r="H98" i="24"/>
  <c r="H97" i="24"/>
  <c r="H96" i="24"/>
  <c r="H95" i="24"/>
  <c r="H94" i="24"/>
  <c r="H93" i="24"/>
  <c r="H87" i="24"/>
  <c r="H86" i="24"/>
  <c r="H74" i="24"/>
  <c r="H64" i="24"/>
  <c r="H59" i="24"/>
  <c r="H51" i="24"/>
  <c r="H46" i="24"/>
  <c r="H41" i="24"/>
  <c r="H36" i="24"/>
  <c r="H30" i="24"/>
  <c r="H28" i="24"/>
  <c r="F24" i="24"/>
  <c r="H15" i="24"/>
  <c r="J74" i="7"/>
  <c r="J90" i="7"/>
  <c r="J95" i="7"/>
  <c r="J94" i="7"/>
  <c r="J100" i="7"/>
  <c r="J135" i="7"/>
  <c r="J134" i="7"/>
  <c r="J140" i="7"/>
  <c r="J188" i="7"/>
  <c r="J196" i="7"/>
  <c r="J204" i="7"/>
  <c r="J209" i="7"/>
  <c r="J60" i="7" l="1"/>
  <c r="H24" i="24"/>
  <c r="J53" i="1"/>
  <c r="J59" i="1" s="1"/>
  <c r="J96" i="1" s="1"/>
  <c r="J67" i="7" l="1"/>
  <c r="J102" i="1"/>
  <c r="J96" i="5" l="1"/>
  <c r="H94" i="5"/>
  <c r="J94" i="5" s="1"/>
  <c r="J119" i="7" l="1"/>
  <c r="J126" i="7" s="1"/>
  <c r="J216" i="7"/>
  <c r="J24" i="5"/>
  <c r="J25" i="5"/>
  <c r="J57" i="5" l="1"/>
  <c r="J131" i="1"/>
  <c r="J137" i="1" s="1"/>
  <c r="C17" i="12" s="1"/>
  <c r="J64" i="5" l="1"/>
  <c r="J105" i="5" s="1"/>
  <c r="C19" i="12" s="1"/>
  <c r="H22" i="24"/>
  <c r="H65" i="24" s="1"/>
  <c r="H71" i="24" s="1"/>
  <c r="H125" i="24" s="1"/>
  <c r="H132" i="24" s="1"/>
  <c r="H184" i="24" s="1"/>
  <c r="H191" i="24" s="1"/>
  <c r="J145" i="7" l="1"/>
  <c r="J175" i="7" s="1"/>
  <c r="J181" i="7" s="1"/>
  <c r="J233" i="7" s="1"/>
  <c r="C20" i="12" l="1"/>
  <c r="C23" i="12" s="1"/>
  <c r="H243" i="24"/>
  <c r="C21" i="12" s="1"/>
  <c r="C24" i="12" l="1"/>
  <c r="C25" i="12" s="1"/>
  <c r="C26" i="12" l="1"/>
  <c r="C27" i="12" s="1"/>
  <c r="C28" i="12" s="1"/>
  <c r="A4" i="5" l="1"/>
  <c r="A4" i="24" l="1"/>
  <c r="A4" i="30"/>
  <c r="A4" i="29"/>
  <c r="A4" i="7"/>
</calcChain>
</file>

<file path=xl/sharedStrings.xml><?xml version="1.0" encoding="utf-8"?>
<sst xmlns="http://schemas.openxmlformats.org/spreadsheetml/2006/main" count="1319" uniqueCount="762">
  <si>
    <t>Schedule 3</t>
  </si>
  <si>
    <t>Schedule 4</t>
  </si>
  <si>
    <t>TOTAL SCHEDULE 4 CARRIED FORWARD TO SUMMARY</t>
  </si>
  <si>
    <t>Item</t>
  </si>
  <si>
    <t>Payment</t>
  </si>
  <si>
    <t>Description</t>
  </si>
  <si>
    <t>Unit</t>
  </si>
  <si>
    <t>Qty</t>
  </si>
  <si>
    <t>Rate</t>
  </si>
  <si>
    <t>Amount</t>
  </si>
  <si>
    <t>Reference</t>
  </si>
  <si>
    <t>(R)</t>
  </si>
  <si>
    <t>1.</t>
  </si>
  <si>
    <t>PRELIMINARY &amp; GENERAL</t>
  </si>
  <si>
    <t>1.1</t>
  </si>
  <si>
    <t>8.3</t>
  </si>
  <si>
    <t>FIXED-CHARGE ITEMS</t>
  </si>
  <si>
    <t>1.1.1</t>
  </si>
  <si>
    <t>8.3.1</t>
  </si>
  <si>
    <t>Contractual Requirements</t>
  </si>
  <si>
    <t>8.3.2</t>
  </si>
  <si>
    <t>Establish Facilities on Site</t>
  </si>
  <si>
    <t>1.1.2</t>
  </si>
  <si>
    <t>1.1.3</t>
  </si>
  <si>
    <t>8.3.2.2</t>
  </si>
  <si>
    <t>Facilities for Contractor</t>
  </si>
  <si>
    <t>1.1.4</t>
  </si>
  <si>
    <t>8.3.3</t>
  </si>
  <si>
    <t>Other fixed-charge obligations</t>
  </si>
  <si>
    <t>8.3.4</t>
  </si>
  <si>
    <t>Remove Contractor's site establishment on completion</t>
  </si>
  <si>
    <t>Carried Forward</t>
  </si>
  <si>
    <t>Brought Forward</t>
  </si>
  <si>
    <t>8.4</t>
  </si>
  <si>
    <t>TIME-RELATED ITEMS</t>
  </si>
  <si>
    <t>8.4.1</t>
  </si>
  <si>
    <t>Contractual requirements</t>
  </si>
  <si>
    <t>8.4.2</t>
  </si>
  <si>
    <t>Operate and maintain facilities on the site:</t>
  </si>
  <si>
    <t>8.4.2.2</t>
  </si>
  <si>
    <t>8.4.3</t>
  </si>
  <si>
    <t>8.4.4</t>
  </si>
  <si>
    <t>Company and head office overhead costs</t>
  </si>
  <si>
    <t>1.3.1</t>
  </si>
  <si>
    <t>1.3.2</t>
  </si>
  <si>
    <t>SUMS STATED PROVISIONALLY BY THE</t>
  </si>
  <si>
    <t>ENGINEER</t>
  </si>
  <si>
    <t>2.2.1</t>
  </si>
  <si>
    <t>2.2.2</t>
  </si>
  <si>
    <t>SITE CLEARANCE</t>
  </si>
  <si>
    <t>m</t>
  </si>
  <si>
    <t>m³</t>
  </si>
  <si>
    <t>Sum</t>
  </si>
  <si>
    <t>3.1.1</t>
  </si>
  <si>
    <t>Preliminary &amp; General</t>
  </si>
  <si>
    <t>Schedule 1</t>
  </si>
  <si>
    <t>Supervision for duration of the construction</t>
  </si>
  <si>
    <t>8.4.5</t>
  </si>
  <si>
    <t>Other time related obligations</t>
  </si>
  <si>
    <t>Provisional Sums</t>
  </si>
  <si>
    <t>1.3.3</t>
  </si>
  <si>
    <t>1.3.4</t>
  </si>
  <si>
    <t>TOTAL SCHEDULE 1 CARRIED FORWARD TO SUMMARY</t>
  </si>
  <si>
    <t>1200A</t>
  </si>
  <si>
    <t>Ref.</t>
  </si>
  <si>
    <t>ii)</t>
  </si>
  <si>
    <t>a)</t>
  </si>
  <si>
    <t>b)</t>
  </si>
  <si>
    <t>c)</t>
  </si>
  <si>
    <t>d)</t>
  </si>
  <si>
    <t>e)</t>
  </si>
  <si>
    <t>f)</t>
  </si>
  <si>
    <t>g)</t>
  </si>
  <si>
    <t>h)</t>
  </si>
  <si>
    <t>i)</t>
  </si>
  <si>
    <t>j)</t>
  </si>
  <si>
    <t xml:space="preserve">Offices and storage sheds </t>
  </si>
  <si>
    <t>Workshops</t>
  </si>
  <si>
    <t>Laboratories</t>
  </si>
  <si>
    <t xml:space="preserve">Ablution and latrine facilities </t>
  </si>
  <si>
    <t>Tools and equipment</t>
  </si>
  <si>
    <t>Water supplies, electric power and communications</t>
  </si>
  <si>
    <t>Dealing with water (Subclause 5.5)</t>
  </si>
  <si>
    <t>Access (Subclause 5.8)</t>
  </si>
  <si>
    <t>Plant</t>
  </si>
  <si>
    <t>no</t>
  </si>
  <si>
    <t>Living accommodation</t>
  </si>
  <si>
    <t>8.3.2a)</t>
  </si>
  <si>
    <t>8.3.2b)</t>
  </si>
  <si>
    <t>4.1.1</t>
  </si>
  <si>
    <t>4.2.1</t>
  </si>
  <si>
    <t>4.2.2</t>
  </si>
  <si>
    <t>Schedule No.</t>
  </si>
  <si>
    <t>Amount ( R )</t>
  </si>
  <si>
    <t>Preliminary and General</t>
  </si>
  <si>
    <t>Summary</t>
  </si>
  <si>
    <t>PSA8</t>
  </si>
  <si>
    <t>1.4.1</t>
  </si>
  <si>
    <t>1.4.2</t>
  </si>
  <si>
    <t>SCHEDULE 1 : PRELIMINARY &amp; GENERAL</t>
  </si>
  <si>
    <t>no.</t>
  </si>
  <si>
    <t>8.3.2.1</t>
  </si>
  <si>
    <t>Facilities for Engineer</t>
  </si>
  <si>
    <t>8.4.2.1</t>
  </si>
  <si>
    <t>Survey assistants</t>
  </si>
  <si>
    <t>PSA8.2</t>
  </si>
  <si>
    <t>PSA8.3</t>
  </si>
  <si>
    <t>Royalties for Borrow Materials</t>
  </si>
  <si>
    <t>PSA8.4</t>
  </si>
  <si>
    <t>EXCAVATION</t>
  </si>
  <si>
    <t>and dispose of surplus material</t>
  </si>
  <si>
    <t>3.2.1</t>
  </si>
  <si>
    <t>3.2.2</t>
  </si>
  <si>
    <t>Extra over item 3.2.1 for:</t>
  </si>
  <si>
    <t>Excavate and dispose of unsuitable material from</t>
  </si>
  <si>
    <t>trench bottom</t>
  </si>
  <si>
    <t>EXISTING SERVICES</t>
  </si>
  <si>
    <t>8.3.5</t>
  </si>
  <si>
    <t>Services that intersect a trench</t>
  </si>
  <si>
    <t>Services that adjoin a trench</t>
  </si>
  <si>
    <t>EXCAVATION ANCILARIES</t>
  </si>
  <si>
    <t>Make up deficiency in backfill material (Provisional)</t>
  </si>
  <si>
    <t>From other necessary excavations on site</t>
  </si>
  <si>
    <t>By importation from designated borrow pits</t>
  </si>
  <si>
    <t>By importation from commercial sources</t>
  </si>
  <si>
    <t>8.3.3.1</t>
  </si>
  <si>
    <t>8.3.1a)</t>
  </si>
  <si>
    <t>8.3.3.3</t>
  </si>
  <si>
    <t>3.3.1</t>
  </si>
  <si>
    <t>Compaction in road reserves</t>
  </si>
  <si>
    <t>8.3.3.4</t>
  </si>
  <si>
    <t>Overhaul</t>
  </si>
  <si>
    <t>Limited overhaul (Provisional)</t>
  </si>
  <si>
    <t>Long overhaul (Provisional)</t>
  </si>
  <si>
    <t>m³.km</t>
  </si>
  <si>
    <t>Medium Pressure Pipelines</t>
  </si>
  <si>
    <t>1200L</t>
  </si>
  <si>
    <t>PIPEWORK</t>
  </si>
  <si>
    <t>8.2.1</t>
  </si>
  <si>
    <t>VALVES</t>
  </si>
  <si>
    <t>Supply, install, bed and test line valve assemblies on uPVC</t>
  </si>
  <si>
    <t>80mm dia for 75mm and 90mm pipes</t>
  </si>
  <si>
    <t>8.2.3</t>
  </si>
  <si>
    <t>8.2.2</t>
  </si>
  <si>
    <t>FITTINGS AND SPECIALS</t>
  </si>
  <si>
    <t>Supply, lay, bed and test the following fittings and specials</t>
  </si>
  <si>
    <t>Socketed cast iron fittings</t>
  </si>
  <si>
    <t>Cast iron fittings manufactured to SABS 546 with corrosion</t>
  </si>
  <si>
    <t>protection, to incorporate LYNG rubber seal ring to Class 16</t>
  </si>
  <si>
    <t>Cast iron equal tees</t>
  </si>
  <si>
    <t>Cast iron reducer tees including extra reducers if required</t>
  </si>
  <si>
    <t>Cast iron reducers</t>
  </si>
  <si>
    <t>Fire Hydrants Tees</t>
  </si>
  <si>
    <t>75mm dia</t>
  </si>
  <si>
    <t>to SABS 664 complete, including all fittings</t>
  </si>
  <si>
    <t>8.2.13</t>
  </si>
  <si>
    <t>VALVE CHAMBERS</t>
  </si>
  <si>
    <t>Supply and construct valve chambers as per</t>
  </si>
  <si>
    <t>1200LB</t>
  </si>
  <si>
    <t>1200DB</t>
  </si>
  <si>
    <t>BEDDING</t>
  </si>
  <si>
    <t>PROVISION OF BEDDING FROM TRENCH EXCAVATIONS</t>
  </si>
  <si>
    <t>Selected granular material</t>
  </si>
  <si>
    <t>Selected fill material</t>
  </si>
  <si>
    <t>SUPPLY ONLY OF BEDDING BY IMPORTATION</t>
  </si>
  <si>
    <t>8.2.2.1</t>
  </si>
  <si>
    <t>8.2.2.3</t>
  </si>
  <si>
    <t>From commercial sources (Provisional)</t>
  </si>
  <si>
    <t>From borrow pits to be arranged by the contractor (Provisional)</t>
  </si>
  <si>
    <t>8.2.4</t>
  </si>
  <si>
    <t>Concrete bedding cradle</t>
  </si>
  <si>
    <t>MEDIUM PRESSURE PIPELINES</t>
  </si>
  <si>
    <t>3.5.1</t>
  </si>
  <si>
    <t>1200LF</t>
  </si>
  <si>
    <t>90° Bends</t>
  </si>
  <si>
    <t>75mm</t>
  </si>
  <si>
    <t>110mm</t>
  </si>
  <si>
    <t>90mm</t>
  </si>
  <si>
    <t>160mm</t>
  </si>
  <si>
    <t>45° Bends</t>
  </si>
  <si>
    <t>22½° Bends</t>
  </si>
  <si>
    <t>11¼° Bends</t>
  </si>
  <si>
    <t>110mm dia</t>
  </si>
  <si>
    <t>100 mm dia for 110mm pipes</t>
  </si>
  <si>
    <t>End Caps</t>
  </si>
  <si>
    <t>Encasing of pipes in concrete</t>
  </si>
  <si>
    <t>Supply, lay and test erf connections as per detail drawings</t>
  </si>
  <si>
    <t>Supply, lay, joint, bed (uPVC Class 9 pipes) and test</t>
  </si>
  <si>
    <t>75mm dia - uPVC Class 9</t>
  </si>
  <si>
    <t>110 x 110 mm</t>
  </si>
  <si>
    <t>8.3.1b)</t>
  </si>
  <si>
    <t>Clear trees of girth over 1.0m and designated obstacles</t>
  </si>
  <si>
    <t>Type 2 (Double near side only)</t>
  </si>
  <si>
    <t>Type 1 (Single near side only)</t>
  </si>
  <si>
    <t>PAP10</t>
  </si>
  <si>
    <t>HEALTH AND SAFETY</t>
  </si>
  <si>
    <t>1.3.5</t>
  </si>
  <si>
    <t>10.2.2(a)</t>
  </si>
  <si>
    <t>Implementation and maintenance of health and safety</t>
  </si>
  <si>
    <t>plan</t>
  </si>
  <si>
    <t>10.2.2(b)</t>
  </si>
  <si>
    <t>Implementation and maintenance of training</t>
  </si>
  <si>
    <t>10.2.2(c)</t>
  </si>
  <si>
    <t>Maintenance of personal protective clothing and</t>
  </si>
  <si>
    <t>equipment</t>
  </si>
  <si>
    <t>1.4.4</t>
  </si>
  <si>
    <t>10.2.2.(d)</t>
  </si>
  <si>
    <t>Maintenance of fences, signs and barricades</t>
  </si>
  <si>
    <t>1.4.5</t>
  </si>
  <si>
    <t>10.2.2(e)</t>
  </si>
  <si>
    <t>Implementation and maintenance of safety administration</t>
  </si>
  <si>
    <t>1.4.6</t>
  </si>
  <si>
    <t>10.2.2(f)</t>
  </si>
  <si>
    <t>Other health and safety time-related obligations</t>
  </si>
  <si>
    <t>1.5.1</t>
  </si>
  <si>
    <t>Earthworks (Water Trenches)</t>
  </si>
  <si>
    <t>1.4.3</t>
  </si>
  <si>
    <t>Rate Only</t>
  </si>
  <si>
    <t>50mm dia - uPVC Class 9</t>
  </si>
  <si>
    <t>50mm</t>
  </si>
  <si>
    <t>TOTAL</t>
  </si>
  <si>
    <t>0.0m to 1.1m in depth</t>
  </si>
  <si>
    <t>1.1m to 2.0m in depth</t>
  </si>
  <si>
    <t xml:space="preserve">Fire Hydrant Assembly as per detail drawing </t>
  </si>
  <si>
    <t>4.3.1</t>
  </si>
  <si>
    <t>FIRE HYDRANT CHAMBERS</t>
  </si>
  <si>
    <t>On existing Pipes</t>
  </si>
  <si>
    <t xml:space="preserve">20mmHDPE pipes for connections from pipe opposite the </t>
  </si>
  <si>
    <t>No</t>
  </si>
  <si>
    <t>around pump houses</t>
  </si>
  <si>
    <t>No.</t>
  </si>
  <si>
    <t>b) 80 mm Ø</t>
  </si>
  <si>
    <t>a) 50 mm Ø</t>
  </si>
  <si>
    <t>Supply and install Leveldex Float valve complete</t>
  </si>
  <si>
    <t>e) 200ND</t>
  </si>
  <si>
    <t>d) 150ND</t>
  </si>
  <si>
    <t>c) 100ND</t>
  </si>
  <si>
    <t>b) 80ND</t>
  </si>
  <si>
    <t>a) 65ND</t>
  </si>
  <si>
    <t xml:space="preserve">Supply and install Non-rising Spindle valve complete, including cutting of pipes and couplings </t>
  </si>
  <si>
    <t>vi) 200ND</t>
  </si>
  <si>
    <t>v) 150ND</t>
  </si>
  <si>
    <t>iv) 100ND</t>
  </si>
  <si>
    <t>iii) 80ND</t>
  </si>
  <si>
    <t>ii) 65ND</t>
  </si>
  <si>
    <t>i) 50ND</t>
  </si>
  <si>
    <t>b) Tees</t>
  </si>
  <si>
    <t>8.2.5</t>
  </si>
  <si>
    <t>a) Bends 90°</t>
  </si>
  <si>
    <t>Flanged GMS Fittings</t>
  </si>
  <si>
    <t>f) 200ND</t>
  </si>
  <si>
    <t>e) 150ND</t>
  </si>
  <si>
    <t>d) 100ND</t>
  </si>
  <si>
    <t>c) 80ND</t>
  </si>
  <si>
    <t>b) 65ND</t>
  </si>
  <si>
    <t>a) 50ND</t>
  </si>
  <si>
    <t>Flanged GMS Pipework at Structural Steel Tanks</t>
  </si>
  <si>
    <t>PIPEWORK FOR STEELTANKS</t>
  </si>
  <si>
    <t>Supply, transport and construct complete entrance gate as</t>
  </si>
  <si>
    <t>FENCING</t>
  </si>
  <si>
    <t>t</t>
  </si>
  <si>
    <t>Mowing of the lawn on order of the Engineer</t>
  </si>
  <si>
    <t>8.3.11</t>
  </si>
  <si>
    <t>Planting of Kikuyu grass seedlings</t>
  </si>
  <si>
    <t>8.3.7</t>
  </si>
  <si>
    <t>Spread of topsoil material in suitable areas</t>
  </si>
  <si>
    <t>8.3.10</t>
  </si>
  <si>
    <t>FINISHES</t>
  </si>
  <si>
    <t>Spread of stockpiled material in suitable areas</t>
  </si>
  <si>
    <t>Extra over for Item 7.3.1 for excavation in:</t>
  </si>
  <si>
    <t>8.3.2(b)</t>
  </si>
  <si>
    <t>AASHTO maximum density</t>
  </si>
  <si>
    <t>compact to optimum moisture content of 90% MOD</t>
  </si>
  <si>
    <t>Excavate and stockpile on site, to a maximum of 300mm,</t>
  </si>
  <si>
    <t>8.3.2(a)</t>
  </si>
  <si>
    <t>For Storm water trench:</t>
  </si>
  <si>
    <t>PSD</t>
  </si>
  <si>
    <t>Excavate and stockpile on site, to a maximum of 1000mm,</t>
  </si>
  <si>
    <t>For foundations:</t>
  </si>
  <si>
    <t>SANS1200D</t>
  </si>
  <si>
    <t>Removal of topsoil to a depth of 100mm and stock pile</t>
  </si>
  <si>
    <t>up 1m</t>
  </si>
  <si>
    <t>PSC2</t>
  </si>
  <si>
    <t>Extra over item 5.2.1 for removal of trees with girth</t>
  </si>
  <si>
    <t xml:space="preserve">Clear and grub site at new reservoir area </t>
  </si>
  <si>
    <t>SANS1200C</t>
  </si>
  <si>
    <t>EARTHWORKS</t>
  </si>
  <si>
    <t xml:space="preserve"> associated access ladder, surface dressing, surface</t>
  </si>
  <si>
    <t xml:space="preserve"> preparation, hot dip galvanising including holding </t>
  </si>
  <si>
    <t xml:space="preserve">Import of approved G5 quality material from borrow </t>
  </si>
  <si>
    <t xml:space="preserve">pit less than 10km, compacted in layers of 150mm to </t>
  </si>
  <si>
    <t xml:space="preserve">optimum moisture contentof 90% MOD AASTHO </t>
  </si>
  <si>
    <t>maximum density</t>
  </si>
  <si>
    <t>TOTAL SCHEDULE 5 CARRIED FORWARD TO SUMMARY</t>
  </si>
  <si>
    <t>Opening up and closing of Borrow pits</t>
  </si>
  <si>
    <t xml:space="preserve">Testing </t>
  </si>
  <si>
    <t>1.5.1.1</t>
  </si>
  <si>
    <t>Layerworks, bedding, blanket and backfilling</t>
  </si>
  <si>
    <t>2.1.1</t>
  </si>
  <si>
    <t>Clear vegetation and trees  to a width of 2 m</t>
  </si>
  <si>
    <r>
      <t>m</t>
    </r>
    <r>
      <rPr>
        <vertAlign val="superscript"/>
        <sz val="9"/>
        <rFont val="Arial"/>
        <family val="2"/>
      </rPr>
      <t>2</t>
    </r>
  </si>
  <si>
    <t>Supply and assemble water meters with couplings as per drawing</t>
  </si>
  <si>
    <t>Supply and assemble scour valve  as per drawing</t>
  </si>
  <si>
    <t>AIR VALVE CHAMBERS</t>
  </si>
  <si>
    <t>SCOUR VALVE CHAMBERS</t>
  </si>
  <si>
    <t>AIR VALVE</t>
  </si>
  <si>
    <t xml:space="preserve">SCOUR VALVE </t>
  </si>
  <si>
    <t>4.8.1</t>
  </si>
  <si>
    <t>Office Equipment for Engineer as and when required</t>
  </si>
  <si>
    <t>PC Sum</t>
  </si>
  <si>
    <t>ISOLATING VALVES</t>
  </si>
  <si>
    <r>
      <t>m</t>
    </r>
    <r>
      <rPr>
        <vertAlign val="superscript"/>
        <sz val="9"/>
        <rFont val="Arial"/>
        <family val="2"/>
      </rPr>
      <t>3</t>
    </r>
  </si>
  <si>
    <t>Extra Over item 3.8.1.1</t>
  </si>
  <si>
    <t xml:space="preserve">manufacturing,delivery,install and test pipe specials, site </t>
  </si>
  <si>
    <t>welding, weld repair and make good protection,connections</t>
  </si>
  <si>
    <t>to fittings</t>
  </si>
  <si>
    <t xml:space="preserve">delivery,install and test pipe specials ,site welding, weld repair </t>
  </si>
  <si>
    <t>and make good protection,connections to fittings</t>
  </si>
  <si>
    <t xml:space="preserve">Supply and install concrete marker block as per detail drawing </t>
  </si>
  <si>
    <t>(ABEKO or Similar)</t>
  </si>
  <si>
    <t>SANS</t>
  </si>
  <si>
    <t>Schedule 2</t>
  </si>
  <si>
    <t>Supply, transport and construct complete 2.4m</t>
  </si>
  <si>
    <t>BILL OF QUANTITIES</t>
  </si>
  <si>
    <t>%</t>
  </si>
  <si>
    <t xml:space="preserve">Nameboards </t>
  </si>
  <si>
    <t>Community Laison Officer (CLO) Salary</t>
  </si>
  <si>
    <t>Month</t>
  </si>
  <si>
    <t>Community involvement, PSC payment</t>
  </si>
  <si>
    <t>`</t>
  </si>
  <si>
    <t>Schedule 5</t>
  </si>
  <si>
    <t>ERF CONNECTIONS</t>
  </si>
  <si>
    <t>TOTAL SCHEDULE 2 CARRIED FORWARD TO SUMMARY</t>
  </si>
  <si>
    <t>PS7.2</t>
  </si>
  <si>
    <t>PS6</t>
  </si>
  <si>
    <t>PSAB1</t>
  </si>
  <si>
    <t>PSDB 5.4</t>
  </si>
  <si>
    <t>Prov Sum</t>
  </si>
  <si>
    <t>EARTHWORKS (Pipe Trenches)</t>
  </si>
  <si>
    <t xml:space="preserve">Commissiong: Design, supply, fabricate, deliver to site and erection of a </t>
  </si>
  <si>
    <t>PSH 8.3.11</t>
  </si>
  <si>
    <t>STRUCTURAL STEELWORK</t>
  </si>
  <si>
    <t>PSH 8.3.12</t>
  </si>
  <si>
    <t>Additional Items</t>
  </si>
  <si>
    <t>m) Lightning protection for the reservoir</t>
  </si>
  <si>
    <t xml:space="preserve"> CONCRETE (STRUCTURAL)</t>
  </si>
  <si>
    <t>1200G</t>
  </si>
  <si>
    <t>water mains using socketed resilient seal valves class 9</t>
  </si>
  <si>
    <t>PSL8.2.11</t>
  </si>
  <si>
    <t>ANCHOR/THRUST BLOCKS AND PEDESTALS</t>
  </si>
  <si>
    <t>CONCRETE MARKER BLOCK</t>
  </si>
  <si>
    <t>8.2.8</t>
  </si>
  <si>
    <t>Cast anchor and thrust blocks in class 15MPa/19 concrete</t>
  </si>
  <si>
    <t>C2.2.1</t>
  </si>
  <si>
    <t>C.2.2.2</t>
  </si>
  <si>
    <t>C2.2.3</t>
  </si>
  <si>
    <t>C2.2.4</t>
  </si>
  <si>
    <t>C2.2.5</t>
  </si>
  <si>
    <t>C2.2.6</t>
  </si>
  <si>
    <t>C2.2.9</t>
  </si>
  <si>
    <t>C2.2.11</t>
  </si>
  <si>
    <t>C2.2.12</t>
  </si>
  <si>
    <t>C2.2.13</t>
  </si>
  <si>
    <t>C2.2.14</t>
  </si>
  <si>
    <t>C2.2.15</t>
  </si>
  <si>
    <t>LIC</t>
  </si>
  <si>
    <t>street (long erf connection)</t>
  </si>
  <si>
    <t>water pipes complete with couplings (LIC)</t>
  </si>
  <si>
    <t>on uPVC water pipes. Cutting of pipes and couplings included(LIC)</t>
  </si>
  <si>
    <t>Charges and profit on item 4.1.2</t>
  </si>
  <si>
    <t xml:space="preserve">down bolts &amp; Corrosion Protection </t>
  </si>
  <si>
    <t>Charges and profit on item 4.10.1.1</t>
  </si>
  <si>
    <t>Charges and profit on item 4.10.1.2</t>
  </si>
  <si>
    <t xml:space="preserve">Supply, transport and construct complete 2.4m </t>
  </si>
  <si>
    <t>SUB-TOTAL A</t>
  </si>
  <si>
    <r>
      <t xml:space="preserve">10% CONTIGENCIES </t>
    </r>
    <r>
      <rPr>
        <sz val="10"/>
        <rFont val="Arial"/>
        <family val="2"/>
      </rPr>
      <t>(ON SUB-TOTAL A)</t>
    </r>
  </si>
  <si>
    <t>SCHEDULE 3 : EARTHWORKS (Water Trenches)</t>
  </si>
  <si>
    <t>3.3.2</t>
  </si>
  <si>
    <t>3.3.3</t>
  </si>
  <si>
    <t>3.5.2</t>
  </si>
  <si>
    <t>3.5.3</t>
  </si>
  <si>
    <t>3.5.4</t>
  </si>
  <si>
    <t>SCHEDULE 4 : MEDIUM PRESSURE PIPELINES</t>
  </si>
  <si>
    <t>4.2.2.1</t>
  </si>
  <si>
    <t>4.2.2.2</t>
  </si>
  <si>
    <t>4.2.2.3</t>
  </si>
  <si>
    <t>4.2.2.4</t>
  </si>
  <si>
    <t>4.2.2.5</t>
  </si>
  <si>
    <t>4.5.1</t>
  </si>
  <si>
    <t>4.8..1.1</t>
  </si>
  <si>
    <t>4.9.1</t>
  </si>
  <si>
    <t>5.1.1</t>
  </si>
  <si>
    <t>5.1.2</t>
  </si>
  <si>
    <t>5.1.3</t>
  </si>
  <si>
    <t>5.1.4</t>
  </si>
  <si>
    <t>5.2.1</t>
  </si>
  <si>
    <t>5.2.2</t>
  </si>
  <si>
    <t>5.2.3</t>
  </si>
  <si>
    <t>5.3.1</t>
  </si>
  <si>
    <t>5.3.2</t>
  </si>
  <si>
    <t>5.3.3</t>
  </si>
  <si>
    <t>5.3.4</t>
  </si>
  <si>
    <t>5.3.5</t>
  </si>
  <si>
    <t>5.4.1</t>
  </si>
  <si>
    <t>5.4.2</t>
  </si>
  <si>
    <t>5.4.3</t>
  </si>
  <si>
    <t>SCHEDULE 2 : DAY WORKS</t>
  </si>
  <si>
    <t>DAY WORKS</t>
  </si>
  <si>
    <t>LABOUR</t>
  </si>
  <si>
    <t>a)  Unskilled Labourers</t>
  </si>
  <si>
    <t>hrs</t>
  </si>
  <si>
    <t>b)  Semi Skilled Labourers</t>
  </si>
  <si>
    <t>c)   Skilled Labourers</t>
  </si>
  <si>
    <t>d)  Carpenter</t>
  </si>
  <si>
    <t>e)  Clerk</t>
  </si>
  <si>
    <t>f)  Artisans</t>
  </si>
  <si>
    <t>g)  Foreman</t>
  </si>
  <si>
    <t>h)  Steel fixer</t>
  </si>
  <si>
    <t>i)  Bricklayer or Plasterer</t>
  </si>
  <si>
    <t>j)  Welder</t>
  </si>
  <si>
    <t>PLANT</t>
  </si>
  <si>
    <t>Tenderers to insert the hire rate at which each item will be charged, which is to cover all relevant costs of plant hire, including operating crew, bringing to site and removal</t>
  </si>
  <si>
    <t>Bulldozer (D6 or similar equivalent):</t>
  </si>
  <si>
    <t>a)  Working</t>
  </si>
  <si>
    <t>b)  Standing</t>
  </si>
  <si>
    <t>Grader (120G or similar equivalent)</t>
  </si>
  <si>
    <t>TLB</t>
  </si>
  <si>
    <t>2.1.2</t>
  </si>
  <si>
    <t>2.1.3</t>
  </si>
  <si>
    <t>2.1.4</t>
  </si>
  <si>
    <t>2.1.5</t>
  </si>
  <si>
    <t>2.1.6</t>
  </si>
  <si>
    <t>2.1.7</t>
  </si>
  <si>
    <t>2.1.8</t>
  </si>
  <si>
    <t>2.1.9</t>
  </si>
  <si>
    <t>2.1.10</t>
  </si>
  <si>
    <t>Trucks (6m³ tipper)</t>
  </si>
  <si>
    <t>Soil compactors (D72Y or similar equivalent)</t>
  </si>
  <si>
    <t>Concrete mixer (250 litre)</t>
  </si>
  <si>
    <t>Concrete vibrators (Drive unit plus accessories)</t>
  </si>
  <si>
    <t xml:space="preserve">Excavators </t>
  </si>
  <si>
    <t>Water tanker (10 000 l)</t>
  </si>
  <si>
    <t>LDV</t>
  </si>
  <si>
    <t>Dumper (1.4m³)</t>
  </si>
  <si>
    <t>2.2.3</t>
  </si>
  <si>
    <t>2.2.4</t>
  </si>
  <si>
    <t>2.2.5</t>
  </si>
  <si>
    <t>2.2.6</t>
  </si>
  <si>
    <t>2.2.7</t>
  </si>
  <si>
    <t>2.2.8</t>
  </si>
  <si>
    <t>2.2.9</t>
  </si>
  <si>
    <t>2.2.10</t>
  </si>
  <si>
    <t>2.2.11</t>
  </si>
  <si>
    <t>Day Works</t>
  </si>
  <si>
    <t>a) Re-Drill Borehole No.2  from 20m  to 45m depth</t>
  </si>
  <si>
    <t>110mm dia - uPVC Class 12</t>
  </si>
  <si>
    <t>160mm dia - uPVC Class 12</t>
  </si>
  <si>
    <t>90mm dia - uPVC Class 12</t>
  </si>
  <si>
    <t>C2.2.7</t>
  </si>
  <si>
    <t>C.2.2.10</t>
  </si>
  <si>
    <t>C2.2.16</t>
  </si>
  <si>
    <t>C2.2.17</t>
  </si>
  <si>
    <t>1.5.1.4</t>
  </si>
  <si>
    <t>1.3</t>
  </si>
  <si>
    <t>1.5</t>
  </si>
  <si>
    <t>1.3.6</t>
  </si>
  <si>
    <t>1.3.7</t>
  </si>
  <si>
    <t>Pipelines Pressure Testing</t>
  </si>
  <si>
    <t>Sub Contractor) (including Pump &amp; Fittings)</t>
  </si>
  <si>
    <t>Asphalt Reintatement</t>
  </si>
  <si>
    <t>SANS1200H</t>
  </si>
  <si>
    <t>1.5.1.3</t>
  </si>
  <si>
    <t>Prime Cost</t>
  </si>
  <si>
    <t>Charges and profit on items 1.5.1.2, 1.5.1.3  and 1.5.1.4</t>
  </si>
  <si>
    <t>Excavation (soft -intermidiate) for trenches, backfill, compact</t>
  </si>
  <si>
    <t>water mains using flanged fittings</t>
  </si>
  <si>
    <t>Supply, install, bed and test Fire hydrants on</t>
  </si>
  <si>
    <t>Hard Rock</t>
  </si>
  <si>
    <t>1.1.2.1</t>
  </si>
  <si>
    <t>1.1.2.1.1</t>
  </si>
  <si>
    <t>1.1.2.1.2</t>
  </si>
  <si>
    <t>1.1.2.2</t>
  </si>
  <si>
    <t>1.1.2.2.1</t>
  </si>
  <si>
    <t>1.1.2.2.2</t>
  </si>
  <si>
    <t>1.1.2.2.3</t>
  </si>
  <si>
    <t>1.1.2.2.4</t>
  </si>
  <si>
    <t>1.1.2.2.5</t>
  </si>
  <si>
    <t>1.1.2.2.6</t>
  </si>
  <si>
    <t>1.1.2.2.7</t>
  </si>
  <si>
    <t>1.1.2.2.8</t>
  </si>
  <si>
    <t>1.1.2.2.9</t>
  </si>
  <si>
    <t>1.1.2.2.10</t>
  </si>
  <si>
    <t>1.3.2.1</t>
  </si>
  <si>
    <t>1.3.2.1.1</t>
  </si>
  <si>
    <t>1.3.2.2</t>
  </si>
  <si>
    <t>1.3.2.2.1</t>
  </si>
  <si>
    <t>1.3.2.2.2</t>
  </si>
  <si>
    <t>1.3.2.2.3</t>
  </si>
  <si>
    <t>1.3.2.2.4</t>
  </si>
  <si>
    <t>1.3.2.2.5</t>
  </si>
  <si>
    <t>1.3.2.2.6</t>
  </si>
  <si>
    <t>1.3.2.2.7</t>
  </si>
  <si>
    <t>1.3.2.2.8</t>
  </si>
  <si>
    <t>1.3.2.2.9</t>
  </si>
  <si>
    <t>1.3.2.2.10</t>
  </si>
  <si>
    <t>1.3.7.1</t>
  </si>
  <si>
    <t>1.3.7.2</t>
  </si>
  <si>
    <t>1.3.7.3</t>
  </si>
  <si>
    <t>Charges and profit on item 1.3.7 (a) , and (b)</t>
  </si>
  <si>
    <t>1.5.1.5</t>
  </si>
  <si>
    <t>2.2.1.1</t>
  </si>
  <si>
    <t>2.2.1.2</t>
  </si>
  <si>
    <t>2.2.2.1</t>
  </si>
  <si>
    <t>2.2.2.2</t>
  </si>
  <si>
    <t>2.2.3.1</t>
  </si>
  <si>
    <t>2.2.3.2</t>
  </si>
  <si>
    <t>2.2.4.1</t>
  </si>
  <si>
    <t>2.2.4.2</t>
  </si>
  <si>
    <t>2.2.5.1</t>
  </si>
  <si>
    <t>2.2.5.2</t>
  </si>
  <si>
    <t>2.2.6.1</t>
  </si>
  <si>
    <t>2.2.6.2</t>
  </si>
  <si>
    <t>2.2.7.1</t>
  </si>
  <si>
    <t>2.2.7.2</t>
  </si>
  <si>
    <t>2.2.8.1</t>
  </si>
  <si>
    <t>2.2.8.2</t>
  </si>
  <si>
    <t>2.2.9.1</t>
  </si>
  <si>
    <t>2.2.9.2</t>
  </si>
  <si>
    <t>2.2.10.1</t>
  </si>
  <si>
    <t>2.2.10.2</t>
  </si>
  <si>
    <t>2.2.11.1</t>
  </si>
  <si>
    <t>2.2.11.2</t>
  </si>
  <si>
    <t>3.1.2</t>
  </si>
  <si>
    <t>3.2.1.1</t>
  </si>
  <si>
    <t>3.2.1.2</t>
  </si>
  <si>
    <t>3.2.2.1</t>
  </si>
  <si>
    <t>3.2.2.2</t>
  </si>
  <si>
    <t>3.3.1.1</t>
  </si>
  <si>
    <t>3.3.1.2</t>
  </si>
  <si>
    <t>3.3.1.3</t>
  </si>
  <si>
    <t>3.3.3.1</t>
  </si>
  <si>
    <t>3.3.3.2</t>
  </si>
  <si>
    <t>3.4.1</t>
  </si>
  <si>
    <t>3.4.2</t>
  </si>
  <si>
    <t>3.5.1.1</t>
  </si>
  <si>
    <t>3.5.1.2</t>
  </si>
  <si>
    <t>3.5.3.1</t>
  </si>
  <si>
    <t>3.5.3.1.1</t>
  </si>
  <si>
    <t>3.5.3.1.2</t>
  </si>
  <si>
    <t>3.5.3.2</t>
  </si>
  <si>
    <t>3.5.4.1</t>
  </si>
  <si>
    <t>4.1.1.1</t>
  </si>
  <si>
    <t>4.1.1.2</t>
  </si>
  <si>
    <t>4.1.1.3</t>
  </si>
  <si>
    <t>4.1.1.4</t>
  </si>
  <si>
    <t>4.1.1.5</t>
  </si>
  <si>
    <t>4.2.1.1</t>
  </si>
  <si>
    <t>4.2.1.1.1</t>
  </si>
  <si>
    <t>4.2.1.1.2</t>
  </si>
  <si>
    <t>4.2.1.1.3</t>
  </si>
  <si>
    <t>4.2.1.1.4</t>
  </si>
  <si>
    <t>4.2.1.1.5</t>
  </si>
  <si>
    <t>4.2.1.2</t>
  </si>
  <si>
    <t>4.2.1.2.1</t>
  </si>
  <si>
    <t>4.2.1.2.2</t>
  </si>
  <si>
    <t>4.2.1.2.3</t>
  </si>
  <si>
    <t>4.2.1.2.4</t>
  </si>
  <si>
    <t>4.2.1.2.5</t>
  </si>
  <si>
    <t>4.2.1.3</t>
  </si>
  <si>
    <t>4.2.1.3.1</t>
  </si>
  <si>
    <t>4.2.1.3.2</t>
  </si>
  <si>
    <t>4.2.1.3.3</t>
  </si>
  <si>
    <t>4.2.1.3.4</t>
  </si>
  <si>
    <t>4.2.1.3.5</t>
  </si>
  <si>
    <t>4.2.1.4</t>
  </si>
  <si>
    <t>4.2.1.4.1</t>
  </si>
  <si>
    <t>4.2.1.4.2</t>
  </si>
  <si>
    <t>4.2.1.4.3</t>
  </si>
  <si>
    <t>4.2.1.4.4</t>
  </si>
  <si>
    <t>4.2.1.4.5</t>
  </si>
  <si>
    <t>4.2.2.1.1</t>
  </si>
  <si>
    <t>4.2.2.1.2</t>
  </si>
  <si>
    <t>4.2.2.2.1</t>
  </si>
  <si>
    <t>4.2.2.2.2</t>
  </si>
  <si>
    <t>4.2.3.1</t>
  </si>
  <si>
    <t>4.2.3.2</t>
  </si>
  <si>
    <t>4.2.2.4.1</t>
  </si>
  <si>
    <t>4.2.2.4.2</t>
  </si>
  <si>
    <t>4.2.2.5.1</t>
  </si>
  <si>
    <t>4.2.2.5.2</t>
  </si>
  <si>
    <t>4.3.1.1</t>
  </si>
  <si>
    <t>4.3.1.2</t>
  </si>
  <si>
    <t>PSLF8.2.6</t>
  </si>
  <si>
    <t>4.11.1</t>
  </si>
  <si>
    <t>On existing Pipes and new pipes</t>
  </si>
  <si>
    <t>Telemetry System to be supplied by nominated specialist</t>
  </si>
  <si>
    <t>SCHEDULED FORMWORK ITEMS</t>
  </si>
  <si>
    <t>Smooth formwork to Degree of Accuracy II</t>
  </si>
  <si>
    <t>Vertical formwork to sides of plinths</t>
  </si>
  <si>
    <t>Vertical formwork to sides of ground beams</t>
  </si>
  <si>
    <t>SCHEDULED REINFORCEMENT ITEMS</t>
  </si>
  <si>
    <t>High tensile steel reinforcement in slabs, beams and plinths.</t>
  </si>
  <si>
    <t>Y10</t>
  </si>
  <si>
    <t>Y12</t>
  </si>
  <si>
    <t>Y16</t>
  </si>
  <si>
    <t>Y20</t>
  </si>
  <si>
    <t>Y25</t>
  </si>
  <si>
    <t>Y32</t>
  </si>
  <si>
    <t>SCHEDULED CONCRETE ITEMS</t>
  </si>
  <si>
    <t>Prescribed Mix Concrete</t>
  </si>
  <si>
    <t>Blinding Layer in 10 Mpa concrete</t>
  </si>
  <si>
    <t>Strength Concrete</t>
  </si>
  <si>
    <t>30 MPa Concrete in ground beams</t>
  </si>
  <si>
    <t>30 MPa Concrete in surface slab</t>
  </si>
  <si>
    <t>30 MPa Concrete in plinths</t>
  </si>
  <si>
    <t>Unformed surface finishes</t>
  </si>
  <si>
    <t>Steel floated finish to top of surface slab and exposed beam tops to degree of accuracy II</t>
  </si>
  <si>
    <t>Cast-in HDBolts (HD1 M24 - 760mm Long)</t>
  </si>
  <si>
    <t>5.5.1</t>
  </si>
  <si>
    <t>5.5.2</t>
  </si>
  <si>
    <t>5.5.3</t>
  </si>
  <si>
    <t>5.5.4</t>
  </si>
  <si>
    <t>5.5.5</t>
  </si>
  <si>
    <t>5.5.6</t>
  </si>
  <si>
    <t>5.5.7</t>
  </si>
  <si>
    <t>5.5.8</t>
  </si>
  <si>
    <t>5.5.9</t>
  </si>
  <si>
    <t>5.5.10</t>
  </si>
  <si>
    <t>5.5.11</t>
  </si>
  <si>
    <t>5.5.12</t>
  </si>
  <si>
    <t>5.5.13</t>
  </si>
  <si>
    <t>5.5.14</t>
  </si>
  <si>
    <t>5.8.1</t>
  </si>
  <si>
    <t>5.8.2</t>
  </si>
  <si>
    <t>5.8.1.1</t>
  </si>
  <si>
    <t>5.8.1.2</t>
  </si>
  <si>
    <t>5.8.1.3</t>
  </si>
  <si>
    <t>5.8.1.4</t>
  </si>
  <si>
    <t>5.8.1.5</t>
  </si>
  <si>
    <t>5.8.1.6</t>
  </si>
  <si>
    <t>5.8.2.1</t>
  </si>
  <si>
    <t>5.8.2.2</t>
  </si>
  <si>
    <t>5.8.2.3</t>
  </si>
  <si>
    <t>5.8.2.4</t>
  </si>
  <si>
    <t>5.8.2.5</t>
  </si>
  <si>
    <t>5.8.2.6</t>
  </si>
  <si>
    <t>5.8.3</t>
  </si>
  <si>
    <t>5.8.3.1</t>
  </si>
  <si>
    <t>5.8.3.2</t>
  </si>
  <si>
    <t>5.8.3.3</t>
  </si>
  <si>
    <t>5.8.3.4</t>
  </si>
  <si>
    <t>5.8.3.5</t>
  </si>
  <si>
    <t>5.8.3.6</t>
  </si>
  <si>
    <t>5.9.1</t>
  </si>
  <si>
    <t>5.9.1.1</t>
  </si>
  <si>
    <t>5.9.1.2</t>
  </si>
  <si>
    <t>5.9.1.3</t>
  </si>
  <si>
    <t>5.9.1.4</t>
  </si>
  <si>
    <t>5.9.1.5</t>
  </si>
  <si>
    <t>5.9.2</t>
  </si>
  <si>
    <t>5.9.2.1</t>
  </si>
  <si>
    <t>5.9.2.2</t>
  </si>
  <si>
    <t>5.10.1</t>
  </si>
  <si>
    <t>5.10.1.1</t>
  </si>
  <si>
    <t>5.10.1.2</t>
  </si>
  <si>
    <t>5.10.1.3</t>
  </si>
  <si>
    <t>5.10.1.4</t>
  </si>
  <si>
    <t>5.10.1.5</t>
  </si>
  <si>
    <t>5.10.1.6</t>
  </si>
  <si>
    <t>MAHOBIESKRAAL BULK WATER SUPPLY</t>
  </si>
  <si>
    <r>
      <t xml:space="preserve">SUB-TOTAL B </t>
    </r>
    <r>
      <rPr>
        <sz val="10"/>
        <rFont val="Arial"/>
        <family val="2"/>
      </rPr>
      <t>(SUB-TOTAL A + 10% CONTIGENCIES)</t>
    </r>
  </si>
  <si>
    <t>Geotechnical Investigation</t>
  </si>
  <si>
    <t>PUMP STATION AND RESERVOIR IN LEDIG</t>
  </si>
  <si>
    <t>PUMP STATION ERECTION, ELECTRIFICATION AND INSTALLATION OF PUMPS</t>
  </si>
  <si>
    <t>a) MCC and associated works</t>
  </si>
  <si>
    <t>a) Pumps and Pipework associated with the Pumps</t>
  </si>
  <si>
    <t>Construction of new pump house</t>
  </si>
  <si>
    <t>0,5Ml/500kl structural steel stands, complete to suppliers</t>
  </si>
  <si>
    <t>k) Sterilization of the 500 kl reservoir</t>
  </si>
  <si>
    <t xml:space="preserve"> specifications including the 20m high stand with</t>
  </si>
  <si>
    <t xml:space="preserve">Supply, transport, excavate and install new communal tap for </t>
  </si>
  <si>
    <t>Reservoirs &amp; Pumpstation</t>
  </si>
  <si>
    <t>For 2 Etanorm 065-050-160 GG 1A PO with 7.5kW motors</t>
  </si>
  <si>
    <t>SCHEDULE 5: RESERVOIRS AND PUMPSTATION</t>
  </si>
  <si>
    <t>TENDER</t>
  </si>
  <si>
    <t>Hard rock excavation (Provisional- by blasting or drilling)</t>
  </si>
  <si>
    <t>500kl RESERVOIR WITH STRUCTURE</t>
  </si>
  <si>
    <t>Refurbishment of Existing Reservoir</t>
  </si>
  <si>
    <t>Prov. Sum</t>
  </si>
  <si>
    <r>
      <t xml:space="preserve">15% VAT </t>
    </r>
    <r>
      <rPr>
        <sz val="10"/>
        <rFont val="Arial"/>
        <family val="2"/>
      </rPr>
      <t>(ON SUB-TOTAL B)</t>
    </r>
  </si>
  <si>
    <r>
      <t xml:space="preserve">SUB TOTAL C </t>
    </r>
    <r>
      <rPr>
        <sz val="10"/>
        <rFont val="Arial"/>
        <family val="2"/>
      </rPr>
      <t>(SUBTOTAL C+ 15% VAT)</t>
    </r>
  </si>
  <si>
    <t>4.1.1.6</t>
  </si>
  <si>
    <t>160mm dia - uPVC Class 16</t>
  </si>
  <si>
    <t>Horizontal Drilling</t>
  </si>
  <si>
    <t>Schedule 6</t>
  </si>
  <si>
    <t>SCHEDULE 6: HORIZONTAL DRILLING</t>
  </si>
  <si>
    <t>fencing as detailed on PD-018/MKLM/2018/2019/3</t>
  </si>
  <si>
    <t>detailed on PD-018/MKLM/2018/2019/3</t>
  </si>
  <si>
    <t>fencing as detailed on  Drawing No PD-018/MKLM/2018/2019/3</t>
  </si>
  <si>
    <t>as detailed on Drawing nr. PD-018/MKLM/2018/2019/3</t>
  </si>
  <si>
    <t xml:space="preserve">as per detail drawing PD-018/MKLM/2018/2019/3 </t>
  </si>
  <si>
    <t xml:space="preserve">detail drawing PD-018/MKLM/2018/2019/3 </t>
  </si>
  <si>
    <t>detail drawing PD-018/MKLM/2018/2019/3 (LIC)</t>
  </si>
  <si>
    <t>PD-018/MKLM/2018/2019/3, including stand taps</t>
  </si>
  <si>
    <t>PD-018/MKLM/2018/2019/3</t>
  </si>
  <si>
    <t>as per drawing PD-018/MKLM/2018/2019/3</t>
  </si>
  <si>
    <t>Supply and assemble air valve  as per drawing PD-018/MKLM/2018/2019/3. The rate shall cover the</t>
  </si>
  <si>
    <t>PD-018/MKLM/2018/2019/3 The rate shall cover the manufacturing,</t>
  </si>
  <si>
    <t>detail drawing PD-018/MKLM/2018/2019/3</t>
  </si>
  <si>
    <t>PHD</t>
  </si>
  <si>
    <t>Establishment on site</t>
  </si>
  <si>
    <t>PHD7.1(a)</t>
  </si>
  <si>
    <t>(a) Fixed charge items</t>
  </si>
  <si>
    <t>PHD7.1(b)</t>
  </si>
  <si>
    <t>(b) Time related items</t>
  </si>
  <si>
    <t>PHD7.2</t>
  </si>
  <si>
    <t>Supply of SDR13.6 PE80 PN10 HDPE sleeve pipes for OD:</t>
  </si>
  <si>
    <t xml:space="preserve">(a) 200mm </t>
  </si>
  <si>
    <t xml:space="preserve">(b) 250mm </t>
  </si>
  <si>
    <t xml:space="preserve">(c) 315mm </t>
  </si>
  <si>
    <t xml:space="preserve">(d) 355mm </t>
  </si>
  <si>
    <t xml:space="preserve">(e) 400mm </t>
  </si>
  <si>
    <t xml:space="preserve">(f) 450mm </t>
  </si>
  <si>
    <t>PHD7.3</t>
  </si>
  <si>
    <t>Excavation for launching pits</t>
  </si>
  <si>
    <t>PHD7.4</t>
  </si>
  <si>
    <t>Drilling, locating and logging of pilot bore (incl. report/drilling) in soft materials</t>
  </si>
  <si>
    <t>PHD7.5</t>
  </si>
  <si>
    <t>Extra over item PHD7.4 for drilling in hard material, up to 20 Mpa</t>
  </si>
  <si>
    <t>PHD7.6</t>
  </si>
  <si>
    <t>Reaming of pilot bore through to accommodate pipe of OD:</t>
  </si>
  <si>
    <t>PHD7.7</t>
  </si>
  <si>
    <t>Installation of SDR13.6 PE80 PN10 HDPE sleeve pipe complete with butt welds, for OD:</t>
  </si>
  <si>
    <t>Rate only</t>
  </si>
  <si>
    <t>C2.2.18</t>
  </si>
  <si>
    <t>SCHEDULE 6: HORIZONTAL DIRECTIONAL DRILLING</t>
  </si>
  <si>
    <t>PHD7.8</t>
  </si>
  <si>
    <t>Stabilization of unstable areas or grouting of voids where ordered by Engineer (Provisional):</t>
  </si>
  <si>
    <t>(a) Provision and establishment of equipment on site, moving equipment between drilling sites, and removal on completion of operation</t>
  </si>
  <si>
    <t xml:space="preserve">(b) Operation of equipment </t>
  </si>
  <si>
    <t>day</t>
  </si>
  <si>
    <t xml:space="preserve">(c) Materials used    </t>
  </si>
  <si>
    <t>PHD7.9</t>
  </si>
  <si>
    <t>Standing time for drilling gang and equipment covered by item PHD7.1</t>
  </si>
  <si>
    <t>hr</t>
  </si>
  <si>
    <t>TOTAL SCHEDULE 6 CARRIED FORWARD TO SUMMARY</t>
  </si>
  <si>
    <t>018/MKLM/2022/2023</t>
  </si>
  <si>
    <t>uPVC Class 12/16 pressure bends( Socketed)</t>
  </si>
  <si>
    <t>160 x 160 mm</t>
  </si>
  <si>
    <t>110 x 90 mm</t>
  </si>
  <si>
    <t>160 x 110mm</t>
  </si>
  <si>
    <t>160 x 100 mm</t>
  </si>
  <si>
    <t>110 mm</t>
  </si>
  <si>
    <t>160 mm</t>
  </si>
  <si>
    <t>4.2.2.4.3</t>
  </si>
  <si>
    <t>30 Mpa Concrete for Plinths</t>
  </si>
  <si>
    <t>Formwork for Plinths</t>
  </si>
  <si>
    <t>m²</t>
  </si>
  <si>
    <t>4.17.1</t>
  </si>
  <si>
    <t>4.17.2</t>
  </si>
  <si>
    <t>4.17.3</t>
  </si>
  <si>
    <t>Supply and Install 250mm 8mm thk Steel Pipe, 15m lengths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</si>
</sst>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0.00_-;\-&quot;R&quot;* #,##0.00_-;_-&quot;R&quot;* &quot;-&quot;??_-;_-@_-"/>
    <numFmt numFmtId="43" formatCode="_-* #,##0.00_-;\-* #,##0.00_-;_-* &quot;-&quot;??_-;_-@_-"/>
    <numFmt numFmtId="164" formatCode="_ * #,##0.00_ ;_ * \-#,##0.00_ ;_ * &quot;-&quot;??_ ;_ @_ "/>
    <numFmt numFmtId="165" formatCode="&quot;R&quot;#,##0.00"/>
    <numFmt numFmtId="166" formatCode="0.0"/>
    <numFmt numFmtId="167" formatCode="_ &quot;R&quot;\ * #,##0.00_ ;_ &quot;R&quot;\ * \-#,##0.00_ ;_ &quot;R&quot;\ * &quot;-&quot;??_ ;_ @_ "/>
  </numFmts>
  <fonts count="22" x14ac:knownFonts="1">
    <font>
      <sz val="12"/>
      <name val="Arial"/>
    </font>
    <font>
      <sz val="11"/>
      <color theme="1"/>
      <name val="Calibri"/>
      <family val="2"/>
      <scheme val="minor"/>
    </font>
    <font>
      <sz val="11"/>
      <color theme="1"/>
      <name val="Calibri"/>
      <family val="2"/>
      <scheme val="minor"/>
    </font>
    <font>
      <b/>
      <sz val="9"/>
      <name val="Arial"/>
      <family val="2"/>
    </font>
    <font>
      <sz val="9"/>
      <name val="Arial"/>
      <family val="2"/>
    </font>
    <font>
      <b/>
      <sz val="10"/>
      <name val="Arial"/>
      <family val="2"/>
    </font>
    <font>
      <sz val="10"/>
      <name val="Arial"/>
      <family val="2"/>
    </font>
    <font>
      <i/>
      <sz val="9"/>
      <name val="Arial"/>
      <family val="2"/>
    </font>
    <font>
      <u/>
      <sz val="9"/>
      <name val="Arial"/>
      <family val="2"/>
    </font>
    <font>
      <b/>
      <u/>
      <sz val="9"/>
      <name val="Arial"/>
      <family val="2"/>
    </font>
    <font>
      <b/>
      <sz val="12"/>
      <name val="Arial"/>
      <family val="2"/>
    </font>
    <font>
      <sz val="12"/>
      <name val="Arial"/>
      <family val="2"/>
    </font>
    <font>
      <vertAlign val="superscript"/>
      <sz val="9"/>
      <name val="Arial"/>
      <family val="2"/>
    </font>
    <font>
      <sz val="12"/>
      <name val="Arial"/>
      <family val="2"/>
    </font>
    <font>
      <sz val="11"/>
      <color indexed="8"/>
      <name val="Calibri"/>
      <family val="2"/>
    </font>
    <font>
      <b/>
      <i/>
      <sz val="9"/>
      <name val="Arial"/>
      <family val="2"/>
    </font>
    <font>
      <b/>
      <sz val="12"/>
      <name val="Arial Narrow"/>
      <family val="2"/>
    </font>
    <font>
      <sz val="12"/>
      <name val="Arial Narrow"/>
      <family val="2"/>
    </font>
    <font>
      <sz val="12"/>
      <name val="Arial"/>
      <family val="2"/>
    </font>
    <font>
      <sz val="11"/>
      <color rgb="FF9C0006"/>
      <name val="Calibri"/>
      <family val="2"/>
      <scheme val="minor"/>
    </font>
    <font>
      <sz val="11"/>
      <name val="Calibri"/>
      <family val="2"/>
      <scheme val="minor"/>
    </font>
    <font>
      <b/>
      <u/>
      <sz val="10"/>
      <name val="Arial"/>
      <family val="2"/>
    </font>
  </fonts>
  <fills count="4">
    <fill>
      <patternFill patternType="none"/>
    </fill>
    <fill>
      <patternFill patternType="gray125"/>
    </fill>
    <fill>
      <patternFill patternType="solid">
        <fgColor indexed="26"/>
      </patternFill>
    </fill>
    <fill>
      <patternFill patternType="solid">
        <fgColor rgb="FFFFC7CE"/>
      </patternFill>
    </fill>
  </fills>
  <borders count="66">
    <border>
      <left/>
      <right/>
      <top/>
      <bottom/>
      <diagonal/>
    </border>
    <border>
      <left style="thin">
        <color indexed="8"/>
      </left>
      <right style="thin">
        <color indexed="8"/>
      </right>
      <top/>
      <bottom/>
      <diagonal/>
    </border>
    <border>
      <left/>
      <right/>
      <top/>
      <bottom style="thin">
        <color indexed="64"/>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64"/>
      </left>
      <right/>
      <top/>
      <bottom/>
      <diagonal/>
    </border>
    <border>
      <left/>
      <right style="thin">
        <color indexed="64"/>
      </right>
      <top/>
      <bottom/>
      <diagonal/>
    </border>
    <border>
      <left style="thin">
        <color indexed="8"/>
      </left>
      <right/>
      <top style="thin">
        <color indexed="64"/>
      </top>
      <bottom/>
      <diagonal/>
    </border>
    <border>
      <left/>
      <right/>
      <top style="thin">
        <color indexed="64"/>
      </top>
      <bottom/>
      <diagonal/>
    </border>
    <border>
      <left/>
      <right style="thin">
        <color indexed="8"/>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8"/>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thin">
        <color indexed="8"/>
      </left>
      <right style="thin">
        <color indexed="8"/>
      </right>
      <top/>
      <bottom/>
      <diagonal/>
    </border>
    <border>
      <left style="thin">
        <color indexed="8"/>
      </left>
      <right/>
      <top/>
      <bottom/>
      <diagonal/>
    </border>
    <border>
      <left/>
      <right style="thin">
        <color indexed="64"/>
      </right>
      <top/>
      <bottom style="thin">
        <color indexed="64"/>
      </bottom>
      <diagonal/>
    </border>
    <border>
      <left style="thin">
        <color indexed="8"/>
      </left>
      <right style="thin">
        <color indexed="64"/>
      </right>
      <top/>
      <bottom/>
      <diagonal/>
    </border>
    <border>
      <left style="thin">
        <color indexed="64"/>
      </left>
      <right style="thin">
        <color indexed="8"/>
      </right>
      <top/>
      <bottom/>
      <diagonal/>
    </border>
    <border>
      <left/>
      <right/>
      <top style="medium">
        <color indexed="64"/>
      </top>
      <bottom/>
      <diagonal/>
    </border>
    <border>
      <left style="thin">
        <color indexed="64"/>
      </left>
      <right/>
      <top/>
      <bottom style="thin">
        <color indexed="64"/>
      </bottom>
      <diagonal/>
    </border>
    <border>
      <left/>
      <right/>
      <top style="medium">
        <color indexed="64"/>
      </top>
      <bottom style="medium">
        <color indexed="64"/>
      </bottom>
      <diagonal/>
    </border>
    <border>
      <left style="thin">
        <color rgb="FF000000"/>
      </left>
      <right/>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8"/>
      </top>
      <bottom style="thin">
        <color indexed="8"/>
      </bottom>
      <diagonal/>
    </border>
    <border>
      <left style="thin">
        <color rgb="FF000000"/>
      </left>
      <right style="thin">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bottom style="thin">
        <color indexed="8"/>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s>
  <cellStyleXfs count="50">
    <xf numFmtId="0" fontId="0" fillId="0" borderId="0"/>
    <xf numFmtId="10" fontId="4" fillId="0" borderId="1">
      <alignment horizontal="center"/>
    </xf>
    <xf numFmtId="0" fontId="6" fillId="0" borderId="0"/>
    <xf numFmtId="0" fontId="6" fillId="0" borderId="0"/>
    <xf numFmtId="0" fontId="6" fillId="0" borderId="0"/>
    <xf numFmtId="0" fontId="6" fillId="2" borderId="31"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2" fillId="0" borderId="0"/>
    <xf numFmtId="0" fontId="6" fillId="0" borderId="0"/>
    <xf numFmtId="0" fontId="6" fillId="0" borderId="0"/>
    <xf numFmtId="0" fontId="11" fillId="0" borderId="0"/>
    <xf numFmtId="164" fontId="13" fillId="0" borderId="0" applyFont="0" applyFill="0" applyBorder="0" applyAlignment="0" applyProtection="0"/>
    <xf numFmtId="164" fontId="6" fillId="0" borderId="0" applyFont="0" applyFill="0" applyBorder="0" applyAlignment="0" applyProtection="0"/>
    <xf numFmtId="0" fontId="14" fillId="0" borderId="0"/>
    <xf numFmtId="0" fontId="14" fillId="0" borderId="0"/>
    <xf numFmtId="0" fontId="14" fillId="0" borderId="0"/>
    <xf numFmtId="0" fontId="14" fillId="0" borderId="0"/>
    <xf numFmtId="10" fontId="4" fillId="0" borderId="41">
      <alignment horizontal="center"/>
    </xf>
    <xf numFmtId="0" fontId="1" fillId="0" borderId="0"/>
    <xf numFmtId="164" fontId="11" fillId="0" borderId="0" applyFont="0" applyFill="0" applyBorder="0" applyAlignment="0" applyProtection="0"/>
    <xf numFmtId="164" fontId="6" fillId="0" borderId="0" applyFont="0" applyFill="0" applyBorder="0" applyAlignment="0" applyProtection="0"/>
    <xf numFmtId="9" fontId="18" fillId="0" borderId="0" applyFont="0" applyFill="0" applyBorder="0" applyAlignment="0" applyProtection="0"/>
    <xf numFmtId="164" fontId="1" fillId="0" borderId="0" applyFont="0" applyFill="0" applyBorder="0" applyAlignment="0" applyProtection="0"/>
    <xf numFmtId="10" fontId="4" fillId="0" borderId="54">
      <alignment horizontal="center"/>
    </xf>
    <xf numFmtId="43" fontId="1" fillId="0" borderId="0" applyFont="0" applyFill="0" applyBorder="0" applyAlignment="0" applyProtection="0"/>
    <xf numFmtId="0" fontId="6" fillId="0" borderId="0"/>
    <xf numFmtId="0" fontId="6" fillId="0" borderId="0"/>
    <xf numFmtId="0" fontId="6" fillId="0" borderId="0"/>
    <xf numFmtId="0" fontId="1" fillId="0" borderId="0"/>
    <xf numFmtId="167" fontId="6" fillId="0" borderId="0" applyFont="0" applyFill="0" applyBorder="0" applyAlignment="0" applyProtection="0"/>
    <xf numFmtId="0" fontId="6" fillId="0" borderId="0"/>
    <xf numFmtId="0" fontId="6" fillId="0" borderId="0"/>
    <xf numFmtId="0" fontId="11" fillId="0" borderId="0"/>
    <xf numFmtId="0" fontId="6" fillId="0" borderId="0"/>
    <xf numFmtId="0" fontId="6" fillId="0" borderId="0"/>
    <xf numFmtId="0" fontId="6" fillId="0" borderId="0"/>
    <xf numFmtId="167" fontId="6" fillId="0" borderId="0" applyFont="0" applyFill="0" applyBorder="0" applyAlignment="0" applyProtection="0"/>
    <xf numFmtId="44" fontId="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164" fontId="6" fillId="0" borderId="0" applyFont="0" applyFill="0" applyBorder="0" applyAlignment="0" applyProtection="0"/>
    <xf numFmtId="164" fontId="11" fillId="0" borderId="0" applyFont="0" applyFill="0" applyBorder="0" applyAlignment="0" applyProtection="0"/>
    <xf numFmtId="164" fontId="6" fillId="0" borderId="0" applyFont="0" applyFill="0" applyBorder="0" applyAlignment="0" applyProtection="0"/>
    <xf numFmtId="9" fontId="1" fillId="0" borderId="0" applyFont="0" applyFill="0" applyBorder="0" applyAlignment="0" applyProtection="0"/>
    <xf numFmtId="0" fontId="19" fillId="3" borderId="0" applyNumberFormat="0" applyBorder="0" applyAlignment="0" applyProtection="0"/>
  </cellStyleXfs>
  <cellXfs count="527">
    <xf numFmtId="0" fontId="0" fillId="0" borderId="0" xfId="0" applyNumberFormat="1" applyFont="1" applyAlignment="1" applyProtection="1">
      <protection locked="0"/>
    </xf>
    <xf numFmtId="0" fontId="4" fillId="0" borderId="0" xfId="0" applyFont="1" applyBorder="1"/>
    <xf numFmtId="0" fontId="3" fillId="0" borderId="3" xfId="0" applyNumberFormat="1" applyFont="1" applyBorder="1" applyAlignment="1">
      <alignment horizontal="center" vertical="center"/>
    </xf>
    <xf numFmtId="0" fontId="3" fillId="0" borderId="4" xfId="0" applyNumberFormat="1" applyFont="1" applyBorder="1" applyAlignment="1">
      <alignment horizontal="left" vertical="center" wrapText="1"/>
    </xf>
    <xf numFmtId="0" fontId="4" fillId="0" borderId="4" xfId="0" applyNumberFormat="1" applyFont="1" applyBorder="1" applyAlignment="1">
      <alignment horizontal="center" vertical="center" wrapText="1"/>
    </xf>
    <xf numFmtId="0" fontId="3" fillId="0" borderId="4" xfId="0" applyNumberFormat="1" applyFont="1" applyBorder="1" applyAlignment="1">
      <alignment horizontal="left"/>
    </xf>
    <xf numFmtId="0" fontId="3" fillId="0" borderId="4" xfId="0" applyNumberFormat="1" applyFont="1" applyBorder="1" applyAlignment="1">
      <alignment horizontal="center"/>
    </xf>
    <xf numFmtId="0" fontId="4" fillId="0" borderId="4" xfId="0" applyNumberFormat="1" applyFont="1" applyBorder="1" applyAlignment="1">
      <alignment horizontal="center"/>
    </xf>
    <xf numFmtId="0" fontId="4" fillId="0" borderId="4" xfId="0" applyNumberFormat="1" applyFont="1" applyBorder="1" applyAlignment="1">
      <alignment horizontal="left"/>
    </xf>
    <xf numFmtId="0" fontId="4" fillId="0" borderId="6" xfId="0" applyNumberFormat="1" applyFont="1" applyBorder="1" applyAlignment="1">
      <alignment horizontal="center" vertical="center"/>
    </xf>
    <xf numFmtId="0" fontId="4" fillId="0" borderId="6" xfId="0" applyNumberFormat="1" applyFont="1" applyBorder="1" applyAlignment="1">
      <alignment horizontal="left" vertical="center"/>
    </xf>
    <xf numFmtId="0" fontId="4" fillId="0" borderId="0" xfId="0" applyNumberFormat="1" applyFont="1" applyBorder="1" applyAlignment="1">
      <alignment horizontal="left" vertical="center"/>
    </xf>
    <xf numFmtId="0" fontId="4" fillId="0" borderId="0" xfId="0" applyNumberFormat="1" applyFont="1" applyBorder="1" applyAlignment="1">
      <alignment horizontal="center" vertical="center"/>
    </xf>
    <xf numFmtId="0" fontId="4" fillId="0" borderId="7" xfId="0" applyNumberFormat="1" applyFont="1" applyBorder="1" applyAlignment="1">
      <alignment horizontal="left" vertical="center"/>
    </xf>
    <xf numFmtId="0" fontId="4" fillId="0" borderId="8" xfId="0" applyNumberFormat="1" applyFont="1" applyBorder="1" applyAlignment="1">
      <alignment horizontal="center" vertical="center"/>
    </xf>
    <xf numFmtId="0" fontId="4" fillId="0" borderId="8" xfId="0" applyNumberFormat="1" applyFont="1" applyBorder="1" applyAlignment="1">
      <alignment horizontal="left" vertical="center"/>
    </xf>
    <xf numFmtId="166" fontId="4" fillId="0" borderId="4" xfId="0" applyNumberFormat="1" applyFont="1" applyBorder="1" applyAlignment="1">
      <alignment horizontal="center"/>
    </xf>
    <xf numFmtId="0" fontId="4" fillId="0" borderId="0" xfId="0" applyNumberFormat="1" applyFont="1" applyBorder="1" applyAlignment="1">
      <alignment horizontal="left"/>
    </xf>
    <xf numFmtId="0" fontId="4" fillId="0" borderId="0" xfId="0" applyNumberFormat="1" applyFont="1" applyBorder="1" applyAlignment="1">
      <alignment horizontal="center"/>
    </xf>
    <xf numFmtId="0" fontId="4" fillId="0" borderId="9" xfId="0" applyNumberFormat="1" applyFont="1" applyBorder="1" applyAlignment="1" applyProtection="1">
      <alignment horizontal="center"/>
      <protection locked="0"/>
    </xf>
    <xf numFmtId="0" fontId="4" fillId="0" borderId="9" xfId="0" applyNumberFormat="1" applyFont="1" applyBorder="1" applyAlignment="1" applyProtection="1">
      <alignment horizontal="left"/>
      <protection locked="0"/>
    </xf>
    <xf numFmtId="0" fontId="4" fillId="0" borderId="5" xfId="0" applyNumberFormat="1" applyFont="1" applyBorder="1" applyAlignment="1">
      <alignment horizontal="center" vertical="center"/>
    </xf>
    <xf numFmtId="0" fontId="4" fillId="0" borderId="3" xfId="0" applyNumberFormat="1" applyFont="1" applyBorder="1" applyAlignment="1">
      <alignment horizontal="left" vertical="center"/>
    </xf>
    <xf numFmtId="0" fontId="4" fillId="0" borderId="2" xfId="0" applyNumberFormat="1" applyFont="1" applyBorder="1" applyAlignment="1">
      <alignment horizontal="centerContinuous"/>
    </xf>
    <xf numFmtId="0" fontId="4" fillId="0" borderId="11" xfId="0" applyNumberFormat="1" applyFont="1" applyBorder="1" applyAlignment="1">
      <alignment horizontal="center" vertical="center"/>
    </xf>
    <xf numFmtId="0" fontId="4" fillId="0" borderId="11" xfId="0" applyNumberFormat="1" applyFont="1" applyBorder="1" applyAlignment="1">
      <alignment horizontal="left" vertical="center"/>
    </xf>
    <xf numFmtId="0" fontId="4" fillId="0" borderId="1" xfId="0" applyNumberFormat="1" applyFont="1" applyBorder="1" applyAlignment="1" applyProtection="1">
      <alignment horizontal="center"/>
      <protection locked="0"/>
    </xf>
    <xf numFmtId="0" fontId="7" fillId="0" borderId="2" xfId="0" applyNumberFormat="1" applyFont="1" applyBorder="1" applyAlignment="1">
      <alignment horizontal="left"/>
    </xf>
    <xf numFmtId="0" fontId="4" fillId="0" borderId="1" xfId="0" applyNumberFormat="1" applyFont="1" applyBorder="1" applyAlignment="1" applyProtection="1">
      <alignment horizontal="left"/>
      <protection locked="0"/>
    </xf>
    <xf numFmtId="0" fontId="4" fillId="0" borderId="0" xfId="0" applyFont="1" applyAlignment="1">
      <alignment horizontal="left"/>
    </xf>
    <xf numFmtId="0" fontId="4" fillId="0" borderId="0" xfId="0" applyFont="1"/>
    <xf numFmtId="0" fontId="4" fillId="0" borderId="0" xfId="0" applyFont="1" applyAlignment="1">
      <alignment horizontal="center"/>
    </xf>
    <xf numFmtId="0" fontId="4" fillId="0" borderId="0" xfId="0" applyFont="1" applyBorder="1" applyAlignment="1">
      <alignment horizontal="center"/>
    </xf>
    <xf numFmtId="0" fontId="4" fillId="0" borderId="0" xfId="0" applyFont="1" applyBorder="1" applyAlignment="1">
      <alignment horizontal="left"/>
    </xf>
    <xf numFmtId="1" fontId="4" fillId="0" borderId="0" xfId="0" applyNumberFormat="1" applyFont="1" applyAlignment="1">
      <alignment horizontal="right"/>
    </xf>
    <xf numFmtId="1" fontId="4" fillId="0" borderId="0" xfId="0" applyNumberFormat="1" applyFont="1" applyBorder="1" applyAlignment="1">
      <alignment horizontal="right"/>
    </xf>
    <xf numFmtId="0" fontId="3" fillId="0" borderId="4" xfId="0" applyNumberFormat="1" applyFont="1" applyBorder="1" applyAlignment="1">
      <alignment horizontal="center" vertical="center"/>
    </xf>
    <xf numFmtId="0" fontId="4" fillId="0" borderId="13" xfId="0" applyNumberFormat="1" applyFont="1" applyBorder="1" applyAlignment="1" applyProtection="1">
      <alignment horizontal="left"/>
      <protection locked="0"/>
    </xf>
    <xf numFmtId="0" fontId="3" fillId="0" borderId="2" xfId="0" applyNumberFormat="1" applyFont="1" applyBorder="1" applyAlignment="1">
      <alignment horizontal="center"/>
    </xf>
    <xf numFmtId="0" fontId="3" fillId="0" borderId="0" xfId="0" applyNumberFormat="1" applyFont="1" applyAlignment="1">
      <alignment horizontal="center"/>
    </xf>
    <xf numFmtId="1" fontId="3" fillId="0" borderId="8" xfId="0" applyNumberFormat="1" applyFont="1" applyBorder="1" applyAlignment="1">
      <alignment horizontal="center" vertical="center"/>
    </xf>
    <xf numFmtId="0" fontId="7" fillId="0" borderId="0" xfId="0" applyNumberFormat="1" applyFont="1" applyBorder="1" applyAlignment="1">
      <alignment horizontal="left"/>
    </xf>
    <xf numFmtId="0" fontId="4" fillId="0" borderId="0" xfId="0" applyNumberFormat="1" applyFont="1" applyBorder="1" applyAlignment="1">
      <alignment horizontal="centerContinuous"/>
    </xf>
    <xf numFmtId="0" fontId="3" fillId="0" borderId="0" xfId="0" applyNumberFormat="1" applyFont="1" applyBorder="1" applyAlignment="1">
      <alignment horizontal="center" vertical="center"/>
    </xf>
    <xf numFmtId="0" fontId="3" fillId="0" borderId="11" xfId="0" applyNumberFormat="1" applyFont="1" applyBorder="1" applyAlignment="1">
      <alignment horizontal="center" vertical="center"/>
    </xf>
    <xf numFmtId="0" fontId="3" fillId="0" borderId="0" xfId="0" applyNumberFormat="1" applyFont="1" applyBorder="1" applyAlignment="1">
      <alignment horizontal="left"/>
    </xf>
    <xf numFmtId="0" fontId="9" fillId="0" borderId="0" xfId="0" applyNumberFormat="1" applyFont="1" applyBorder="1" applyAlignment="1">
      <alignment horizontal="left"/>
    </xf>
    <xf numFmtId="0" fontId="8" fillId="0" borderId="0" xfId="0" applyNumberFormat="1" applyFont="1" applyBorder="1" applyAlignment="1">
      <alignment horizontal="left"/>
    </xf>
    <xf numFmtId="0" fontId="3" fillId="0" borderId="15" xfId="0" applyNumberFormat="1" applyFont="1" applyBorder="1" applyAlignment="1">
      <alignment horizontal="center" vertical="center"/>
    </xf>
    <xf numFmtId="0" fontId="3" fillId="0" borderId="16" xfId="0" applyNumberFormat="1" applyFont="1" applyBorder="1" applyAlignment="1">
      <alignment horizontal="center" vertical="center"/>
    </xf>
    <xf numFmtId="0" fontId="3" fillId="0" borderId="1" xfId="0" applyNumberFormat="1" applyFont="1" applyBorder="1" applyAlignment="1">
      <alignment horizontal="center"/>
    </xf>
    <xf numFmtId="0" fontId="4" fillId="0" borderId="1" xfId="0" applyNumberFormat="1" applyFont="1" applyBorder="1" applyAlignment="1">
      <alignment horizontal="center"/>
    </xf>
    <xf numFmtId="0" fontId="3" fillId="0" borderId="6" xfId="0" applyNumberFormat="1" applyFont="1" applyBorder="1" applyAlignment="1">
      <alignment horizontal="left" vertical="center"/>
    </xf>
    <xf numFmtId="0" fontId="4" fillId="0" borderId="4" xfId="0" applyNumberFormat="1" applyFont="1" applyBorder="1" applyAlignment="1" applyProtection="1">
      <alignment horizontal="center"/>
      <protection locked="0"/>
    </xf>
    <xf numFmtId="0" fontId="4" fillId="0" borderId="12" xfId="0" applyNumberFormat="1" applyFont="1" applyBorder="1" applyAlignment="1">
      <alignment horizontal="center" vertical="center" wrapText="1"/>
    </xf>
    <xf numFmtId="0" fontId="3" fillId="0" borderId="0" xfId="0" applyNumberFormat="1" applyFont="1" applyBorder="1" applyAlignment="1">
      <alignment horizontal="left" vertical="center"/>
    </xf>
    <xf numFmtId="0" fontId="3" fillId="0" borderId="5" xfId="0" applyNumberFormat="1" applyFont="1" applyBorder="1" applyAlignment="1">
      <alignment horizontal="left" vertical="center"/>
    </xf>
    <xf numFmtId="0" fontId="4" fillId="0" borderId="4" xfId="0" applyNumberFormat="1" applyFont="1" applyBorder="1" applyAlignment="1" applyProtection="1">
      <alignment horizontal="left"/>
      <protection locked="0"/>
    </xf>
    <xf numFmtId="0" fontId="4" fillId="0" borderId="0" xfId="0" applyNumberFormat="1" applyFont="1" applyBorder="1" applyAlignment="1" applyProtection="1">
      <alignment horizontal="left"/>
      <protection locked="0"/>
    </xf>
    <xf numFmtId="0" fontId="4" fillId="0" borderId="17" xfId="0" applyNumberFormat="1" applyFont="1" applyBorder="1" applyAlignment="1" applyProtection="1">
      <alignment horizontal="left"/>
      <protection locked="0"/>
    </xf>
    <xf numFmtId="0" fontId="4" fillId="0" borderId="14" xfId="0" applyNumberFormat="1" applyFont="1" applyBorder="1" applyAlignment="1" applyProtection="1">
      <alignment horizontal="left"/>
      <protection locked="0"/>
    </xf>
    <xf numFmtId="0" fontId="9" fillId="0" borderId="4" xfId="0" applyNumberFormat="1" applyFont="1" applyBorder="1" applyAlignment="1">
      <alignment horizontal="left"/>
    </xf>
    <xf numFmtId="0" fontId="4" fillId="0" borderId="10" xfId="0" applyNumberFormat="1" applyFont="1" applyBorder="1" applyAlignment="1">
      <alignment horizontal="center"/>
    </xf>
    <xf numFmtId="0" fontId="4" fillId="0" borderId="4" xfId="0" applyNumberFormat="1" applyFont="1" applyBorder="1" applyAlignment="1">
      <alignment horizontal="center" vertical="center"/>
    </xf>
    <xf numFmtId="0" fontId="3" fillId="0" borderId="5" xfId="0" applyNumberFormat="1" applyFont="1" applyBorder="1" applyAlignment="1">
      <alignment horizontal="center" vertical="center"/>
    </xf>
    <xf numFmtId="0" fontId="9" fillId="0" borderId="4" xfId="0" applyNumberFormat="1" applyFont="1" applyBorder="1" applyAlignment="1">
      <alignment horizontal="left" vertical="center"/>
    </xf>
    <xf numFmtId="0" fontId="9" fillId="0" borderId="24" xfId="0" applyNumberFormat="1" applyFont="1" applyBorder="1" applyAlignment="1">
      <alignment horizontal="left"/>
    </xf>
    <xf numFmtId="0" fontId="4" fillId="0" borderId="24" xfId="0" applyNumberFormat="1" applyFont="1" applyBorder="1" applyAlignment="1" applyProtection="1">
      <alignment horizontal="left"/>
      <protection locked="0"/>
    </xf>
    <xf numFmtId="0" fontId="11" fillId="0" borderId="4" xfId="0" applyNumberFormat="1" applyFont="1" applyBorder="1" applyAlignment="1">
      <alignment horizontal="center"/>
    </xf>
    <xf numFmtId="0" fontId="3" fillId="0" borderId="13" xfId="2" applyFont="1" applyFill="1" applyBorder="1" applyAlignment="1">
      <alignment horizontal="center"/>
    </xf>
    <xf numFmtId="0" fontId="3" fillId="0" borderId="9" xfId="2" applyFont="1" applyFill="1" applyBorder="1" applyAlignment="1">
      <alignment horizontal="center"/>
    </xf>
    <xf numFmtId="0" fontId="3" fillId="0" borderId="9" xfId="2" applyFont="1" applyFill="1" applyBorder="1" applyAlignment="1">
      <alignment horizontal="center" vertical="center"/>
    </xf>
    <xf numFmtId="0" fontId="3" fillId="0" borderId="25" xfId="2" applyFont="1" applyFill="1" applyBorder="1"/>
    <xf numFmtId="0" fontId="3" fillId="0" borderId="16" xfId="2" applyFont="1" applyFill="1" applyBorder="1"/>
    <xf numFmtId="0" fontId="3" fillId="0" borderId="16" xfId="2" applyFont="1" applyFill="1" applyBorder="1" applyAlignment="1">
      <alignment horizontal="center"/>
    </xf>
    <xf numFmtId="0" fontId="3" fillId="0" borderId="9" xfId="2" applyFont="1" applyFill="1" applyBorder="1" applyAlignment="1">
      <alignment horizontal="center" vertical="top"/>
    </xf>
    <xf numFmtId="0" fontId="3" fillId="0" borderId="27" xfId="2" applyFont="1" applyFill="1" applyBorder="1" applyAlignment="1">
      <alignment horizontal="center" vertical="center"/>
    </xf>
    <xf numFmtId="0" fontId="3" fillId="0" borderId="28" xfId="2" applyFont="1" applyFill="1" applyBorder="1" applyAlignment="1">
      <alignment horizontal="center" vertical="center"/>
    </xf>
    <xf numFmtId="2" fontId="3" fillId="0" borderId="27" xfId="2" applyNumberFormat="1" applyFont="1" applyFill="1" applyBorder="1" applyAlignment="1">
      <alignment horizontal="center" wrapText="1"/>
    </xf>
    <xf numFmtId="2" fontId="3" fillId="0" borderId="28" xfId="2" applyNumberFormat="1" applyFont="1" applyFill="1" applyBorder="1" applyAlignment="1">
      <alignment horizontal="center" wrapText="1"/>
    </xf>
    <xf numFmtId="0" fontId="3" fillId="0" borderId="26" xfId="2" applyFont="1" applyFill="1" applyBorder="1" applyAlignment="1">
      <alignment horizontal="center"/>
    </xf>
    <xf numFmtId="0" fontId="3" fillId="0" borderId="25" xfId="2" applyFont="1" applyFill="1" applyBorder="1" applyAlignment="1">
      <alignment horizontal="center"/>
    </xf>
    <xf numFmtId="0" fontId="3" fillId="0" borderId="0" xfId="3" applyFont="1" applyFill="1" applyBorder="1"/>
    <xf numFmtId="0" fontId="3" fillId="0" borderId="0" xfId="2" applyFont="1" applyFill="1"/>
    <xf numFmtId="0" fontId="3" fillId="0" borderId="26" xfId="2" applyFont="1" applyFill="1" applyBorder="1" applyAlignment="1">
      <alignment horizontal="center" vertical="center"/>
    </xf>
    <xf numFmtId="2" fontId="3" fillId="0" borderId="25" xfId="2" applyNumberFormat="1" applyFont="1" applyFill="1" applyBorder="1" applyAlignment="1">
      <alignment horizontal="center" wrapText="1"/>
    </xf>
    <xf numFmtId="0" fontId="4" fillId="0" borderId="9" xfId="2" applyFont="1" applyFill="1" applyBorder="1" applyAlignment="1">
      <alignment horizontal="center" vertical="top"/>
    </xf>
    <xf numFmtId="0" fontId="4" fillId="0" borderId="9" xfId="2" applyFont="1" applyFill="1" applyBorder="1" applyAlignment="1">
      <alignment horizontal="center"/>
    </xf>
    <xf numFmtId="0" fontId="3" fillId="0" borderId="0" xfId="2" applyFont="1" applyFill="1" applyBorder="1"/>
    <xf numFmtId="0" fontId="4" fillId="0" borderId="0" xfId="2" applyFont="1" applyFill="1" applyBorder="1"/>
    <xf numFmtId="0" fontId="4" fillId="0" borderId="0" xfId="2" applyNumberFormat="1" applyFont="1" applyFill="1" applyBorder="1" applyAlignment="1">
      <alignment horizontal="center"/>
    </xf>
    <xf numFmtId="0" fontId="4" fillId="0" borderId="13" xfId="2" applyFont="1" applyFill="1" applyBorder="1" applyAlignment="1">
      <alignment horizontal="center"/>
    </xf>
    <xf numFmtId="0" fontId="3" fillId="0" borderId="2" xfId="3" applyFont="1" applyFill="1" applyBorder="1" applyAlignment="1">
      <alignment horizontal="center"/>
    </xf>
    <xf numFmtId="0" fontId="4" fillId="0" borderId="0" xfId="3" applyFont="1" applyFill="1" applyBorder="1" applyAlignment="1"/>
    <xf numFmtId="0" fontId="3" fillId="0" borderId="2" xfId="3" applyFont="1" applyFill="1" applyBorder="1" applyAlignment="1"/>
    <xf numFmtId="49" fontId="4" fillId="0" borderId="0" xfId="0" applyNumberFormat="1" applyFont="1" applyBorder="1" applyAlignment="1">
      <alignment horizontal="right" vertical="center"/>
    </xf>
    <xf numFmtId="0" fontId="4" fillId="0" borderId="37" xfId="0" applyFont="1" applyBorder="1" applyAlignment="1">
      <alignment horizontal="left"/>
    </xf>
    <xf numFmtId="0" fontId="4" fillId="0" borderId="42" xfId="0" applyNumberFormat="1" applyFont="1" applyBorder="1" applyAlignment="1">
      <alignment horizontal="center"/>
    </xf>
    <xf numFmtId="0" fontId="15" fillId="0" borderId="0" xfId="3" applyFont="1" applyFill="1" applyBorder="1" applyAlignment="1"/>
    <xf numFmtId="0" fontId="7" fillId="0" borderId="0" xfId="3" applyFont="1" applyFill="1" applyBorder="1" applyAlignment="1"/>
    <xf numFmtId="0" fontId="4" fillId="0" borderId="4" xfId="0" applyNumberFormat="1" applyFont="1" applyFill="1" applyBorder="1" applyAlignment="1">
      <alignment horizontal="left"/>
    </xf>
    <xf numFmtId="0" fontId="4" fillId="0" borderId="0" xfId="0" applyNumberFormat="1" applyFont="1" applyFill="1" applyBorder="1" applyAlignment="1">
      <alignment horizontal="left"/>
    </xf>
    <xf numFmtId="4" fontId="7" fillId="0" borderId="33" xfId="0" applyNumberFormat="1" applyFont="1" applyBorder="1" applyAlignment="1">
      <alignment horizontal="right"/>
    </xf>
    <xf numFmtId="0" fontId="10" fillId="0" borderId="37" xfId="0" applyNumberFormat="1" applyFont="1" applyBorder="1" applyAlignment="1"/>
    <xf numFmtId="0" fontId="10" fillId="0" borderId="0" xfId="0" applyNumberFormat="1" applyFont="1" applyBorder="1" applyAlignment="1"/>
    <xf numFmtId="0" fontId="10" fillId="0" borderId="33" xfId="0" applyNumberFormat="1" applyFont="1" applyBorder="1" applyAlignment="1"/>
    <xf numFmtId="0" fontId="11" fillId="0" borderId="37" xfId="0" applyNumberFormat="1" applyFont="1" applyBorder="1" applyAlignment="1" applyProtection="1">
      <protection locked="0"/>
    </xf>
    <xf numFmtId="0" fontId="11" fillId="0" borderId="0" xfId="0" applyNumberFormat="1" applyFont="1" applyBorder="1" applyAlignment="1" applyProtection="1">
      <protection locked="0"/>
    </xf>
    <xf numFmtId="0" fontId="11" fillId="0" borderId="33" xfId="0" applyNumberFormat="1" applyFont="1" applyBorder="1" applyAlignment="1" applyProtection="1">
      <protection locked="0"/>
    </xf>
    <xf numFmtId="0" fontId="11" fillId="0" borderId="37" xfId="0" applyNumberFormat="1" applyFont="1" applyBorder="1" applyAlignment="1" applyProtection="1">
      <alignment horizontal="centerContinuous"/>
      <protection locked="0"/>
    </xf>
    <xf numFmtId="0" fontId="11" fillId="0" borderId="33" xfId="0" applyNumberFormat="1" applyFont="1" applyBorder="1" applyAlignment="1" applyProtection="1">
      <alignment horizontal="centerContinuous"/>
      <protection locked="0"/>
    </xf>
    <xf numFmtId="0" fontId="11" fillId="0" borderId="38" xfId="0" applyFont="1" applyBorder="1" applyAlignment="1">
      <alignment horizontal="left"/>
    </xf>
    <xf numFmtId="0" fontId="11" fillId="0" borderId="39" xfId="0" applyFont="1" applyBorder="1"/>
    <xf numFmtId="166" fontId="3" fillId="0" borderId="4" xfId="0" applyNumberFormat="1" applyFont="1" applyFill="1" applyBorder="1" applyAlignment="1">
      <alignment horizontal="left"/>
    </xf>
    <xf numFmtId="0" fontId="3" fillId="0" borderId="42" xfId="0" applyNumberFormat="1" applyFont="1" applyBorder="1" applyAlignment="1">
      <alignment horizontal="center" vertical="center"/>
    </xf>
    <xf numFmtId="0" fontId="4" fillId="0" borderId="42" xfId="0" applyNumberFormat="1" applyFont="1" applyBorder="1" applyAlignment="1">
      <alignment horizontal="center" vertical="center"/>
    </xf>
    <xf numFmtId="0" fontId="5" fillId="0" borderId="45" xfId="0" applyNumberFormat="1" applyFont="1" applyFill="1" applyBorder="1" applyAlignment="1" applyProtection="1">
      <protection locked="0"/>
    </xf>
    <xf numFmtId="0" fontId="4" fillId="0" borderId="42" xfId="0" applyNumberFormat="1" applyFont="1" applyBorder="1" applyAlignment="1">
      <alignment horizontal="center" vertical="center" wrapText="1"/>
    </xf>
    <xf numFmtId="0" fontId="4" fillId="0" borderId="41" xfId="0" applyNumberFormat="1" applyFont="1" applyBorder="1" applyAlignment="1" applyProtection="1">
      <alignment horizontal="center"/>
      <protection locked="0"/>
    </xf>
    <xf numFmtId="0" fontId="4" fillId="0" borderId="42" xfId="0" applyNumberFormat="1" applyFont="1" applyBorder="1" applyAlignment="1" applyProtection="1">
      <alignment horizontal="center"/>
      <protection locked="0"/>
    </xf>
    <xf numFmtId="0" fontId="4" fillId="0" borderId="14" xfId="2" applyFont="1" applyFill="1" applyBorder="1" applyAlignment="1">
      <alignment horizontal="center"/>
    </xf>
    <xf numFmtId="0" fontId="4" fillId="0" borderId="42" xfId="0" applyNumberFormat="1" applyFont="1" applyFill="1" applyBorder="1" applyAlignment="1">
      <alignment horizontal="center"/>
    </xf>
    <xf numFmtId="0" fontId="11" fillId="0" borderId="22" xfId="0" applyFont="1" applyBorder="1" applyAlignment="1">
      <alignment vertical="center"/>
    </xf>
    <xf numFmtId="0" fontId="11" fillId="0" borderId="0" xfId="0" applyNumberFormat="1" applyFont="1" applyAlignment="1" applyProtection="1">
      <protection locked="0"/>
    </xf>
    <xf numFmtId="0" fontId="11" fillId="0" borderId="21" xfId="0" applyFont="1" applyBorder="1" applyAlignment="1">
      <alignment horizontal="center" vertical="center"/>
    </xf>
    <xf numFmtId="0" fontId="11" fillId="0" borderId="23" xfId="0" applyFont="1" applyBorder="1" applyAlignment="1">
      <alignment horizontal="center" vertical="center"/>
    </xf>
    <xf numFmtId="0" fontId="17" fillId="0" borderId="9" xfId="0" applyFont="1" applyFill="1" applyBorder="1" applyAlignment="1">
      <alignment horizontal="center"/>
    </xf>
    <xf numFmtId="0" fontId="17" fillId="0" borderId="34" xfId="0" applyFont="1" applyFill="1" applyBorder="1"/>
    <xf numFmtId="0" fontId="17" fillId="0" borderId="0" xfId="0" applyFont="1" applyFill="1" applyBorder="1"/>
    <xf numFmtId="0" fontId="17" fillId="0" borderId="0" xfId="0" applyFont="1" applyFill="1" applyBorder="1" applyAlignment="1">
      <alignment horizontal="center"/>
    </xf>
    <xf numFmtId="0" fontId="17" fillId="0" borderId="9" xfId="0" applyNumberFormat="1" applyFont="1" applyFill="1" applyBorder="1" applyAlignment="1">
      <alignment horizontal="center"/>
    </xf>
    <xf numFmtId="0" fontId="16" fillId="0" borderId="34" xfId="0" applyFont="1" applyFill="1" applyBorder="1"/>
    <xf numFmtId="0" fontId="17" fillId="0" borderId="2" xfId="0" applyFont="1" applyFill="1" applyBorder="1"/>
    <xf numFmtId="0" fontId="17" fillId="0" borderId="14" xfId="0" applyNumberFormat="1" applyFont="1" applyFill="1" applyBorder="1" applyAlignment="1">
      <alignment horizontal="center"/>
    </xf>
    <xf numFmtId="0" fontId="17" fillId="0" borderId="47" xfId="0" applyFont="1" applyFill="1" applyBorder="1"/>
    <xf numFmtId="0" fontId="17" fillId="0" borderId="30" xfId="0" applyFont="1" applyFill="1" applyBorder="1"/>
    <xf numFmtId="0" fontId="11" fillId="0" borderId="0" xfId="0" applyNumberFormat="1" applyFont="1" applyBorder="1" applyAlignment="1" applyProtection="1">
      <alignment horizontal="center"/>
      <protection locked="0"/>
    </xf>
    <xf numFmtId="0" fontId="4" fillId="0" borderId="17" xfId="0" applyNumberFormat="1" applyFont="1" applyBorder="1" applyAlignment="1" applyProtection="1">
      <alignment horizontal="left" wrapText="1"/>
      <protection locked="0"/>
    </xf>
    <xf numFmtId="0" fontId="3" fillId="0" borderId="42" xfId="0" applyFont="1" applyBorder="1" applyAlignment="1">
      <alignment horizontal="left"/>
    </xf>
    <xf numFmtId="0" fontId="4" fillId="0" borderId="42" xfId="0" applyFont="1" applyBorder="1" applyAlignment="1">
      <alignment horizontal="left"/>
    </xf>
    <xf numFmtId="0" fontId="4" fillId="0" borderId="41" xfId="0" applyFont="1" applyBorder="1" applyAlignment="1">
      <alignment horizontal="left"/>
    </xf>
    <xf numFmtId="0" fontId="3" fillId="0" borderId="42" xfId="0" applyFont="1" applyBorder="1" applyAlignment="1">
      <alignment horizontal="left" vertical="center"/>
    </xf>
    <xf numFmtId="166" fontId="4" fillId="0" borderId="42" xfId="0" applyNumberFormat="1" applyFont="1" applyBorder="1" applyAlignment="1">
      <alignment horizontal="left"/>
    </xf>
    <xf numFmtId="0" fontId="4" fillId="0" borderId="25" xfId="0" applyNumberFormat="1" applyFont="1" applyBorder="1" applyAlignment="1"/>
    <xf numFmtId="0" fontId="11" fillId="0" borderId="37" xfId="0" applyFont="1" applyBorder="1" applyAlignment="1">
      <alignment horizontal="center" vertical="center"/>
    </xf>
    <xf numFmtId="0" fontId="11" fillId="0" borderId="40" xfId="0" applyFont="1" applyBorder="1" applyAlignment="1">
      <alignment vertical="center"/>
    </xf>
    <xf numFmtId="0" fontId="4" fillId="0" borderId="9" xfId="0" applyNumberFormat="1" applyFont="1" applyFill="1" applyBorder="1" applyAlignment="1">
      <alignment horizontal="center"/>
    </xf>
    <xf numFmtId="0" fontId="4" fillId="0" borderId="0" xfId="2" applyFont="1" applyFill="1"/>
    <xf numFmtId="0" fontId="3" fillId="0" borderId="0" xfId="0" applyNumberFormat="1" applyFont="1" applyAlignment="1" applyProtection="1">
      <alignment horizontal="center"/>
      <protection locked="0"/>
    </xf>
    <xf numFmtId="0" fontId="3" fillId="0" borderId="28" xfId="2" applyFont="1" applyFill="1" applyBorder="1" applyAlignment="1">
      <alignment horizontal="left"/>
    </xf>
    <xf numFmtId="0" fontId="4" fillId="0" borderId="34" xfId="2" applyFont="1" applyFill="1" applyBorder="1" applyAlignment="1">
      <alignment horizontal="center"/>
    </xf>
    <xf numFmtId="166" fontId="4" fillId="0" borderId="0" xfId="2" applyNumberFormat="1" applyFont="1" applyFill="1" applyBorder="1" applyAlignment="1">
      <alignment horizontal="center"/>
    </xf>
    <xf numFmtId="0" fontId="4" fillId="0" borderId="0" xfId="2" applyFont="1" applyFill="1" applyBorder="1" applyAlignment="1">
      <alignment horizontal="center"/>
    </xf>
    <xf numFmtId="0" fontId="3" fillId="0" borderId="34" xfId="2" applyFont="1" applyFill="1" applyBorder="1" applyAlignment="1">
      <alignment horizontal="center"/>
    </xf>
    <xf numFmtId="2" fontId="4" fillId="0" borderId="0" xfId="2" applyNumberFormat="1" applyFont="1" applyFill="1" applyBorder="1" applyAlignment="1">
      <alignment horizontal="center"/>
    </xf>
    <xf numFmtId="1" fontId="4" fillId="0" borderId="0" xfId="2" applyNumberFormat="1" applyFont="1" applyFill="1" applyBorder="1" applyAlignment="1">
      <alignment horizontal="center"/>
    </xf>
    <xf numFmtId="0" fontId="4" fillId="0" borderId="25" xfId="2" applyFont="1" applyFill="1" applyBorder="1" applyAlignment="1">
      <alignment horizontal="center"/>
    </xf>
    <xf numFmtId="0" fontId="4" fillId="0" borderId="16" xfId="2" applyFont="1" applyFill="1" applyBorder="1" applyAlignment="1">
      <alignment horizontal="center"/>
    </xf>
    <xf numFmtId="4" fontId="3" fillId="0" borderId="0" xfId="2" applyNumberFormat="1" applyFont="1" applyFill="1" applyBorder="1" applyAlignment="1"/>
    <xf numFmtId="4" fontId="4" fillId="0" borderId="0" xfId="2" applyNumberFormat="1" applyFont="1" applyFill="1" applyBorder="1" applyAlignment="1">
      <alignment horizontal="right"/>
    </xf>
    <xf numFmtId="0" fontId="4" fillId="0" borderId="14" xfId="2" applyNumberFormat="1" applyFont="1" applyFill="1" applyBorder="1" applyAlignment="1">
      <alignment horizontal="center"/>
    </xf>
    <xf numFmtId="0" fontId="4" fillId="0" borderId="9" xfId="2" applyFont="1" applyFill="1" applyBorder="1"/>
    <xf numFmtId="2" fontId="4" fillId="0" borderId="34" xfId="15" applyNumberFormat="1" applyFont="1" applyFill="1" applyBorder="1" applyAlignment="1" applyProtection="1">
      <alignment horizontal="center"/>
    </xf>
    <xf numFmtId="2" fontId="4" fillId="0" borderId="34" xfId="23" applyNumberFormat="1" applyFont="1" applyFill="1" applyBorder="1" applyAlignment="1" applyProtection="1">
      <alignment horizontal="center" vertical="center"/>
    </xf>
    <xf numFmtId="2" fontId="4" fillId="0" borderId="34" xfId="23" applyNumberFormat="1" applyFont="1" applyFill="1" applyBorder="1" applyAlignment="1" applyProtection="1">
      <alignment horizontal="center"/>
    </xf>
    <xf numFmtId="2" fontId="4" fillId="0" borderId="34" xfId="23" applyNumberFormat="1" applyFont="1" applyFill="1" applyBorder="1" applyAlignment="1">
      <alignment horizontal="center"/>
    </xf>
    <xf numFmtId="2" fontId="4" fillId="0" borderId="14" xfId="2" applyNumberFormat="1" applyFont="1" applyFill="1" applyBorder="1" applyAlignment="1">
      <alignment horizontal="center"/>
    </xf>
    <xf numFmtId="0" fontId="4" fillId="0" borderId="28" xfId="2" applyFont="1" applyFill="1" applyBorder="1" applyAlignment="1">
      <alignment horizontal="center"/>
    </xf>
    <xf numFmtId="0" fontId="3" fillId="0" borderId="25" xfId="2" applyFont="1" applyFill="1" applyBorder="1" applyAlignment="1">
      <alignment horizontal="left"/>
    </xf>
    <xf numFmtId="0" fontId="3" fillId="0" borderId="30" xfId="2" applyFont="1" applyFill="1" applyBorder="1" applyAlignment="1">
      <alignment horizontal="center" vertical="center"/>
    </xf>
    <xf numFmtId="2" fontId="3" fillId="0" borderId="16" xfId="2" applyNumberFormat="1" applyFont="1" applyFill="1" applyBorder="1" applyAlignment="1">
      <alignment horizontal="center" wrapText="1"/>
    </xf>
    <xf numFmtId="0" fontId="3" fillId="0" borderId="16" xfId="2" applyFont="1" applyFill="1" applyBorder="1" applyAlignment="1">
      <alignment horizontal="left"/>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4" fillId="0" borderId="34" xfId="2" applyNumberFormat="1" applyFont="1" applyFill="1" applyBorder="1" applyAlignment="1">
      <alignment horizontal="center"/>
    </xf>
    <xf numFmtId="165" fontId="11" fillId="0" borderId="0" xfId="0" applyNumberFormat="1" applyFont="1" applyAlignment="1" applyProtection="1">
      <protection locked="0"/>
    </xf>
    <xf numFmtId="0" fontId="9" fillId="0" borderId="19" xfId="0" applyFont="1" applyFill="1" applyBorder="1" applyAlignment="1">
      <alignment horizontal="center"/>
    </xf>
    <xf numFmtId="0" fontId="3" fillId="0" borderId="0" xfId="0" applyNumberFormat="1" applyFont="1" applyFill="1" applyAlignment="1">
      <alignment horizontal="center"/>
    </xf>
    <xf numFmtId="0" fontId="3" fillId="0" borderId="0" xfId="2" applyFont="1" applyFill="1" applyBorder="1" applyAlignment="1">
      <alignment horizontal="center"/>
    </xf>
    <xf numFmtId="0" fontId="3" fillId="0" borderId="42" xfId="0" applyNumberFormat="1" applyFont="1" applyFill="1" applyBorder="1" applyAlignment="1">
      <alignment horizontal="center" vertical="center"/>
    </xf>
    <xf numFmtId="0" fontId="3" fillId="0" borderId="27" xfId="0" applyNumberFormat="1" applyFont="1" applyFill="1" applyBorder="1" applyAlignment="1">
      <alignment horizontal="center" vertical="center"/>
    </xf>
    <xf numFmtId="1" fontId="3" fillId="0" borderId="0" xfId="0" applyNumberFormat="1" applyFont="1" applyFill="1" applyBorder="1" applyAlignment="1">
      <alignment horizontal="center" vertical="center"/>
    </xf>
    <xf numFmtId="0" fontId="3" fillId="0" borderId="19" xfId="0" applyFont="1" applyFill="1" applyBorder="1" applyAlignment="1">
      <alignment horizontal="center" vertical="center"/>
    </xf>
    <xf numFmtId="4" fontId="3" fillId="0" borderId="19" xfId="0" applyNumberFormat="1" applyFont="1" applyFill="1" applyBorder="1" applyAlignment="1">
      <alignment horizontal="center" vertical="center"/>
    </xf>
    <xf numFmtId="0" fontId="4" fillId="0" borderId="0" xfId="0" applyNumberFormat="1" applyFont="1" applyFill="1" applyBorder="1" applyAlignment="1">
      <alignment horizontal="left" vertical="center"/>
    </xf>
    <xf numFmtId="0" fontId="4" fillId="0" borderId="0" xfId="0" applyNumberFormat="1" applyFont="1" applyFill="1" applyBorder="1" applyAlignment="1">
      <alignment horizontal="center" vertical="center"/>
    </xf>
    <xf numFmtId="0" fontId="4" fillId="0" borderId="0" xfId="0" applyFont="1" applyFill="1"/>
    <xf numFmtId="1" fontId="4" fillId="0" borderId="0" xfId="0" applyNumberFormat="1" applyFont="1" applyFill="1" applyBorder="1" applyAlignment="1">
      <alignment horizontal="right" vertical="center"/>
    </xf>
    <xf numFmtId="2" fontId="4" fillId="0" borderId="0" xfId="2" applyNumberFormat="1" applyFont="1" applyFill="1" applyAlignment="1">
      <alignment horizontal="center"/>
    </xf>
    <xf numFmtId="0" fontId="9" fillId="0" borderId="9" xfId="0" applyFont="1" applyFill="1" applyBorder="1" applyAlignment="1">
      <alignment wrapText="1"/>
    </xf>
    <xf numFmtId="0" fontId="4" fillId="0" borderId="9" xfId="0" applyFont="1" applyFill="1" applyBorder="1" applyAlignment="1">
      <alignment horizontal="center"/>
    </xf>
    <xf numFmtId="0" fontId="4" fillId="0" borderId="9" xfId="0" applyFont="1" applyFill="1" applyBorder="1"/>
    <xf numFmtId="0" fontId="4" fillId="0" borderId="9" xfId="0" applyFont="1" applyFill="1" applyBorder="1" applyAlignment="1">
      <alignment wrapText="1"/>
    </xf>
    <xf numFmtId="0" fontId="4" fillId="0" borderId="9" xfId="0" applyFont="1" applyFill="1" applyBorder="1" applyAlignment="1">
      <alignment horizontal="center" vertical="center"/>
    </xf>
    <xf numFmtId="0" fontId="4" fillId="0" borderId="9" xfId="0" applyFont="1" applyFill="1" applyBorder="1" applyAlignment="1">
      <alignment vertical="center" wrapText="1"/>
    </xf>
    <xf numFmtId="0" fontId="4" fillId="0" borderId="9" xfId="0" applyFont="1" applyFill="1" applyBorder="1" applyAlignment="1">
      <alignment horizontal="center" wrapText="1"/>
    </xf>
    <xf numFmtId="0" fontId="4" fillId="0" borderId="9" xfId="0" applyFont="1" applyFill="1" applyBorder="1" applyAlignment="1">
      <alignment vertical="top" wrapText="1"/>
    </xf>
    <xf numFmtId="0" fontId="4" fillId="0" borderId="9" xfId="0" applyFont="1" applyFill="1" applyBorder="1" applyAlignment="1">
      <alignment horizontal="left" vertical="top" wrapText="1"/>
    </xf>
    <xf numFmtId="49" fontId="4" fillId="0" borderId="0" xfId="0" applyNumberFormat="1" applyFont="1" applyFill="1" applyBorder="1" applyAlignment="1">
      <alignment horizontal="right" vertical="center"/>
    </xf>
    <xf numFmtId="0" fontId="3" fillId="0" borderId="9" xfId="2" applyFont="1" applyFill="1" applyBorder="1" applyAlignment="1">
      <alignment vertical="top" wrapText="1"/>
    </xf>
    <xf numFmtId="0" fontId="4" fillId="0" borderId="9" xfId="2" applyFont="1" applyFill="1" applyBorder="1" applyAlignment="1">
      <alignment horizontal="right" vertical="top" wrapText="1"/>
    </xf>
    <xf numFmtId="0" fontId="4" fillId="0" borderId="9" xfId="2" applyFont="1" applyFill="1" applyBorder="1" applyAlignment="1">
      <alignment vertical="top" wrapText="1"/>
    </xf>
    <xf numFmtId="0" fontId="4" fillId="0" borderId="9" xfId="2" applyFont="1" applyFill="1" applyBorder="1" applyAlignment="1">
      <alignment horizontal="center" vertical="top" wrapText="1"/>
    </xf>
    <xf numFmtId="0" fontId="3" fillId="0" borderId="9" xfId="2" applyFont="1" applyFill="1" applyBorder="1"/>
    <xf numFmtId="2" fontId="4" fillId="0" borderId="9" xfId="2" applyNumberFormat="1" applyFont="1" applyFill="1" applyBorder="1" applyAlignment="1">
      <alignment horizontal="center"/>
    </xf>
    <xf numFmtId="2" fontId="3" fillId="0" borderId="63" xfId="2" applyNumberFormat="1" applyFont="1" applyFill="1" applyBorder="1" applyAlignment="1">
      <alignment horizontal="center"/>
    </xf>
    <xf numFmtId="0" fontId="3" fillId="0" borderId="63" xfId="2" applyFont="1" applyFill="1" applyBorder="1" applyAlignment="1">
      <alignment horizontal="center" vertical="center"/>
    </xf>
    <xf numFmtId="0" fontId="5" fillId="0" borderId="63" xfId="2" applyFont="1" applyFill="1" applyBorder="1"/>
    <xf numFmtId="0" fontId="4" fillId="0" borderId="0" xfId="2" applyFont="1" applyFill="1" applyBorder="1" applyAlignment="1">
      <alignment horizontal="center" vertical="top" wrapText="1"/>
    </xf>
    <xf numFmtId="0" fontId="7" fillId="0" borderId="0" xfId="0" applyNumberFormat="1" applyFont="1" applyFill="1" applyBorder="1" applyAlignment="1">
      <alignment horizontal="left"/>
    </xf>
    <xf numFmtId="0" fontId="4" fillId="0" borderId="0" xfId="0" applyNumberFormat="1" applyFont="1" applyFill="1" applyBorder="1" applyAlignment="1">
      <alignment horizontal="centerContinuous"/>
    </xf>
    <xf numFmtId="4" fontId="7" fillId="0" borderId="0" xfId="0" applyNumberFormat="1" applyFont="1" applyFill="1" applyAlignment="1">
      <alignment horizontal="right"/>
    </xf>
    <xf numFmtId="0" fontId="7" fillId="0" borderId="2" xfId="0" applyNumberFormat="1" applyFont="1" applyFill="1" applyBorder="1" applyAlignment="1">
      <alignment horizontal="left"/>
    </xf>
    <xf numFmtId="0" fontId="4" fillId="0" borderId="2" xfId="0" applyNumberFormat="1" applyFont="1" applyFill="1" applyBorder="1" applyAlignment="1">
      <alignment horizontal="centerContinuous"/>
    </xf>
    <xf numFmtId="0" fontId="3" fillId="0" borderId="2" xfId="0" applyNumberFormat="1" applyFont="1" applyFill="1" applyBorder="1" applyAlignment="1">
      <alignment horizontal="center"/>
    </xf>
    <xf numFmtId="1" fontId="4" fillId="0" borderId="2" xfId="0" applyNumberFormat="1" applyFont="1" applyFill="1" applyBorder="1" applyAlignment="1">
      <alignment horizontal="right"/>
    </xf>
    <xf numFmtId="4" fontId="7" fillId="0" borderId="0" xfId="0" applyNumberFormat="1" applyFont="1" applyFill="1" applyBorder="1" applyAlignment="1">
      <alignment horizontal="right"/>
    </xf>
    <xf numFmtId="0" fontId="4" fillId="0" borderId="25" xfId="0" applyNumberFormat="1" applyFont="1" applyFill="1" applyBorder="1" applyAlignment="1"/>
    <xf numFmtId="0" fontId="3" fillId="0" borderId="4" xfId="0" applyNumberFormat="1" applyFont="1" applyFill="1" applyBorder="1" applyAlignment="1">
      <alignment horizontal="center" vertical="center"/>
    </xf>
    <xf numFmtId="0" fontId="3" fillId="0" borderId="15" xfId="0" applyNumberFormat="1" applyFont="1" applyFill="1" applyBorder="1" applyAlignment="1">
      <alignment horizontal="center" vertical="center"/>
    </xf>
    <xf numFmtId="0" fontId="3" fillId="0" borderId="16"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1" fontId="3" fillId="0" borderId="4" xfId="0" applyNumberFormat="1" applyFont="1" applyFill="1" applyBorder="1" applyAlignment="1">
      <alignment horizontal="right" vertical="center"/>
    </xf>
    <xf numFmtId="0" fontId="3" fillId="0" borderId="3" xfId="0" applyNumberFormat="1" applyFont="1" applyFill="1" applyBorder="1" applyAlignment="1">
      <alignment horizontal="center" vertical="center"/>
    </xf>
    <xf numFmtId="0" fontId="3" fillId="0" borderId="11" xfId="0" applyNumberFormat="1" applyFont="1" applyFill="1" applyBorder="1" applyAlignment="1">
      <alignment horizontal="center" vertical="center"/>
    </xf>
    <xf numFmtId="1" fontId="3" fillId="0" borderId="3" xfId="0" applyNumberFormat="1" applyFont="1" applyFill="1" applyBorder="1" applyAlignment="1">
      <alignment horizontal="right" vertical="center"/>
    </xf>
    <xf numFmtId="0" fontId="3" fillId="0" borderId="4" xfId="0" applyNumberFormat="1" applyFont="1" applyFill="1" applyBorder="1" applyAlignment="1">
      <alignment horizontal="left" vertical="center" wrapText="1"/>
    </xf>
    <xf numFmtId="0" fontId="4" fillId="0" borderId="12" xfId="0" applyNumberFormat="1" applyFont="1" applyFill="1" applyBorder="1" applyAlignment="1">
      <alignment horizontal="center" vertical="center" wrapText="1"/>
    </xf>
    <xf numFmtId="0" fontId="3" fillId="0" borderId="0" xfId="0" applyNumberFormat="1" applyFont="1" applyFill="1" applyBorder="1" applyAlignment="1">
      <alignment horizontal="left" vertical="center"/>
    </xf>
    <xf numFmtId="0" fontId="4" fillId="0" borderId="4" xfId="0" applyNumberFormat="1" applyFont="1" applyFill="1" applyBorder="1" applyAlignment="1">
      <alignment horizontal="center" vertical="center" wrapText="1"/>
    </xf>
    <xf numFmtId="0" fontId="4" fillId="0" borderId="42" xfId="0" applyNumberFormat="1" applyFont="1" applyFill="1" applyBorder="1" applyAlignment="1">
      <alignment horizontal="center" vertical="center" wrapText="1"/>
    </xf>
    <xf numFmtId="1" fontId="4" fillId="0" borderId="4" xfId="0" applyNumberFormat="1" applyFont="1" applyFill="1" applyBorder="1" applyAlignment="1">
      <alignment horizontal="right" vertical="center" wrapText="1"/>
    </xf>
    <xf numFmtId="165" fontId="4" fillId="0" borderId="37" xfId="0" applyNumberFormat="1" applyFont="1" applyFill="1" applyBorder="1" applyAlignment="1">
      <alignment horizontal="center" vertical="center"/>
    </xf>
    <xf numFmtId="4" fontId="4" fillId="0" borderId="52" xfId="0" applyNumberFormat="1" applyFont="1" applyFill="1" applyBorder="1" applyAlignment="1">
      <alignment horizontal="right" vertical="center"/>
    </xf>
    <xf numFmtId="0" fontId="3" fillId="0" borderId="42" xfId="0" applyFont="1" applyFill="1" applyBorder="1" applyAlignment="1">
      <alignment horizontal="left"/>
    </xf>
    <xf numFmtId="0" fontId="3" fillId="0" borderId="1" xfId="0" applyNumberFormat="1" applyFont="1" applyFill="1" applyBorder="1" applyAlignment="1">
      <alignment horizontal="center"/>
    </xf>
    <xf numFmtId="0" fontId="3" fillId="0" borderId="0" xfId="0" applyNumberFormat="1" applyFont="1" applyFill="1" applyBorder="1" applyAlignment="1">
      <alignment horizontal="left"/>
    </xf>
    <xf numFmtId="0" fontId="9" fillId="0" borderId="0" xfId="0" applyNumberFormat="1" applyFont="1" applyFill="1" applyBorder="1" applyAlignment="1">
      <alignment horizontal="left"/>
    </xf>
    <xf numFmtId="0" fontId="4" fillId="0" borderId="4" xfId="0" applyNumberFormat="1" applyFont="1" applyFill="1" applyBorder="1" applyAlignment="1">
      <alignment horizontal="center"/>
    </xf>
    <xf numFmtId="1" fontId="4" fillId="0" borderId="4" xfId="0" applyNumberFormat="1" applyFont="1" applyFill="1" applyBorder="1" applyAlignment="1">
      <alignment horizontal="center"/>
    </xf>
    <xf numFmtId="0" fontId="4" fillId="0" borderId="42" xfId="0" applyFont="1" applyFill="1" applyBorder="1" applyAlignment="1">
      <alignment horizontal="left"/>
    </xf>
    <xf numFmtId="0" fontId="8" fillId="0" borderId="0" xfId="0" applyNumberFormat="1" applyFont="1" applyFill="1" applyBorder="1" applyAlignment="1">
      <alignment horizontal="left"/>
    </xf>
    <xf numFmtId="0" fontId="4" fillId="0" borderId="1" xfId="0" applyNumberFormat="1" applyFont="1" applyFill="1" applyBorder="1" applyAlignment="1">
      <alignment horizontal="center"/>
    </xf>
    <xf numFmtId="1" fontId="4" fillId="0" borderId="42" xfId="0" applyNumberFormat="1" applyFont="1" applyFill="1" applyBorder="1" applyAlignment="1">
      <alignment horizontal="center"/>
    </xf>
    <xf numFmtId="0" fontId="3" fillId="0" borderId="4" xfId="0" applyNumberFormat="1" applyFont="1" applyFill="1" applyBorder="1" applyAlignment="1">
      <alignment horizontal="center"/>
    </xf>
    <xf numFmtId="0" fontId="9" fillId="0" borderId="4" xfId="0" applyNumberFormat="1" applyFont="1" applyFill="1" applyBorder="1" applyAlignment="1">
      <alignment horizontal="left"/>
    </xf>
    <xf numFmtId="0" fontId="4" fillId="0" borderId="24" xfId="0" applyNumberFormat="1" applyFont="1" applyFill="1" applyBorder="1" applyAlignment="1">
      <alignment horizontal="left"/>
    </xf>
    <xf numFmtId="0" fontId="4" fillId="0" borderId="41" xfId="0" applyFont="1" applyFill="1" applyBorder="1" applyAlignment="1">
      <alignment horizontal="left"/>
    </xf>
    <xf numFmtId="0" fontId="4" fillId="0" borderId="0" xfId="0" applyNumberFormat="1" applyFont="1" applyFill="1" applyBorder="1" applyAlignment="1">
      <alignment horizontal="center"/>
    </xf>
    <xf numFmtId="0" fontId="3" fillId="0" borderId="4" xfId="0" applyNumberFormat="1" applyFont="1" applyFill="1" applyBorder="1" applyAlignment="1">
      <alignment horizontal="left"/>
    </xf>
    <xf numFmtId="0" fontId="11" fillId="0" borderId="4" xfId="0" applyNumberFormat="1" applyFont="1" applyFill="1" applyBorder="1" applyAlignment="1">
      <alignment horizontal="center"/>
    </xf>
    <xf numFmtId="0" fontId="4" fillId="0" borderId="7" xfId="0" applyNumberFormat="1" applyFont="1" applyFill="1" applyBorder="1" applyAlignment="1">
      <alignment horizontal="left" vertical="center"/>
    </xf>
    <xf numFmtId="0" fontId="4" fillId="0" borderId="8" xfId="0" applyNumberFormat="1" applyFont="1" applyFill="1" applyBorder="1" applyAlignment="1">
      <alignment horizontal="center" vertical="center"/>
    </xf>
    <xf numFmtId="0" fontId="4" fillId="0" borderId="8" xfId="0" applyNumberFormat="1" applyFont="1" applyFill="1" applyBorder="1" applyAlignment="1">
      <alignment horizontal="left" vertical="center"/>
    </xf>
    <xf numFmtId="1" fontId="3" fillId="0" borderId="8" xfId="0" applyNumberFormat="1" applyFont="1" applyFill="1" applyBorder="1" applyAlignment="1">
      <alignment horizontal="center" vertical="center"/>
    </xf>
    <xf numFmtId="0" fontId="4" fillId="0" borderId="6" xfId="0" applyNumberFormat="1" applyFont="1" applyFill="1" applyBorder="1" applyAlignment="1">
      <alignment horizontal="left" vertical="center"/>
    </xf>
    <xf numFmtId="0" fontId="4" fillId="0" borderId="6" xfId="0" applyNumberFormat="1" applyFont="1" applyFill="1" applyBorder="1" applyAlignment="1">
      <alignment horizontal="center" vertical="center"/>
    </xf>
    <xf numFmtId="1" fontId="3" fillId="0" borderId="6" xfId="0" applyNumberFormat="1" applyFont="1" applyFill="1" applyBorder="1" applyAlignment="1">
      <alignment horizontal="center" vertical="center"/>
    </xf>
    <xf numFmtId="165" fontId="4" fillId="0" borderId="0" xfId="0" applyNumberFormat="1" applyFont="1" applyFill="1" applyBorder="1" applyAlignment="1">
      <alignment horizontal="center" vertical="center"/>
    </xf>
    <xf numFmtId="4" fontId="4" fillId="0" borderId="0" xfId="0" applyNumberFormat="1" applyFont="1" applyFill="1" applyBorder="1" applyAlignment="1">
      <alignment horizontal="right" vertical="center"/>
    </xf>
    <xf numFmtId="0" fontId="4" fillId="0" borderId="3" xfId="0" applyNumberFormat="1" applyFont="1" applyFill="1" applyBorder="1" applyAlignment="1">
      <alignment horizontal="left" vertical="center"/>
    </xf>
    <xf numFmtId="0" fontId="4" fillId="0" borderId="11" xfId="0" applyNumberFormat="1" applyFont="1" applyFill="1" applyBorder="1" applyAlignment="1">
      <alignment horizontal="center" vertical="center"/>
    </xf>
    <xf numFmtId="0" fontId="4" fillId="0" borderId="11" xfId="0" applyNumberFormat="1" applyFont="1" applyFill="1" applyBorder="1" applyAlignment="1">
      <alignment horizontal="left" vertical="center"/>
    </xf>
    <xf numFmtId="1" fontId="3" fillId="0" borderId="11" xfId="0" applyNumberFormat="1" applyFont="1" applyFill="1" applyBorder="1" applyAlignment="1">
      <alignment horizontal="center" vertical="center"/>
    </xf>
    <xf numFmtId="0" fontId="3" fillId="0" borderId="5" xfId="0" applyNumberFormat="1" applyFont="1" applyFill="1" applyBorder="1" applyAlignment="1">
      <alignment horizontal="left" vertical="center"/>
    </xf>
    <xf numFmtId="0" fontId="3" fillId="0" borderId="5" xfId="0" applyNumberFormat="1" applyFont="1" applyFill="1" applyBorder="1" applyAlignment="1">
      <alignment horizontal="center" vertical="center"/>
    </xf>
    <xf numFmtId="0" fontId="3" fillId="0" borderId="6" xfId="0" applyNumberFormat="1" applyFont="1" applyFill="1" applyBorder="1" applyAlignment="1">
      <alignment horizontal="left" vertical="center"/>
    </xf>
    <xf numFmtId="0" fontId="4" fillId="0" borderId="5" xfId="0" applyNumberFormat="1" applyFont="1" applyFill="1" applyBorder="1" applyAlignment="1">
      <alignment horizontal="center" vertical="center"/>
    </xf>
    <xf numFmtId="1" fontId="4" fillId="0" borderId="5" xfId="0" applyNumberFormat="1" applyFont="1" applyFill="1" applyBorder="1" applyAlignment="1">
      <alignment horizontal="center" vertical="center"/>
    </xf>
    <xf numFmtId="1" fontId="4" fillId="0" borderId="42" xfId="0" applyNumberFormat="1" applyFont="1" applyFill="1" applyBorder="1" applyAlignment="1">
      <alignment horizontal="center" vertical="center"/>
    </xf>
    <xf numFmtId="0" fontId="3" fillId="0" borderId="42" xfId="0" applyFont="1" applyFill="1" applyBorder="1" applyAlignment="1">
      <alignment horizontal="left" vertical="center"/>
    </xf>
    <xf numFmtId="0" fontId="4" fillId="0" borderId="42" xfId="0" applyFont="1" applyFill="1" applyBorder="1" applyAlignment="1">
      <alignment horizontal="left" vertical="center"/>
    </xf>
    <xf numFmtId="0" fontId="3" fillId="0" borderId="4" xfId="0" applyNumberFormat="1" applyFont="1" applyFill="1" applyBorder="1" applyAlignment="1">
      <alignment horizontal="left" vertical="center"/>
    </xf>
    <xf numFmtId="0" fontId="4" fillId="0" borderId="4" xfId="0" applyNumberFormat="1" applyFont="1" applyFill="1" applyBorder="1" applyAlignment="1">
      <alignment horizontal="center" vertical="center"/>
    </xf>
    <xf numFmtId="0" fontId="4" fillId="0" borderId="42" xfId="0" applyNumberFormat="1" applyFont="1" applyFill="1" applyBorder="1" applyAlignment="1">
      <alignment horizontal="center" vertical="center"/>
    </xf>
    <xf numFmtId="0" fontId="4" fillId="0" borderId="34" xfId="0" applyNumberFormat="1" applyFont="1" applyFill="1" applyBorder="1" applyAlignment="1">
      <alignment horizontal="center"/>
    </xf>
    <xf numFmtId="0" fontId="4" fillId="0" borderId="34" xfId="0" applyNumberFormat="1" applyFont="1" applyFill="1" applyBorder="1" applyAlignment="1">
      <alignment horizontal="left"/>
    </xf>
    <xf numFmtId="0" fontId="4" fillId="0" borderId="0" xfId="0" applyFont="1" applyFill="1" applyBorder="1" applyAlignment="1">
      <alignment horizontal="left"/>
    </xf>
    <xf numFmtId="1" fontId="4" fillId="0" borderId="34" xfId="0" applyNumberFormat="1" applyFont="1" applyFill="1" applyBorder="1" applyAlignment="1">
      <alignment horizontal="center"/>
    </xf>
    <xf numFmtId="0" fontId="4" fillId="0" borderId="34" xfId="0" applyFont="1" applyFill="1" applyBorder="1" applyAlignment="1">
      <alignment horizontal="left"/>
    </xf>
    <xf numFmtId="0" fontId="3" fillId="0" borderId="34" xfId="0" applyNumberFormat="1" applyFont="1" applyFill="1" applyBorder="1" applyAlignment="1">
      <alignment horizontal="center"/>
    </xf>
    <xf numFmtId="0" fontId="3" fillId="0" borderId="34" xfId="0" applyNumberFormat="1" applyFont="1" applyFill="1" applyBorder="1" applyAlignment="1">
      <alignment horizontal="left"/>
    </xf>
    <xf numFmtId="1" fontId="4" fillId="0" borderId="9" xfId="0" applyNumberFormat="1" applyFont="1" applyFill="1" applyBorder="1" applyAlignment="1">
      <alignment horizontal="center"/>
    </xf>
    <xf numFmtId="0" fontId="3" fillId="0" borderId="34" xfId="0" applyFont="1" applyFill="1" applyBorder="1" applyAlignment="1">
      <alignment horizontal="left"/>
    </xf>
    <xf numFmtId="1" fontId="4" fillId="0" borderId="9" xfId="0" applyNumberFormat="1" applyFont="1" applyFill="1" applyBorder="1" applyAlignment="1">
      <alignment horizontal="center" vertical="center"/>
    </xf>
    <xf numFmtId="0" fontId="4" fillId="0" borderId="47" xfId="0" applyNumberFormat="1" applyFont="1" applyFill="1" applyBorder="1" applyAlignment="1">
      <alignment horizontal="left"/>
    </xf>
    <xf numFmtId="0" fontId="4" fillId="0" borderId="28" xfId="0" applyNumberFormat="1" applyFont="1" applyFill="1" applyBorder="1" applyAlignment="1">
      <alignment horizontal="center"/>
    </xf>
    <xf numFmtId="0" fontId="4" fillId="0" borderId="2" xfId="0" applyNumberFormat="1" applyFont="1" applyFill="1" applyBorder="1" applyAlignment="1">
      <alignment horizontal="left"/>
    </xf>
    <xf numFmtId="1" fontId="4" fillId="0" borderId="47" xfId="0" applyNumberFormat="1" applyFont="1" applyFill="1" applyBorder="1" applyAlignment="1">
      <alignment horizontal="center"/>
    </xf>
    <xf numFmtId="0" fontId="4" fillId="0" borderId="59" xfId="0" applyNumberFormat="1" applyFont="1" applyFill="1" applyBorder="1" applyAlignment="1">
      <alignment horizontal="left" vertical="center"/>
    </xf>
    <xf numFmtId="0" fontId="3" fillId="0" borderId="11" xfId="0" applyNumberFormat="1" applyFont="1" applyFill="1" applyBorder="1" applyAlignment="1">
      <alignment horizontal="left" vertical="center"/>
    </xf>
    <xf numFmtId="0" fontId="4" fillId="0" borderId="4" xfId="0" applyNumberFormat="1" applyFont="1" applyFill="1" applyBorder="1" applyAlignment="1">
      <alignment horizontal="left" vertical="center"/>
    </xf>
    <xf numFmtId="0" fontId="4" fillId="0" borderId="14" xfId="0" applyNumberFormat="1" applyFont="1" applyFill="1" applyBorder="1" applyAlignment="1">
      <alignment horizontal="left"/>
    </xf>
    <xf numFmtId="0" fontId="3" fillId="0" borderId="14" xfId="0" applyNumberFormat="1" applyFont="1" applyFill="1" applyBorder="1" applyAlignment="1">
      <alignment horizontal="left"/>
    </xf>
    <xf numFmtId="0" fontId="3" fillId="0" borderId="9" xfId="0" applyNumberFormat="1" applyFont="1" applyFill="1" applyBorder="1" applyAlignment="1">
      <alignment horizontal="center"/>
    </xf>
    <xf numFmtId="166" fontId="4" fillId="0" borderId="0" xfId="0" applyNumberFormat="1" applyFont="1" applyFill="1" applyBorder="1" applyAlignment="1">
      <alignment horizontal="left"/>
    </xf>
    <xf numFmtId="0" fontId="3" fillId="0" borderId="14" xfId="0" quotePrefix="1" applyNumberFormat="1" applyFont="1" applyFill="1" applyBorder="1" applyAlignment="1">
      <alignment horizontal="left"/>
    </xf>
    <xf numFmtId="2" fontId="3" fillId="0" borderId="14" xfId="0" quotePrefix="1" applyNumberFormat="1" applyFont="1" applyFill="1" applyBorder="1" applyAlignment="1">
      <alignment horizontal="left"/>
    </xf>
    <xf numFmtId="0" fontId="3" fillId="0" borderId="14" xfId="0" quotePrefix="1" applyFont="1" applyFill="1" applyBorder="1" applyAlignment="1">
      <alignment horizontal="left"/>
    </xf>
    <xf numFmtId="0" fontId="3" fillId="0" borderId="9" xfId="0" applyFont="1" applyFill="1" applyBorder="1" applyAlignment="1">
      <alignment horizontal="center"/>
    </xf>
    <xf numFmtId="0" fontId="4" fillId="0" borderId="0" xfId="0" applyFont="1" applyFill="1" applyAlignment="1">
      <alignment horizontal="left"/>
    </xf>
    <xf numFmtId="0" fontId="4" fillId="0" borderId="14" xfId="0" applyFont="1" applyFill="1" applyBorder="1" applyAlignment="1">
      <alignment horizontal="left"/>
    </xf>
    <xf numFmtId="166" fontId="4" fillId="0" borderId="44" xfId="0" applyNumberFormat="1" applyFont="1" applyFill="1" applyBorder="1" applyAlignment="1">
      <alignment horizontal="left"/>
    </xf>
    <xf numFmtId="166" fontId="4" fillId="0" borderId="9" xfId="0" applyNumberFormat="1" applyFont="1" applyFill="1" applyBorder="1" applyAlignment="1">
      <alignment horizontal="center"/>
    </xf>
    <xf numFmtId="1" fontId="4" fillId="0" borderId="34" xfId="0" applyNumberFormat="1" applyFont="1" applyFill="1" applyBorder="1" applyAlignment="1">
      <alignment horizontal="center" vertical="center"/>
    </xf>
    <xf numFmtId="2" fontId="4" fillId="0" borderId="0" xfId="0" applyNumberFormat="1" applyFont="1" applyFill="1" applyBorder="1" applyAlignment="1">
      <alignment horizontal="center" vertical="center"/>
    </xf>
    <xf numFmtId="1" fontId="4" fillId="0" borderId="4" xfId="0" applyNumberFormat="1" applyFont="1" applyFill="1" applyBorder="1" applyAlignment="1">
      <alignment horizontal="center" vertical="center"/>
    </xf>
    <xf numFmtId="0" fontId="4" fillId="0" borderId="42" xfId="0" applyNumberFormat="1" applyFont="1" applyFill="1" applyBorder="1" applyAlignment="1">
      <alignment horizontal="left" vertical="center"/>
    </xf>
    <xf numFmtId="0" fontId="3" fillId="0" borderId="42" xfId="0" applyNumberFormat="1" applyFont="1" applyFill="1" applyBorder="1" applyAlignment="1">
      <alignment horizontal="left" vertical="center"/>
    </xf>
    <xf numFmtId="0" fontId="3" fillId="0" borderId="4" xfId="0" quotePrefix="1" applyNumberFormat="1" applyFont="1" applyFill="1" applyBorder="1" applyAlignment="1">
      <alignment horizontal="left"/>
    </xf>
    <xf numFmtId="166" fontId="4" fillId="0" borderId="4" xfId="0" applyNumberFormat="1" applyFont="1" applyFill="1" applyBorder="1" applyAlignment="1">
      <alignment horizontal="left"/>
    </xf>
    <xf numFmtId="166" fontId="4" fillId="0" borderId="4" xfId="0" applyNumberFormat="1" applyFont="1" applyFill="1" applyBorder="1" applyAlignment="1">
      <alignment horizontal="center"/>
    </xf>
    <xf numFmtId="0" fontId="4" fillId="0" borderId="42" xfId="0" applyNumberFormat="1" applyFont="1" applyFill="1" applyBorder="1" applyAlignment="1">
      <alignment horizontal="left"/>
    </xf>
    <xf numFmtId="0" fontId="3" fillId="0" borderId="42" xfId="0" applyNumberFormat="1" applyFont="1" applyFill="1" applyBorder="1" applyAlignment="1">
      <alignment horizontal="left"/>
    </xf>
    <xf numFmtId="0" fontId="3" fillId="0" borderId="42" xfId="0" applyNumberFormat="1" applyFont="1" applyFill="1" applyBorder="1" applyAlignment="1">
      <alignment horizontal="center"/>
    </xf>
    <xf numFmtId="0" fontId="9" fillId="0" borderId="42" xfId="0" applyNumberFormat="1" applyFont="1" applyFill="1" applyBorder="1" applyAlignment="1">
      <alignment horizontal="left"/>
    </xf>
    <xf numFmtId="10" fontId="4" fillId="0" borderId="0" xfId="0" applyNumberFormat="1" applyFont="1" applyFill="1"/>
    <xf numFmtId="2" fontId="4" fillId="0" borderId="11" xfId="0" applyNumberFormat="1" applyFont="1" applyFill="1" applyBorder="1" applyAlignment="1">
      <alignment horizontal="center" vertical="center"/>
    </xf>
    <xf numFmtId="4" fontId="4" fillId="0" borderId="11" xfId="0" applyNumberFormat="1" applyFont="1" applyFill="1" applyBorder="1" applyAlignment="1">
      <alignment horizontal="right" vertical="center"/>
    </xf>
    <xf numFmtId="0" fontId="4" fillId="0" borderId="0" xfId="0" applyFont="1" applyFill="1" applyAlignment="1">
      <alignment horizontal="center"/>
    </xf>
    <xf numFmtId="1" fontId="4" fillId="0" borderId="0" xfId="0" applyNumberFormat="1" applyFont="1" applyFill="1" applyAlignment="1">
      <alignment horizontal="right"/>
    </xf>
    <xf numFmtId="4" fontId="4" fillId="0" borderId="0" xfId="0" applyNumberFormat="1" applyFont="1" applyFill="1" applyAlignment="1">
      <alignment horizontal="center"/>
    </xf>
    <xf numFmtId="4" fontId="4" fillId="0" borderId="50" xfId="0" applyNumberFormat="1" applyFont="1" applyFill="1" applyBorder="1" applyAlignment="1">
      <alignment horizontal="right" vertical="center"/>
    </xf>
    <xf numFmtId="165" fontId="4" fillId="0" borderId="18" xfId="0" applyNumberFormat="1" applyFont="1" applyFill="1" applyBorder="1" applyAlignment="1">
      <alignment horizontal="center" vertical="center"/>
    </xf>
    <xf numFmtId="0" fontId="4" fillId="0" borderId="0" xfId="0" applyFont="1" applyFill="1" applyBorder="1"/>
    <xf numFmtId="0" fontId="16" fillId="0" borderId="9" xfId="0" applyFont="1" applyFill="1" applyBorder="1" applyAlignment="1">
      <alignment horizontal="center"/>
    </xf>
    <xf numFmtId="165" fontId="3" fillId="0" borderId="18" xfId="0" applyNumberFormat="1" applyFont="1" applyFill="1" applyBorder="1" applyAlignment="1">
      <alignment horizontal="center" vertical="center"/>
    </xf>
    <xf numFmtId="165" fontId="3" fillId="0" borderId="56" xfId="0" applyNumberFormat="1" applyFont="1" applyFill="1" applyBorder="1" applyAlignment="1">
      <alignment horizontal="center" vertical="center"/>
    </xf>
    <xf numFmtId="0" fontId="16" fillId="0" borderId="34" xfId="0" applyNumberFormat="1" applyFont="1" applyFill="1" applyBorder="1" applyAlignment="1">
      <alignment horizontal="center"/>
    </xf>
    <xf numFmtId="165" fontId="4" fillId="0" borderId="37" xfId="22" applyNumberFormat="1" applyFont="1" applyFill="1" applyBorder="1" applyAlignment="1">
      <alignment horizontal="center" vertical="center"/>
    </xf>
    <xf numFmtId="165" fontId="4" fillId="0" borderId="37" xfId="32" applyNumberFormat="1" applyFont="1" applyFill="1" applyBorder="1" applyAlignment="1">
      <alignment horizontal="center" vertical="center"/>
    </xf>
    <xf numFmtId="4" fontId="4" fillId="0" borderId="50" xfId="32" applyNumberFormat="1" applyFont="1" applyFill="1" applyBorder="1" applyAlignment="1">
      <alignment horizontal="right" vertical="center"/>
    </xf>
    <xf numFmtId="9" fontId="4" fillId="0" borderId="37" xfId="48" applyFont="1" applyFill="1" applyBorder="1" applyAlignment="1">
      <alignment horizontal="center" vertical="center"/>
    </xf>
    <xf numFmtId="4" fontId="4" fillId="0" borderId="37" xfId="0" applyNumberFormat="1" applyFont="1" applyFill="1" applyBorder="1" applyAlignment="1">
      <alignment horizontal="center" vertical="center"/>
    </xf>
    <xf numFmtId="4" fontId="4" fillId="0" borderId="64" xfId="0" applyNumberFormat="1" applyFont="1" applyFill="1" applyBorder="1" applyAlignment="1">
      <alignment horizontal="center" vertical="center"/>
    </xf>
    <xf numFmtId="0" fontId="10" fillId="0" borderId="37" xfId="0" applyFont="1" applyBorder="1" applyAlignment="1">
      <alignment horizontal="center"/>
    </xf>
    <xf numFmtId="0" fontId="10" fillId="0" borderId="37" xfId="0" applyNumberFormat="1" applyFont="1" applyBorder="1" applyAlignment="1" applyProtection="1">
      <alignment horizontal="center"/>
      <protection locked="0"/>
    </xf>
    <xf numFmtId="0" fontId="10" fillId="0" borderId="0" xfId="0" applyNumberFormat="1" applyFont="1" applyBorder="1" applyAlignment="1" applyProtection="1">
      <alignment horizontal="center"/>
      <protection locked="0"/>
    </xf>
    <xf numFmtId="0" fontId="10" fillId="0" borderId="33" xfId="0" applyNumberFormat="1" applyFont="1" applyBorder="1" applyAlignment="1" applyProtection="1">
      <alignment horizontal="center"/>
      <protection locked="0"/>
    </xf>
    <xf numFmtId="0" fontId="4" fillId="0" borderId="9" xfId="2" applyFont="1" applyFill="1" applyBorder="1" applyAlignment="1">
      <alignment horizontal="center" vertical="center"/>
    </xf>
    <xf numFmtId="0" fontId="4" fillId="0" borderId="0" xfId="2" applyFont="1" applyFill="1" applyBorder="1" applyAlignment="1">
      <alignment wrapText="1"/>
    </xf>
    <xf numFmtId="0" fontId="3" fillId="0" borderId="47" xfId="2" applyFont="1" applyFill="1" applyBorder="1" applyAlignment="1">
      <alignment horizontal="left"/>
    </xf>
    <xf numFmtId="1" fontId="3" fillId="0" borderId="30" xfId="0" applyNumberFormat="1" applyFont="1" applyFill="1" applyBorder="1" applyAlignment="1">
      <alignment horizontal="center" vertical="center"/>
    </xf>
    <xf numFmtId="2" fontId="4" fillId="0" borderId="34" xfId="2" applyNumberFormat="1" applyFont="1" applyFill="1" applyBorder="1" applyAlignment="1">
      <alignment horizontal="center"/>
    </xf>
    <xf numFmtId="166" fontId="4" fillId="0" borderId="34" xfId="2" applyNumberFormat="1" applyFont="1" applyFill="1" applyBorder="1" applyAlignment="1">
      <alignment horizontal="center"/>
    </xf>
    <xf numFmtId="1" fontId="4" fillId="0" borderId="34" xfId="2" applyNumberFormat="1" applyFont="1" applyFill="1" applyBorder="1" applyAlignment="1">
      <alignment horizontal="center"/>
    </xf>
    <xf numFmtId="0" fontId="3" fillId="0" borderId="28" xfId="2" applyFont="1" applyFill="1" applyBorder="1" applyAlignment="1">
      <alignment horizontal="center"/>
    </xf>
    <xf numFmtId="0" fontId="3" fillId="0" borderId="65" xfId="2" applyFont="1" applyFill="1" applyBorder="1" applyAlignment="1">
      <alignment horizontal="center"/>
    </xf>
    <xf numFmtId="0" fontId="9" fillId="0" borderId="18" xfId="0" applyFont="1" applyFill="1" applyBorder="1" applyAlignment="1">
      <alignment horizontal="center"/>
    </xf>
    <xf numFmtId="0" fontId="9" fillId="0" borderId="20" xfId="0" applyFont="1" applyFill="1" applyBorder="1" applyAlignment="1">
      <alignment horizontal="center"/>
    </xf>
    <xf numFmtId="0" fontId="17" fillId="0" borderId="34" xfId="0" applyFont="1" applyFill="1" applyBorder="1" applyAlignment="1">
      <alignment horizontal="left" wrapText="1"/>
    </xf>
    <xf numFmtId="0" fontId="17" fillId="0" borderId="0" xfId="0" applyFont="1" applyFill="1" applyBorder="1" applyAlignment="1">
      <alignment horizontal="left" wrapText="1"/>
    </xf>
    <xf numFmtId="0" fontId="17" fillId="0" borderId="14" xfId="0" applyFont="1" applyFill="1" applyBorder="1" applyAlignment="1">
      <alignment horizontal="left" wrapText="1"/>
    </xf>
    <xf numFmtId="0" fontId="4" fillId="0" borderId="7" xfId="0" applyNumberFormat="1" applyFont="1" applyFill="1" applyBorder="1" applyAlignment="1">
      <alignment horizontal="right" vertical="center"/>
    </xf>
    <xf numFmtId="0" fontId="4" fillId="0" borderId="8" xfId="0" applyNumberFormat="1" applyFont="1" applyFill="1" applyBorder="1" applyAlignment="1">
      <alignment horizontal="right" vertical="center"/>
    </xf>
    <xf numFmtId="0" fontId="4" fillId="0" borderId="53" xfId="0" applyNumberFormat="1" applyFont="1" applyFill="1" applyBorder="1" applyAlignment="1">
      <alignment horizontal="right" vertical="center"/>
    </xf>
    <xf numFmtId="0" fontId="4" fillId="0" borderId="4" xfId="0" applyNumberFormat="1" applyFont="1" applyFill="1" applyBorder="1" applyAlignment="1">
      <alignment horizontal="left" wrapText="1"/>
    </xf>
    <xf numFmtId="0" fontId="4" fillId="0" borderId="0" xfId="0" applyNumberFormat="1" applyFont="1" applyFill="1" applyBorder="1" applyAlignment="1">
      <alignment horizontal="left" wrapText="1"/>
    </xf>
    <xf numFmtId="0" fontId="4" fillId="0" borderId="17" xfId="0" applyNumberFormat="1" applyFont="1" applyFill="1" applyBorder="1" applyAlignment="1">
      <alignment horizontal="left" wrapText="1"/>
    </xf>
    <xf numFmtId="0" fontId="3" fillId="0" borderId="25" xfId="2" applyFont="1" applyFill="1" applyBorder="1" applyAlignment="1">
      <alignment horizontal="right"/>
    </xf>
    <xf numFmtId="0" fontId="7" fillId="0" borderId="0" xfId="3" applyFont="1" applyFill="1" applyBorder="1" applyAlignment="1">
      <alignment horizontal="right"/>
    </xf>
    <xf numFmtId="0" fontId="10" fillId="0" borderId="37" xfId="0" applyNumberFormat="1" applyFont="1" applyBorder="1" applyAlignment="1" applyProtection="1">
      <alignment horizontal="center"/>
      <protection locked="0"/>
    </xf>
    <xf numFmtId="0" fontId="10" fillId="0" borderId="0" xfId="0" applyNumberFormat="1" applyFont="1" applyBorder="1" applyAlignment="1" applyProtection="1">
      <alignment horizontal="center"/>
      <protection locked="0"/>
    </xf>
    <xf numFmtId="0" fontId="10" fillId="0" borderId="33" xfId="0" applyNumberFormat="1" applyFont="1" applyBorder="1" applyAlignment="1" applyProtection="1">
      <alignment horizontal="center"/>
      <protection locked="0"/>
    </xf>
    <xf numFmtId="0" fontId="10" fillId="0" borderId="35" xfId="0" applyNumberFormat="1" applyFont="1" applyBorder="1" applyAlignment="1" applyProtection="1">
      <alignment horizontal="center"/>
      <protection locked="0"/>
    </xf>
    <xf numFmtId="0" fontId="10" fillId="0" borderId="46" xfId="0" applyNumberFormat="1" applyFont="1" applyBorder="1" applyAlignment="1" applyProtection="1">
      <alignment horizontal="center"/>
      <protection locked="0"/>
    </xf>
    <xf numFmtId="0" fontId="10" fillId="0" borderId="36" xfId="0" applyNumberFormat="1" applyFont="1" applyBorder="1" applyAlignment="1" applyProtection="1">
      <alignment horizontal="center"/>
      <protection locked="0"/>
    </xf>
    <xf numFmtId="0" fontId="10" fillId="0" borderId="37" xfId="0" applyFont="1" applyBorder="1" applyAlignment="1">
      <alignment horizontal="center"/>
    </xf>
    <xf numFmtId="0" fontId="10" fillId="0" borderId="0" xfId="0" applyFont="1" applyBorder="1" applyAlignment="1">
      <alignment horizontal="center"/>
    </xf>
    <xf numFmtId="0" fontId="10" fillId="0" borderId="33" xfId="0" applyFont="1" applyBorder="1" applyAlignment="1">
      <alignment horizontal="center"/>
    </xf>
    <xf numFmtId="0" fontId="7" fillId="0" borderId="33" xfId="3" applyFont="1" applyFill="1" applyBorder="1" applyAlignment="1">
      <alignment horizontal="right"/>
    </xf>
    <xf numFmtId="0" fontId="10" fillId="0" borderId="18" xfId="0" applyFont="1" applyBorder="1" applyAlignment="1">
      <alignment horizontal="right" wrapText="1"/>
    </xf>
    <xf numFmtId="0" fontId="10" fillId="0" borderId="20" xfId="0" applyFont="1" applyBorder="1" applyAlignment="1">
      <alignment horizontal="right" wrapText="1"/>
    </xf>
    <xf numFmtId="0" fontId="10" fillId="0" borderId="18" xfId="0" applyFont="1" applyBorder="1" applyAlignment="1">
      <alignment horizontal="right" vertical="center" wrapText="1"/>
    </xf>
    <xf numFmtId="0" fontId="10" fillId="0" borderId="48" xfId="0" applyFont="1" applyBorder="1" applyAlignment="1">
      <alignment horizontal="right" vertical="center" wrapText="1"/>
    </xf>
    <xf numFmtId="0" fontId="10" fillId="0" borderId="37" xfId="0" applyFont="1" applyBorder="1" applyAlignment="1">
      <alignment horizontal="right" vertical="center" wrapText="1"/>
    </xf>
    <xf numFmtId="0" fontId="10" fillId="0" borderId="0" xfId="0" applyFont="1" applyBorder="1" applyAlignment="1">
      <alignment horizontal="right" vertical="center" wrapText="1"/>
    </xf>
    <xf numFmtId="0" fontId="5" fillId="0" borderId="0" xfId="0" applyNumberFormat="1" applyFont="1" applyFill="1" applyAlignment="1" applyProtection="1">
      <alignment horizontal="center"/>
      <protection locked="0"/>
    </xf>
    <xf numFmtId="0" fontId="7" fillId="0" borderId="0" xfId="0" applyNumberFormat="1" applyFont="1" applyFill="1" applyAlignment="1">
      <alignment horizontal="center"/>
    </xf>
    <xf numFmtId="0" fontId="4" fillId="0" borderId="0" xfId="0" applyNumberFormat="1" applyFont="1" applyFill="1" applyAlignment="1">
      <alignment horizontal="centerContinuous"/>
    </xf>
    <xf numFmtId="0" fontId="5" fillId="0" borderId="0" xfId="0" applyNumberFormat="1" applyFont="1" applyFill="1" applyAlignment="1" applyProtection="1">
      <alignment horizontal="center"/>
      <protection locked="0"/>
    </xf>
    <xf numFmtId="0" fontId="4" fillId="0" borderId="0" xfId="0" applyFont="1" applyFill="1" applyAlignment="1">
      <alignment horizontal="centerContinuous"/>
    </xf>
    <xf numFmtId="4" fontId="4" fillId="0" borderId="0" xfId="0" applyNumberFormat="1" applyFont="1" applyFill="1" applyProtection="1">
      <protection locked="0"/>
    </xf>
    <xf numFmtId="0" fontId="3" fillId="0" borderId="0" xfId="0" applyNumberFormat="1" applyFont="1" applyFill="1" applyAlignment="1">
      <alignment horizontal="center"/>
    </xf>
    <xf numFmtId="4" fontId="4" fillId="0" borderId="18" xfId="0" applyNumberFormat="1" applyFont="1" applyFill="1" applyBorder="1" applyAlignment="1">
      <alignment horizontal="center" vertical="center"/>
    </xf>
    <xf numFmtId="4" fontId="3" fillId="0" borderId="51" xfId="0" applyNumberFormat="1" applyFont="1" applyFill="1" applyBorder="1" applyAlignment="1">
      <alignment horizontal="right" vertical="center"/>
    </xf>
    <xf numFmtId="4" fontId="4" fillId="0" borderId="35" xfId="0" applyNumberFormat="1" applyFont="1" applyFill="1" applyBorder="1" applyAlignment="1">
      <alignment horizontal="center" vertical="center"/>
    </xf>
    <xf numFmtId="4" fontId="4" fillId="0" borderId="60" xfId="0" applyNumberFormat="1" applyFont="1" applyFill="1" applyBorder="1" applyAlignment="1">
      <alignment horizontal="right" vertical="center"/>
    </xf>
    <xf numFmtId="4" fontId="4" fillId="0" borderId="61" xfId="0" applyNumberFormat="1" applyFont="1" applyFill="1" applyBorder="1" applyAlignment="1">
      <alignment horizontal="center" vertical="center"/>
    </xf>
    <xf numFmtId="4" fontId="4" fillId="0" borderId="38" xfId="0" applyNumberFormat="1" applyFont="1" applyFill="1" applyBorder="1" applyAlignment="1">
      <alignment horizontal="center" vertical="center"/>
    </xf>
    <xf numFmtId="4" fontId="4" fillId="0" borderId="62" xfId="0" applyNumberFormat="1" applyFont="1" applyFill="1" applyBorder="1" applyAlignment="1">
      <alignment horizontal="right" vertical="center"/>
    </xf>
    <xf numFmtId="4" fontId="3" fillId="0" borderId="18" xfId="0" applyNumberFormat="1" applyFont="1" applyFill="1" applyBorder="1" applyAlignment="1">
      <alignment horizontal="center" vertical="center"/>
    </xf>
    <xf numFmtId="4" fontId="4" fillId="0" borderId="33" xfId="0" applyNumberFormat="1" applyFont="1" applyFill="1" applyBorder="1" applyAlignment="1">
      <alignment horizontal="right" vertical="center"/>
    </xf>
    <xf numFmtId="4" fontId="4" fillId="0" borderId="51" xfId="0" applyNumberFormat="1" applyFont="1" applyFill="1" applyBorder="1" applyAlignment="1">
      <alignment horizontal="right" vertical="center"/>
    </xf>
    <xf numFmtId="0" fontId="5" fillId="0" borderId="0" xfId="0" applyNumberFormat="1" applyFont="1" applyFill="1" applyAlignment="1" applyProtection="1">
      <protection locked="0"/>
    </xf>
    <xf numFmtId="0" fontId="4" fillId="0" borderId="0" xfId="0" applyNumberFormat="1" applyFont="1" applyFill="1" applyAlignment="1">
      <alignment horizontal="center"/>
    </xf>
    <xf numFmtId="0" fontId="3" fillId="0" borderId="0" xfId="0" applyNumberFormat="1" applyFont="1" applyFill="1" applyAlignment="1"/>
    <xf numFmtId="4" fontId="4" fillId="0" borderId="34" xfId="0" applyNumberFormat="1" applyFont="1" applyFill="1" applyBorder="1" applyAlignment="1">
      <alignment horizontal="center" vertical="center"/>
    </xf>
    <xf numFmtId="9" fontId="4" fillId="0" borderId="37" xfId="25" applyFont="1" applyFill="1" applyBorder="1" applyAlignment="1">
      <alignment horizontal="center" vertical="center"/>
    </xf>
    <xf numFmtId="0" fontId="6" fillId="0" borderId="63" xfId="2" applyFont="1" applyFill="1" applyBorder="1" applyAlignment="1">
      <alignment horizontal="center"/>
    </xf>
    <xf numFmtId="2" fontId="6" fillId="0" borderId="26" xfId="2" applyNumberFormat="1" applyFont="1" applyFill="1" applyBorder="1" applyAlignment="1">
      <alignment horizontal="center"/>
    </xf>
    <xf numFmtId="4" fontId="20" fillId="0" borderId="35" xfId="49" applyNumberFormat="1" applyFont="1" applyFill="1" applyBorder="1" applyAlignment="1">
      <alignment horizontal="center" vertical="center"/>
    </xf>
    <xf numFmtId="4" fontId="20" fillId="0" borderId="60" xfId="49" applyNumberFormat="1" applyFont="1" applyFill="1" applyBorder="1" applyAlignment="1">
      <alignment horizontal="right" vertical="center"/>
    </xf>
    <xf numFmtId="0" fontId="6" fillId="0" borderId="27" xfId="2" applyFont="1" applyFill="1" applyBorder="1"/>
    <xf numFmtId="0" fontId="6" fillId="0" borderId="30" xfId="2" applyFont="1" applyFill="1" applyBorder="1"/>
    <xf numFmtId="4" fontId="20" fillId="0" borderId="61" xfId="49" applyNumberFormat="1" applyFont="1" applyFill="1" applyBorder="1" applyAlignment="1">
      <alignment horizontal="center" vertical="center"/>
    </xf>
    <xf numFmtId="4" fontId="20" fillId="0" borderId="50" xfId="49" applyNumberFormat="1" applyFont="1" applyFill="1" applyBorder="1" applyAlignment="1">
      <alignment horizontal="right" vertical="center"/>
    </xf>
    <xf numFmtId="0" fontId="6" fillId="0" borderId="9" xfId="2" applyFont="1" applyFill="1" applyBorder="1"/>
    <xf numFmtId="0" fontId="6" fillId="0" borderId="34" xfId="2" applyFont="1" applyFill="1" applyBorder="1"/>
    <xf numFmtId="4" fontId="4" fillId="0" borderId="61" xfId="0" applyNumberFormat="1" applyFont="1" applyFill="1" applyBorder="1" applyAlignment="1">
      <alignment horizontal="right" vertical="center"/>
    </xf>
    <xf numFmtId="0" fontId="6" fillId="0" borderId="9" xfId="2" applyFont="1" applyFill="1" applyBorder="1" applyAlignment="1">
      <alignment wrapText="1"/>
    </xf>
    <xf numFmtId="4" fontId="4" fillId="0" borderId="61" xfId="49" applyNumberFormat="1" applyFont="1" applyFill="1" applyBorder="1" applyAlignment="1">
      <alignment horizontal="center" vertical="center"/>
    </xf>
    <xf numFmtId="4" fontId="4" fillId="0" borderId="50" xfId="49" applyNumberFormat="1" applyFont="1" applyFill="1" applyBorder="1" applyAlignment="1">
      <alignment horizontal="right" vertical="center"/>
    </xf>
    <xf numFmtId="1" fontId="4" fillId="0" borderId="2" xfId="0" applyNumberFormat="1" applyFont="1" applyBorder="1" applyAlignment="1">
      <alignment horizontal="right"/>
    </xf>
    <xf numFmtId="1" fontId="3" fillId="0" borderId="4" xfId="0" applyNumberFormat="1" applyFont="1" applyBorder="1" applyAlignment="1">
      <alignment horizontal="center" vertical="center"/>
    </xf>
    <xf numFmtId="1" fontId="3" fillId="0" borderId="3" xfId="0" applyNumberFormat="1" applyFont="1" applyBorder="1" applyAlignment="1">
      <alignment horizontal="right" vertical="center"/>
    </xf>
    <xf numFmtId="1" fontId="4" fillId="0" borderId="4" xfId="0" applyNumberFormat="1" applyFont="1" applyBorder="1" applyAlignment="1">
      <alignment horizontal="right" vertical="center" wrapText="1"/>
    </xf>
    <xf numFmtId="1" fontId="4" fillId="0" borderId="4" xfId="0" applyNumberFormat="1" applyFont="1" applyBorder="1" applyAlignment="1">
      <alignment horizontal="center"/>
    </xf>
    <xf numFmtId="1" fontId="4" fillId="0" borderId="1" xfId="0" applyNumberFormat="1" applyFont="1" applyBorder="1" applyAlignment="1" applyProtection="1">
      <alignment horizontal="center"/>
      <protection locked="0"/>
    </xf>
    <xf numFmtId="1" fontId="4" fillId="0" borderId="9" xfId="0" applyNumberFormat="1" applyFont="1" applyBorder="1" applyAlignment="1" applyProtection="1">
      <alignment horizontal="center"/>
      <protection locked="0"/>
    </xf>
    <xf numFmtId="1" fontId="3" fillId="0" borderId="6" xfId="0" applyNumberFormat="1" applyFont="1" applyBorder="1" applyAlignment="1">
      <alignment horizontal="center" vertical="center"/>
    </xf>
    <xf numFmtId="1" fontId="3" fillId="0" borderId="0" xfId="0" applyNumberFormat="1" applyFont="1" applyBorder="1" applyAlignment="1">
      <alignment horizontal="center" vertical="center"/>
    </xf>
    <xf numFmtId="1" fontId="3" fillId="0" borderId="11" xfId="0" applyNumberFormat="1" applyFont="1" applyBorder="1" applyAlignment="1">
      <alignment horizontal="center" vertical="center"/>
    </xf>
    <xf numFmtId="1" fontId="4" fillId="0" borderId="5" xfId="0" applyNumberFormat="1" applyFont="1" applyBorder="1" applyAlignment="1">
      <alignment horizontal="center" vertical="center"/>
    </xf>
    <xf numFmtId="1" fontId="4" fillId="0" borderId="4" xfId="0" applyNumberFormat="1" applyFont="1" applyBorder="1" applyAlignment="1">
      <alignment horizontal="center" vertical="center"/>
    </xf>
    <xf numFmtId="1" fontId="4" fillId="0" borderId="4" xfId="0" applyNumberFormat="1" applyFont="1" applyBorder="1" applyAlignment="1" applyProtection="1">
      <alignment horizontal="center"/>
      <protection locked="0"/>
    </xf>
    <xf numFmtId="0" fontId="4" fillId="0" borderId="4" xfId="0" applyNumberFormat="1" applyFont="1" applyBorder="1" applyAlignment="1">
      <alignment horizontal="left" vertical="center"/>
    </xf>
    <xf numFmtId="0" fontId="11" fillId="0" borderId="0" xfId="0" applyNumberFormat="1" applyFont="1" applyFill="1" applyAlignment="1" applyProtection="1">
      <protection locked="0"/>
    </xf>
    <xf numFmtId="0" fontId="4" fillId="0" borderId="0" xfId="0" applyNumberFormat="1" applyFont="1" applyFill="1" applyAlignment="1" applyProtection="1">
      <protection locked="0"/>
    </xf>
    <xf numFmtId="0" fontId="3" fillId="0" borderId="0" xfId="0" applyNumberFormat="1" applyFont="1" applyFill="1" applyBorder="1" applyAlignment="1">
      <alignment horizontal="center"/>
    </xf>
    <xf numFmtId="0" fontId="4" fillId="0" borderId="2" xfId="0" applyNumberFormat="1" applyFont="1" applyFill="1" applyBorder="1" applyAlignment="1">
      <alignment horizontal="center"/>
    </xf>
    <xf numFmtId="0" fontId="10" fillId="0" borderId="2" xfId="0" applyFont="1" applyFill="1" applyBorder="1" applyAlignment="1">
      <alignment horizontal="left"/>
    </xf>
    <xf numFmtId="0" fontId="3" fillId="0" borderId="25" xfId="0" applyNumberFormat="1" applyFont="1" applyFill="1" applyBorder="1" applyAlignment="1"/>
    <xf numFmtId="0" fontId="4" fillId="0" borderId="25" xfId="0" applyNumberFormat="1" applyFont="1" applyFill="1" applyBorder="1" applyAlignment="1" applyProtection="1">
      <protection locked="0"/>
    </xf>
    <xf numFmtId="1" fontId="3" fillId="0" borderId="4" xfId="0" applyNumberFormat="1" applyFont="1" applyFill="1" applyBorder="1" applyAlignment="1">
      <alignment horizontal="center" vertical="center"/>
    </xf>
    <xf numFmtId="0" fontId="3" fillId="0" borderId="12" xfId="0" applyFont="1" applyFill="1" applyBorder="1" applyAlignment="1">
      <alignment horizontal="center" vertical="center"/>
    </xf>
    <xf numFmtId="0" fontId="3" fillId="0" borderId="12" xfId="0" applyNumberFormat="1" applyFont="1" applyFill="1" applyBorder="1" applyAlignment="1">
      <alignment horizontal="center"/>
    </xf>
    <xf numFmtId="0" fontId="3" fillId="0" borderId="41" xfId="0" applyFont="1" applyFill="1" applyBorder="1" applyAlignment="1">
      <alignment horizontal="center" vertical="center"/>
    </xf>
    <xf numFmtId="0" fontId="4" fillId="0" borderId="42" xfId="0" applyFont="1" applyFill="1" applyBorder="1" applyAlignment="1">
      <alignment horizontal="center"/>
    </xf>
    <xf numFmtId="0" fontId="3" fillId="0" borderId="42" xfId="0" applyFont="1" applyFill="1" applyBorder="1" applyAlignment="1">
      <alignment horizontal="center"/>
    </xf>
    <xf numFmtId="1" fontId="4" fillId="0" borderId="4" xfId="0" quotePrefix="1" applyNumberFormat="1" applyFont="1" applyFill="1" applyBorder="1" applyAlignment="1">
      <alignment horizontal="center"/>
    </xf>
    <xf numFmtId="0" fontId="9" fillId="0" borderId="14" xfId="0" applyNumberFormat="1" applyFont="1" applyFill="1" applyBorder="1" applyAlignment="1">
      <alignment horizontal="left"/>
    </xf>
    <xf numFmtId="0" fontId="8" fillId="0" borderId="14" xfId="0" applyNumberFormat="1" applyFont="1" applyFill="1" applyBorder="1" applyAlignment="1">
      <alignment horizontal="left"/>
    </xf>
    <xf numFmtId="0" fontId="11" fillId="0" borderId="42" xfId="0" applyNumberFormat="1" applyFont="1" applyFill="1" applyBorder="1" applyAlignment="1">
      <alignment horizontal="center"/>
    </xf>
    <xf numFmtId="0" fontId="3" fillId="0" borderId="6" xfId="0" applyNumberFormat="1" applyFont="1" applyFill="1" applyBorder="1" applyAlignment="1">
      <alignment horizontal="center" vertical="center"/>
    </xf>
    <xf numFmtId="165" fontId="4" fillId="0" borderId="0" xfId="0" applyNumberFormat="1" applyFont="1" applyFill="1" applyAlignment="1">
      <alignment horizontal="center" vertical="center"/>
    </xf>
    <xf numFmtId="4" fontId="4" fillId="0" borderId="0" xfId="0" applyNumberFormat="1" applyFont="1" applyFill="1" applyAlignment="1">
      <alignment horizontal="right" vertical="center"/>
    </xf>
    <xf numFmtId="4" fontId="4" fillId="0" borderId="0" xfId="0" applyNumberFormat="1" applyFont="1" applyFill="1" applyAlignment="1" applyProtection="1">
      <alignment horizontal="right"/>
      <protection locked="0"/>
    </xf>
    <xf numFmtId="0" fontId="4" fillId="0" borderId="0" xfId="0" applyNumberFormat="1" applyFont="1" applyFill="1" applyBorder="1" applyAlignment="1" applyProtection="1">
      <protection locked="0"/>
    </xf>
    <xf numFmtId="49" fontId="4" fillId="0" borderId="0" xfId="0" applyNumberFormat="1" applyFont="1" applyFill="1" applyAlignment="1">
      <alignment horizontal="right" vertical="center"/>
    </xf>
    <xf numFmtId="0" fontId="4" fillId="0" borderId="7" xfId="0" applyNumberFormat="1" applyFont="1" applyFill="1" applyBorder="1" applyAlignment="1">
      <alignment horizontal="center" vertical="center"/>
    </xf>
    <xf numFmtId="4" fontId="3" fillId="0" borderId="57" xfId="0" applyNumberFormat="1" applyFont="1" applyFill="1" applyBorder="1" applyAlignment="1">
      <alignment horizontal="right" vertical="center"/>
    </xf>
    <xf numFmtId="0" fontId="8" fillId="0" borderId="30" xfId="0" applyNumberFormat="1" applyFont="1" applyFill="1" applyBorder="1" applyAlignment="1">
      <alignment horizontal="left"/>
    </xf>
    <xf numFmtId="0" fontId="4" fillId="0" borderId="16" xfId="0" applyNumberFormat="1" applyFont="1" applyFill="1" applyBorder="1" applyAlignment="1">
      <alignment horizontal="center"/>
    </xf>
    <xf numFmtId="0" fontId="8" fillId="0" borderId="29" xfId="0" applyNumberFormat="1" applyFont="1" applyFill="1" applyBorder="1" applyAlignment="1">
      <alignment horizontal="left"/>
    </xf>
    <xf numFmtId="166" fontId="4" fillId="0" borderId="42" xfId="0" applyNumberFormat="1" applyFont="1" applyFill="1" applyBorder="1" applyAlignment="1">
      <alignment horizontal="center"/>
    </xf>
    <xf numFmtId="0" fontId="4" fillId="0" borderId="0" xfId="4" applyFont="1" applyFill="1" applyBorder="1"/>
    <xf numFmtId="1" fontId="4" fillId="0" borderId="1" xfId="0" applyNumberFormat="1" applyFont="1" applyFill="1" applyBorder="1" applyAlignment="1">
      <alignment horizontal="center"/>
    </xf>
    <xf numFmtId="166" fontId="4" fillId="0" borderId="34" xfId="0" applyNumberFormat="1" applyFont="1" applyFill="1" applyBorder="1" applyAlignment="1">
      <alignment horizontal="center"/>
    </xf>
    <xf numFmtId="166" fontId="4" fillId="0" borderId="0" xfId="0" applyNumberFormat="1" applyFont="1" applyFill="1" applyBorder="1" applyAlignment="1">
      <alignment horizontal="center"/>
    </xf>
    <xf numFmtId="0" fontId="4" fillId="0" borderId="47" xfId="0" applyNumberFormat="1" applyFont="1" applyFill="1" applyBorder="1" applyAlignment="1">
      <alignment horizontal="center"/>
    </xf>
    <xf numFmtId="0" fontId="4" fillId="0" borderId="43" xfId="0" applyNumberFormat="1" applyFont="1" applyFill="1" applyBorder="1" applyAlignment="1">
      <alignment horizontal="left"/>
    </xf>
    <xf numFmtId="0" fontId="4" fillId="0" borderId="5" xfId="0" applyFont="1" applyFill="1" applyBorder="1" applyAlignment="1">
      <alignment horizontal="center" vertical="center"/>
    </xf>
    <xf numFmtId="0" fontId="4" fillId="0" borderId="25"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2" xfId="0" applyNumberFormat="1" applyFont="1" applyFill="1" applyBorder="1" applyAlignment="1">
      <alignment horizontal="left" vertical="center"/>
    </xf>
    <xf numFmtId="0" fontId="4" fillId="0" borderId="6" xfId="0" applyFont="1" applyFill="1" applyBorder="1" applyAlignment="1">
      <alignment horizontal="center" vertical="center"/>
    </xf>
    <xf numFmtId="0" fontId="11" fillId="0" borderId="0" xfId="0" applyFont="1" applyFill="1"/>
    <xf numFmtId="0" fontId="4" fillId="0" borderId="0" xfId="0" applyFont="1" applyFill="1" applyAlignment="1">
      <alignment horizontal="center" vertical="center"/>
    </xf>
    <xf numFmtId="1" fontId="4" fillId="0" borderId="0" xfId="0" applyNumberFormat="1" applyFont="1" applyFill="1" applyBorder="1" applyAlignment="1">
      <alignment horizontal="center"/>
    </xf>
    <xf numFmtId="0" fontId="4" fillId="0" borderId="16" xfId="0" applyNumberFormat="1" applyFont="1" applyFill="1" applyBorder="1" applyAlignment="1">
      <alignment horizontal="center" vertical="center"/>
    </xf>
    <xf numFmtId="0" fontId="4" fillId="0" borderId="16" xfId="0" applyNumberFormat="1" applyFont="1" applyFill="1" applyBorder="1" applyAlignment="1">
      <alignment horizontal="left" vertical="center"/>
    </xf>
    <xf numFmtId="0" fontId="4" fillId="0" borderId="12" xfId="0" applyFont="1" applyFill="1" applyBorder="1" applyAlignment="1">
      <alignment horizontal="center" vertical="center"/>
    </xf>
    <xf numFmtId="0" fontId="3" fillId="0" borderId="16" xfId="0" applyNumberFormat="1" applyFont="1" applyFill="1" applyBorder="1" applyAlignment="1">
      <alignment horizontal="center"/>
    </xf>
    <xf numFmtId="0" fontId="3" fillId="0" borderId="29" xfId="0" applyNumberFormat="1" applyFont="1" applyFill="1" applyBorder="1" applyAlignment="1">
      <alignment horizontal="left"/>
    </xf>
    <xf numFmtId="1" fontId="4" fillId="0" borderId="41" xfId="0" applyNumberFormat="1" applyFont="1" applyFill="1" applyBorder="1" applyAlignment="1">
      <alignment horizontal="center"/>
    </xf>
    <xf numFmtId="0" fontId="9" fillId="0" borderId="34" xfId="0" applyNumberFormat="1" applyFont="1" applyFill="1" applyBorder="1" applyAlignment="1">
      <alignment horizontal="left"/>
    </xf>
    <xf numFmtId="0" fontId="8" fillId="0" borderId="34" xfId="0" applyNumberFormat="1" applyFont="1" applyFill="1" applyBorder="1" applyAlignment="1">
      <alignment horizontal="left"/>
    </xf>
    <xf numFmtId="0" fontId="4" fillId="0" borderId="34" xfId="0" applyNumberFormat="1" applyFont="1" applyFill="1" applyBorder="1" applyAlignment="1" applyProtection="1">
      <protection locked="0"/>
    </xf>
    <xf numFmtId="0" fontId="4" fillId="0" borderId="14" xfId="0" applyNumberFormat="1" applyFont="1" applyFill="1" applyBorder="1" applyAlignment="1" applyProtection="1">
      <protection locked="0"/>
    </xf>
    <xf numFmtId="1" fontId="4" fillId="0" borderId="41" xfId="0" quotePrefix="1" applyNumberFormat="1" applyFont="1" applyFill="1" applyBorder="1" applyAlignment="1">
      <alignment horizontal="center"/>
    </xf>
    <xf numFmtId="1" fontId="4" fillId="0" borderId="1" xfId="0" quotePrefix="1" applyNumberFormat="1" applyFont="1" applyFill="1" applyBorder="1" applyAlignment="1">
      <alignment horizontal="center"/>
    </xf>
    <xf numFmtId="10" fontId="4" fillId="0" borderId="1" xfId="1" applyFont="1" applyFill="1">
      <alignment horizontal="center"/>
    </xf>
    <xf numFmtId="1" fontId="3" fillId="0" borderId="6" xfId="0" applyNumberFormat="1" applyFont="1" applyFill="1" applyBorder="1" applyAlignment="1">
      <alignment horizontal="right" vertical="center"/>
    </xf>
    <xf numFmtId="0" fontId="4" fillId="0" borderId="0" xfId="0" applyNumberFormat="1" applyFont="1" applyFill="1" applyAlignment="1" applyProtection="1">
      <alignment horizontal="center"/>
      <protection locked="0"/>
    </xf>
    <xf numFmtId="0" fontId="4" fillId="0" borderId="0" xfId="0" applyFont="1" applyFill="1" applyProtection="1">
      <protection locked="0"/>
    </xf>
    <xf numFmtId="0" fontId="7" fillId="0" borderId="0" xfId="0" applyNumberFormat="1" applyFont="1" applyFill="1" applyAlignment="1">
      <alignment horizontal="left"/>
    </xf>
    <xf numFmtId="4" fontId="4" fillId="0" borderId="0" xfId="0" applyNumberFormat="1" applyFont="1" applyFill="1" applyAlignment="1" applyProtection="1">
      <protection locked="0"/>
    </xf>
    <xf numFmtId="0" fontId="10" fillId="0" borderId="2" xfId="0" applyNumberFormat="1" applyFont="1" applyFill="1" applyBorder="1" applyAlignment="1">
      <alignment horizontal="left"/>
    </xf>
    <xf numFmtId="0" fontId="4" fillId="0" borderId="2" xfId="0" applyNumberFormat="1" applyFont="1" applyFill="1" applyBorder="1" applyAlignment="1" applyProtection="1">
      <protection locked="0"/>
    </xf>
    <xf numFmtId="0" fontId="3" fillId="0" borderId="49" xfId="0" applyFont="1" applyFill="1" applyBorder="1" applyAlignment="1">
      <alignment horizontal="left"/>
    </xf>
    <xf numFmtId="0" fontId="4" fillId="0" borderId="49" xfId="0" applyFont="1" applyFill="1" applyBorder="1" applyAlignment="1">
      <alignment horizontal="left"/>
    </xf>
    <xf numFmtId="4" fontId="4" fillId="0" borderId="50" xfId="22" applyNumberFormat="1" applyFont="1" applyFill="1" applyBorder="1" applyAlignment="1">
      <alignment horizontal="right" vertical="center"/>
    </xf>
    <xf numFmtId="0" fontId="3" fillId="0" borderId="44" xfId="0" applyNumberFormat="1" applyFont="1" applyFill="1" applyBorder="1" applyAlignment="1">
      <alignment horizontal="center"/>
    </xf>
    <xf numFmtId="0" fontId="4" fillId="0" borderId="5" xfId="0" applyNumberFormat="1" applyFont="1" applyFill="1" applyBorder="1" applyAlignment="1">
      <alignment horizontal="left" vertical="center"/>
    </xf>
    <xf numFmtId="165" fontId="4" fillId="0" borderId="6" xfId="0" applyNumberFormat="1" applyFont="1" applyFill="1" applyBorder="1" applyAlignment="1">
      <alignment horizontal="center" vertical="center"/>
    </xf>
    <xf numFmtId="4" fontId="4" fillId="0" borderId="6" xfId="0" applyNumberFormat="1" applyFont="1" applyFill="1" applyBorder="1" applyAlignment="1">
      <alignment horizontal="right" vertical="center"/>
    </xf>
    <xf numFmtId="0" fontId="8" fillId="0" borderId="4" xfId="0" applyNumberFormat="1" applyFont="1" applyFill="1" applyBorder="1" applyAlignment="1">
      <alignment horizontal="left"/>
    </xf>
    <xf numFmtId="0" fontId="4" fillId="0" borderId="41" xfId="0" applyNumberFormat="1" applyFont="1" applyFill="1" applyBorder="1" applyAlignment="1">
      <alignment horizontal="center"/>
    </xf>
    <xf numFmtId="1" fontId="4" fillId="0" borderId="42" xfId="0" quotePrefix="1" applyNumberFormat="1" applyFont="1" applyFill="1" applyBorder="1" applyAlignment="1">
      <alignment horizontal="center"/>
    </xf>
    <xf numFmtId="0" fontId="4" fillId="0" borderId="34" xfId="4" applyFont="1" applyFill="1" applyBorder="1"/>
    <xf numFmtId="0" fontId="4" fillId="0" borderId="0" xfId="0" applyNumberFormat="1" applyFont="1" applyFill="1" applyBorder="1" applyAlignment="1">
      <alignment wrapText="1"/>
    </xf>
    <xf numFmtId="4" fontId="4" fillId="0" borderId="4" xfId="0" quotePrefix="1" applyNumberFormat="1" applyFont="1" applyFill="1" applyBorder="1" applyAlignment="1">
      <alignment horizontal="center" vertical="center"/>
    </xf>
    <xf numFmtId="166" fontId="4" fillId="0" borderId="1" xfId="0" applyNumberFormat="1" applyFont="1" applyFill="1" applyBorder="1" applyAlignment="1">
      <alignment horizontal="center"/>
    </xf>
    <xf numFmtId="0" fontId="3" fillId="0" borderId="5" xfId="0" applyNumberFormat="1" applyFont="1" applyFill="1" applyBorder="1" applyAlignment="1">
      <alignment horizontal="center"/>
    </xf>
    <xf numFmtId="1" fontId="4" fillId="0" borderId="12" xfId="0" applyNumberFormat="1" applyFont="1" applyFill="1" applyBorder="1" applyAlignment="1">
      <alignment horizontal="center"/>
    </xf>
    <xf numFmtId="0" fontId="3" fillId="0" borderId="1" xfId="0" applyFont="1" applyFill="1" applyBorder="1" applyAlignment="1">
      <alignment horizontal="center"/>
    </xf>
    <xf numFmtId="0" fontId="21" fillId="0" borderId="1" xfId="0" applyFont="1" applyFill="1" applyBorder="1"/>
    <xf numFmtId="0" fontId="4" fillId="0" borderId="1" xfId="0" applyFont="1" applyFill="1" applyBorder="1" applyAlignment="1">
      <alignment horizontal="center"/>
    </xf>
    <xf numFmtId="0" fontId="4" fillId="0" borderId="4" xfId="0" applyFont="1" applyFill="1" applyBorder="1"/>
    <xf numFmtId="0" fontId="4" fillId="0" borderId="42" xfId="0" applyNumberFormat="1" applyFont="1" applyFill="1" applyBorder="1" applyAlignment="1">
      <alignment horizontal="left"/>
    </xf>
    <xf numFmtId="0" fontId="4" fillId="0" borderId="0" xfId="0" applyNumberFormat="1" applyFont="1" applyFill="1" applyBorder="1" applyAlignment="1">
      <alignment horizontal="left"/>
    </xf>
    <xf numFmtId="0" fontId="4" fillId="0" borderId="17" xfId="0" applyNumberFormat="1" applyFont="1" applyFill="1" applyBorder="1" applyAlignment="1">
      <alignment horizontal="left"/>
    </xf>
    <xf numFmtId="1" fontId="4" fillId="0" borderId="44" xfId="0" applyNumberFormat="1" applyFont="1" applyFill="1" applyBorder="1" applyAlignment="1">
      <alignment horizontal="center"/>
    </xf>
    <xf numFmtId="0" fontId="4" fillId="0" borderId="0" xfId="0" applyNumberFormat="1" applyFont="1" applyFill="1" applyAlignment="1" applyProtection="1">
      <alignment horizontal="left"/>
      <protection locked="0"/>
    </xf>
    <xf numFmtId="0" fontId="3" fillId="0" borderId="37" xfId="0" applyNumberFormat="1" applyFont="1" applyFill="1" applyBorder="1" applyAlignment="1">
      <alignment horizontal="center"/>
    </xf>
    <xf numFmtId="0" fontId="3" fillId="0" borderId="0" xfId="0" applyNumberFormat="1" applyFont="1" applyFill="1" applyBorder="1" applyAlignment="1">
      <alignment horizontal="center"/>
    </xf>
    <xf numFmtId="0" fontId="3" fillId="0" borderId="33" xfId="0" applyNumberFormat="1" applyFont="1" applyFill="1" applyBorder="1" applyAlignment="1">
      <alignment horizontal="center"/>
    </xf>
    <xf numFmtId="165" fontId="10" fillId="0" borderId="19" xfId="0" applyNumberFormat="1" applyFont="1" applyFill="1" applyBorder="1" applyAlignment="1">
      <alignment horizontal="right" vertical="center"/>
    </xf>
    <xf numFmtId="165" fontId="11" fillId="0" borderId="55" xfId="0" applyNumberFormat="1" applyFont="1" applyFill="1" applyBorder="1" applyAlignment="1">
      <alignment horizontal="right" vertical="center"/>
    </xf>
    <xf numFmtId="165" fontId="11" fillId="0" borderId="32" xfId="0" applyNumberFormat="1" applyFont="1" applyFill="1" applyBorder="1" applyAlignment="1">
      <alignment horizontal="right" vertical="center"/>
    </xf>
    <xf numFmtId="165" fontId="11" fillId="0" borderId="58" xfId="0" applyNumberFormat="1" applyFont="1" applyFill="1" applyBorder="1" applyAlignment="1">
      <alignment horizontal="right" vertical="center"/>
    </xf>
    <xf numFmtId="165" fontId="10" fillId="0" borderId="51" xfId="0" applyNumberFormat="1" applyFont="1" applyFill="1" applyBorder="1" applyAlignment="1">
      <alignment horizontal="right" vertical="center"/>
    </xf>
    <xf numFmtId="165" fontId="11" fillId="0" borderId="50" xfId="0" applyNumberFormat="1" applyFont="1" applyFill="1" applyBorder="1" applyAlignment="1">
      <alignment horizontal="right" vertical="center"/>
    </xf>
    <xf numFmtId="0" fontId="11" fillId="0" borderId="0" xfId="0" applyFont="1" applyBorder="1" applyAlignment="1">
      <alignment horizontal="left"/>
    </xf>
    <xf numFmtId="0" fontId="11" fillId="0" borderId="0" xfId="0" applyFont="1" applyBorder="1"/>
    <xf numFmtId="165" fontId="11" fillId="0" borderId="0" xfId="0" applyNumberFormat="1" applyFont="1" applyFill="1" applyBorder="1"/>
  </cellXfs>
  <cellStyles count="50">
    <cellStyle name="Bad" xfId="49" builtinId="27"/>
    <cellStyle name="Comma" xfId="15" builtinId="3"/>
    <cellStyle name="Comma 2" xfId="16" xr:uid="{00000000-0005-0000-0000-000001000000}"/>
    <cellStyle name="Comma 2 2" xfId="24" xr:uid="{00000000-0005-0000-0000-000002000000}"/>
    <cellStyle name="Comma 2 2 2" xfId="47" xr:uid="{D95E7093-25B5-4603-A25B-EC44EED60C9A}"/>
    <cellStyle name="Comma 2 3" xfId="45" xr:uid="{72DF071D-573F-4DF4-9573-15107329E760}"/>
    <cellStyle name="Comma 3" xfId="23" xr:uid="{00000000-0005-0000-0000-000003000000}"/>
    <cellStyle name="Comma 3 2" xfId="46" xr:uid="{C7141848-6F31-44F7-B6B0-7E3413CA6981}"/>
    <cellStyle name="Comma 3 3" xfId="28" xr:uid="{D5CB540E-AE1A-494D-945D-F4EBCCD7A32D}"/>
    <cellStyle name="Comma 4" xfId="44" xr:uid="{A69ACA2C-40A2-4B76-9BA6-8B65E4B19489}"/>
    <cellStyle name="Comma 5" xfId="26" xr:uid="{7C7DC412-AA6E-4DC0-9274-88FF426D0801}"/>
    <cellStyle name="Currency 2" xfId="33" xr:uid="{A3CAC125-1F6F-4039-84AF-BC254FB4FC5C}"/>
    <cellStyle name="Currency 2 2" xfId="40" xr:uid="{9415F051-1DF9-46A5-BA97-A4957B684E02}"/>
    <cellStyle name="Currency 3" xfId="41" xr:uid="{C88BEEC6-1591-4915-9072-C68195121DD9}"/>
    <cellStyle name="Normal" xfId="0" builtinId="0"/>
    <cellStyle name="Normal 10 10 2" xfId="29" xr:uid="{D229CD79-DEF7-4CBF-89C6-06E2269DB0FA}"/>
    <cellStyle name="Normal 10 2 10" xfId="32" xr:uid="{9EF601DB-E464-4560-A64D-B69AC431776A}"/>
    <cellStyle name="Normal 11" xfId="36" xr:uid="{C3A4B61E-7170-4E9A-BC91-4E674965BBC2}"/>
    <cellStyle name="Normal 2" xfId="4" xr:uid="{00000000-0005-0000-0000-000005000000}"/>
    <cellStyle name="Normal 2 2" xfId="2" xr:uid="{00000000-0005-0000-0000-000006000000}"/>
    <cellStyle name="Normal 2 2 10 2" xfId="30" xr:uid="{E32798E6-EE32-4314-8D5F-F345E146D0DF}"/>
    <cellStyle name="Normal 2 2 2" xfId="13" xr:uid="{00000000-0005-0000-0000-000007000000}"/>
    <cellStyle name="Normal 2 2 2 4 2" xfId="31" xr:uid="{420DA861-11B4-44C8-9AEE-E7023810D393}"/>
    <cellStyle name="Normal 2 4 4 2" xfId="34" xr:uid="{649118E3-A804-4FAE-9C52-5568548B6EF4}"/>
    <cellStyle name="Normal 3" xfId="3" xr:uid="{00000000-0005-0000-0000-000008000000}"/>
    <cellStyle name="Normal 3 2" xfId="10" xr:uid="{00000000-0005-0000-0000-000009000000}"/>
    <cellStyle name="Normal 3 3" xfId="11" xr:uid="{00000000-0005-0000-0000-00000A000000}"/>
    <cellStyle name="Normal 3 3 2" xfId="22" xr:uid="{00000000-0005-0000-0000-00000B000000}"/>
    <cellStyle name="Normal 3 4" xfId="17" xr:uid="{00000000-0005-0000-0000-00000C000000}"/>
    <cellStyle name="Normal 4" xfId="12" xr:uid="{00000000-0005-0000-0000-00000D000000}"/>
    <cellStyle name="Normal 4 2" xfId="18" xr:uid="{00000000-0005-0000-0000-00000E000000}"/>
    <cellStyle name="Normal 5" xfId="14" xr:uid="{00000000-0005-0000-0000-00000F000000}"/>
    <cellStyle name="Normal 5 2" xfId="19" xr:uid="{00000000-0005-0000-0000-000010000000}"/>
    <cellStyle name="Normal 5 3" xfId="43" xr:uid="{BC1B527F-1659-4A7A-BB13-B786575D4106}"/>
    <cellStyle name="Normal 5 4" xfId="35" xr:uid="{DA6380A9-03C2-45D7-AA4A-38D223A34B07}"/>
    <cellStyle name="Normal 52" xfId="37" xr:uid="{3A3AAA49-3426-4D99-9B0F-A9077A439D50}"/>
    <cellStyle name="Normal 54" xfId="38" xr:uid="{77C4720D-0E4A-49EB-989B-76CB93EB602C}"/>
    <cellStyle name="Normal 55" xfId="39" xr:uid="{2F4CD4F1-9865-4545-BF27-87A116B4AC8C}"/>
    <cellStyle name="Normal 6" xfId="20" xr:uid="{00000000-0005-0000-0000-000011000000}"/>
    <cellStyle name="Normal 7" xfId="42" xr:uid="{54099C5A-8C88-47AF-B5CD-05D289A7D9D1}"/>
    <cellStyle name="Note 2" xfId="5" xr:uid="{00000000-0005-0000-0000-000012000000}"/>
    <cellStyle name="Percent" xfId="25" builtinId="5"/>
    <cellStyle name="Percent 2" xfId="6" xr:uid="{00000000-0005-0000-0000-000013000000}"/>
    <cellStyle name="Percent 2 2" xfId="7" xr:uid="{00000000-0005-0000-0000-000014000000}"/>
    <cellStyle name="Percent 3" xfId="8" xr:uid="{00000000-0005-0000-0000-000015000000}"/>
    <cellStyle name="Percent 3 2" xfId="9" xr:uid="{00000000-0005-0000-0000-000016000000}"/>
    <cellStyle name="Percent 4" xfId="48" xr:uid="{A26764EF-FDD4-4CE6-8DDC-FBC1967529E3}"/>
    <cellStyle name="Percentage" xfId="1" xr:uid="{00000000-0005-0000-0000-000017000000}"/>
    <cellStyle name="Percentage 2" xfId="21" xr:uid="{00000000-0005-0000-0000-000018000000}"/>
    <cellStyle name="Percentage 3" xfId="27" xr:uid="{424FF77A-1EDA-4D2B-9CAC-80EC46361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54</xdr:row>
          <xdr:rowOff>66675</xdr:rowOff>
        </xdr:from>
        <xdr:to>
          <xdr:col>6</xdr:col>
          <xdr:colOff>333375</xdr:colOff>
          <xdr:row>57</xdr:row>
          <xdr:rowOff>47625</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96</xdr:row>
          <xdr:rowOff>152400</xdr:rowOff>
        </xdr:from>
        <xdr:to>
          <xdr:col>6</xdr:col>
          <xdr:colOff>485775</xdr:colOff>
          <xdr:row>99</xdr:row>
          <xdr:rowOff>133350</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138</xdr:row>
          <xdr:rowOff>28575</xdr:rowOff>
        </xdr:from>
        <xdr:to>
          <xdr:col>6</xdr:col>
          <xdr:colOff>428625</xdr:colOff>
          <xdr:row>141</xdr:row>
          <xdr:rowOff>9525</xdr:rowOff>
        </xdr:to>
        <xdr:sp macro="" textlink="">
          <xdr:nvSpPr>
            <xdr:cNvPr id="1038" name="Object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54</xdr:row>
          <xdr:rowOff>66675</xdr:rowOff>
        </xdr:from>
        <xdr:to>
          <xdr:col>6</xdr:col>
          <xdr:colOff>381000</xdr:colOff>
          <xdr:row>57</xdr:row>
          <xdr:rowOff>47625</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1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100</xdr:row>
          <xdr:rowOff>152400</xdr:rowOff>
        </xdr:from>
        <xdr:to>
          <xdr:col>6</xdr:col>
          <xdr:colOff>485775</xdr:colOff>
          <xdr:row>103</xdr:row>
          <xdr:rowOff>133350</xdr:rowOff>
        </xdr:to>
        <xdr:sp macro="" textlink="">
          <xdr:nvSpPr>
            <xdr:cNvPr id="33794" name="Object 2" hidden="1">
              <a:extLst>
                <a:ext uri="{63B3BB69-23CF-44E3-9099-C40C66FF867C}">
                  <a14:compatExt spid="_x0000_s33794"/>
                </a:ext>
                <a:ext uri="{FF2B5EF4-FFF2-40B4-BE49-F238E27FC236}">
                  <a16:creationId xmlns:a16="http://schemas.microsoft.com/office/drawing/2014/main" id="{00000000-0008-0000-01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149</xdr:row>
          <xdr:rowOff>28575</xdr:rowOff>
        </xdr:from>
        <xdr:to>
          <xdr:col>6</xdr:col>
          <xdr:colOff>428625</xdr:colOff>
          <xdr:row>152</xdr:row>
          <xdr:rowOff>9525</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1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58</xdr:row>
          <xdr:rowOff>57150</xdr:rowOff>
        </xdr:from>
        <xdr:to>
          <xdr:col>7</xdr:col>
          <xdr:colOff>104775</xdr:colOff>
          <xdr:row>61</xdr:row>
          <xdr:rowOff>104775</xdr:rowOff>
        </xdr:to>
        <xdr:sp macro="" textlink="">
          <xdr:nvSpPr>
            <xdr:cNvPr id="4124" name="Object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105</xdr:row>
          <xdr:rowOff>57150</xdr:rowOff>
        </xdr:from>
        <xdr:to>
          <xdr:col>7</xdr:col>
          <xdr:colOff>38100</xdr:colOff>
          <xdr:row>108</xdr:row>
          <xdr:rowOff>142875</xdr:rowOff>
        </xdr:to>
        <xdr:sp macro="" textlink="">
          <xdr:nvSpPr>
            <xdr:cNvPr id="4131" name="Object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61</xdr:row>
          <xdr:rowOff>66675</xdr:rowOff>
        </xdr:from>
        <xdr:to>
          <xdr:col>9</xdr:col>
          <xdr:colOff>104775</xdr:colOff>
          <xdr:row>65</xdr:row>
          <xdr:rowOff>133350</xdr:rowOff>
        </xdr:to>
        <xdr:sp macro="" textlink="">
          <xdr:nvSpPr>
            <xdr:cNvPr id="7196" name="Object 28" hidden="1">
              <a:extLst>
                <a:ext uri="{63B3BB69-23CF-44E3-9099-C40C66FF867C}">
                  <a14:compatExt spid="_x0000_s7196"/>
                </a:ext>
                <a:ext uri="{FF2B5EF4-FFF2-40B4-BE49-F238E27FC236}">
                  <a16:creationId xmlns:a16="http://schemas.microsoft.com/office/drawing/2014/main" id="{00000000-0008-0000-03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120</xdr:row>
          <xdr:rowOff>0</xdr:rowOff>
        </xdr:from>
        <xdr:to>
          <xdr:col>9</xdr:col>
          <xdr:colOff>66675</xdr:colOff>
          <xdr:row>124</xdr:row>
          <xdr:rowOff>66675</xdr:rowOff>
        </xdr:to>
        <xdr:sp macro="" textlink="">
          <xdr:nvSpPr>
            <xdr:cNvPr id="7197" name="Object 29" hidden="1">
              <a:extLst>
                <a:ext uri="{63B3BB69-23CF-44E3-9099-C40C66FF867C}">
                  <a14:compatExt spid="_x0000_s7197"/>
                </a:ext>
                <a:ext uri="{FF2B5EF4-FFF2-40B4-BE49-F238E27FC236}">
                  <a16:creationId xmlns:a16="http://schemas.microsoft.com/office/drawing/2014/main" id="{00000000-0008-0000-03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175</xdr:row>
          <xdr:rowOff>38100</xdr:rowOff>
        </xdr:from>
        <xdr:to>
          <xdr:col>9</xdr:col>
          <xdr:colOff>95250</xdr:colOff>
          <xdr:row>179</xdr:row>
          <xdr:rowOff>104775</xdr:rowOff>
        </xdr:to>
        <xdr:sp macro="" textlink="">
          <xdr:nvSpPr>
            <xdr:cNvPr id="7207" name="Object 39" hidden="1">
              <a:extLst>
                <a:ext uri="{63B3BB69-23CF-44E3-9099-C40C66FF867C}">
                  <a14:compatExt spid="_x0000_s7207"/>
                </a:ext>
                <a:ext uri="{FF2B5EF4-FFF2-40B4-BE49-F238E27FC236}">
                  <a16:creationId xmlns:a16="http://schemas.microsoft.com/office/drawing/2014/main" id="{00000000-0008-0000-03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234</xdr:row>
          <xdr:rowOff>47625</xdr:rowOff>
        </xdr:from>
        <xdr:to>
          <xdr:col>9</xdr:col>
          <xdr:colOff>104775</xdr:colOff>
          <xdr:row>238</xdr:row>
          <xdr:rowOff>114300</xdr:rowOff>
        </xdr:to>
        <xdr:sp macro="" textlink="">
          <xdr:nvSpPr>
            <xdr:cNvPr id="7208" name="Object 40" hidden="1">
              <a:extLst>
                <a:ext uri="{63B3BB69-23CF-44E3-9099-C40C66FF867C}">
                  <a14:compatExt spid="_x0000_s7208"/>
                </a:ext>
                <a:ext uri="{FF2B5EF4-FFF2-40B4-BE49-F238E27FC236}">
                  <a16:creationId xmlns:a16="http://schemas.microsoft.com/office/drawing/2014/main" id="{00000000-0008-0000-03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266700</xdr:colOff>
          <xdr:row>66</xdr:row>
          <xdr:rowOff>0</xdr:rowOff>
        </xdr:from>
        <xdr:to>
          <xdr:col>3</xdr:col>
          <xdr:colOff>400050</xdr:colOff>
          <xdr:row>69</xdr:row>
          <xdr:rowOff>104775</xdr:rowOff>
        </xdr:to>
        <xdr:sp macro="" textlink="">
          <xdr:nvSpPr>
            <xdr:cNvPr id="25601" name="Object 1" hidden="1">
              <a:extLst>
                <a:ext uri="{63B3BB69-23CF-44E3-9099-C40C66FF867C}">
                  <a14:compatExt spid="_x0000_s25601"/>
                </a:ext>
                <a:ext uri="{FF2B5EF4-FFF2-40B4-BE49-F238E27FC236}">
                  <a16:creationId xmlns:a16="http://schemas.microsoft.com/office/drawing/2014/main" id="{00000000-0008-0000-04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590550</xdr:colOff>
          <xdr:row>126</xdr:row>
          <xdr:rowOff>28575</xdr:rowOff>
        </xdr:from>
        <xdr:to>
          <xdr:col>4</xdr:col>
          <xdr:colOff>152400</xdr:colOff>
          <xdr:row>129</xdr:row>
          <xdr:rowOff>114300</xdr:rowOff>
        </xdr:to>
        <xdr:sp macro="" textlink="">
          <xdr:nvSpPr>
            <xdr:cNvPr id="25602" name="Object 2" hidden="1">
              <a:extLst>
                <a:ext uri="{63B3BB69-23CF-44E3-9099-C40C66FF867C}">
                  <a14:compatExt spid="_x0000_s25602"/>
                </a:ext>
                <a:ext uri="{FF2B5EF4-FFF2-40B4-BE49-F238E27FC236}">
                  <a16:creationId xmlns:a16="http://schemas.microsoft.com/office/drawing/2014/main" id="{00000000-0008-0000-04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152400</xdr:rowOff>
        </xdr:from>
        <xdr:to>
          <xdr:col>4</xdr:col>
          <xdr:colOff>152400</xdr:colOff>
          <xdr:row>188</xdr:row>
          <xdr:rowOff>85725</xdr:rowOff>
        </xdr:to>
        <xdr:sp macro="" textlink="">
          <xdr:nvSpPr>
            <xdr:cNvPr id="25603" name="Object 3" hidden="1">
              <a:extLst>
                <a:ext uri="{63B3BB69-23CF-44E3-9099-C40C66FF867C}">
                  <a14:compatExt spid="_x0000_s25603"/>
                </a:ext>
                <a:ext uri="{FF2B5EF4-FFF2-40B4-BE49-F238E27FC236}">
                  <a16:creationId xmlns:a16="http://schemas.microsoft.com/office/drawing/2014/main" id="{00000000-0008-0000-04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243</xdr:row>
          <xdr:rowOff>123825</xdr:rowOff>
        </xdr:from>
        <xdr:to>
          <xdr:col>4</xdr:col>
          <xdr:colOff>152400</xdr:colOff>
          <xdr:row>247</xdr:row>
          <xdr:rowOff>57150</xdr:rowOff>
        </xdr:to>
        <xdr:sp macro="" textlink="">
          <xdr:nvSpPr>
            <xdr:cNvPr id="25604" name="Object 4" hidden="1">
              <a:extLst>
                <a:ext uri="{63B3BB69-23CF-44E3-9099-C40C66FF867C}">
                  <a14:compatExt spid="_x0000_s25604"/>
                </a:ext>
                <a:ext uri="{FF2B5EF4-FFF2-40B4-BE49-F238E27FC236}">
                  <a16:creationId xmlns:a16="http://schemas.microsoft.com/office/drawing/2014/main" id="{00000000-0008-0000-04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266700</xdr:colOff>
          <xdr:row>75</xdr:row>
          <xdr:rowOff>9525</xdr:rowOff>
        </xdr:from>
        <xdr:to>
          <xdr:col>3</xdr:col>
          <xdr:colOff>400050</xdr:colOff>
          <xdr:row>78</xdr:row>
          <xdr:rowOff>114300</xdr:rowOff>
        </xdr:to>
        <xdr:sp macro="" textlink="">
          <xdr:nvSpPr>
            <xdr:cNvPr id="38913" name="Object 1" hidden="1">
              <a:extLst>
                <a:ext uri="{63B3BB69-23CF-44E3-9099-C40C66FF867C}">
                  <a14:compatExt spid="_x0000_s38913"/>
                </a:ext>
                <a:ext uri="{FF2B5EF4-FFF2-40B4-BE49-F238E27FC236}">
                  <a16:creationId xmlns:a16="http://schemas.microsoft.com/office/drawing/2014/main" id="{00000000-0008-0000-05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933450</xdr:colOff>
      <xdr:row>44</xdr:row>
      <xdr:rowOff>4763</xdr:rowOff>
    </xdr:from>
    <xdr:to>
      <xdr:col>2</xdr:col>
      <xdr:colOff>2114550</xdr:colOff>
      <xdr:row>47</xdr:row>
      <xdr:rowOff>90488</xdr:rowOff>
    </xdr:to>
    <xdr:pic>
      <xdr:nvPicPr>
        <xdr:cNvPr id="14337" name="Picture 1">
          <a:extLst>
            <a:ext uri="{FF2B5EF4-FFF2-40B4-BE49-F238E27FC236}">
              <a16:creationId xmlns:a16="http://schemas.microsoft.com/office/drawing/2014/main" id="{00000000-0008-0000-0600-0000013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3450" y="10186988"/>
          <a:ext cx="6296025" cy="657225"/>
        </a:xfrm>
        <a:prstGeom prst="rect">
          <a:avLst/>
        </a:prstGeom>
        <a:noFill/>
        <a:ln w="9525">
          <a:noFill/>
          <a:miter lim="800000"/>
          <a:headEnd/>
          <a:tailEnd/>
        </a:ln>
        <a:effectLst/>
      </xdr:spPr>
    </xdr:pic>
    <xdr:clientData/>
  </xdr:twoCellAnchor>
  <xdr:twoCellAnchor editAs="oneCell">
    <xdr:from>
      <xdr:col>2</xdr:col>
      <xdr:colOff>1098177</xdr:colOff>
      <xdr:row>1</xdr:row>
      <xdr:rowOff>156882</xdr:rowOff>
    </xdr:from>
    <xdr:to>
      <xdr:col>2</xdr:col>
      <xdr:colOff>1983777</xdr:colOff>
      <xdr:row>5</xdr:row>
      <xdr:rowOff>246864</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19265" y="358588"/>
          <a:ext cx="885600" cy="885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oleObject" Target="file:///F:\ADMIN\standard\bigen\D\Cand\XlsFoo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Excel.Sheet.8">
    <oleItems>
      <oleItem name="'" advise="1" preferPic="1"/>
    </oleItems>
  </oleLin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vmlDrawing" Target="../drawings/vmlDrawing6.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vmlDrawing" Target="../drawings/vmlDrawing8.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vmlDrawing" Target="../drawings/vmlDrawing10.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vmlDrawing" Target="../drawings/vmlDrawing12.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283"/>
  <sheetViews>
    <sheetView tabSelected="1" showOutlineSymbols="0" view="pageLayout" topLeftCell="A104" zoomScaleNormal="100" zoomScaleSheetLayoutView="100" workbookViewId="0">
      <selection activeCell="J112" sqref="J112"/>
    </sheetView>
  </sheetViews>
  <sheetFormatPr defaultColWidth="9.6640625" defaultRowHeight="15" customHeight="1" x14ac:dyDescent="0.2"/>
  <cols>
    <col min="1" max="1" width="6.5546875" style="514" customWidth="1"/>
    <col min="2" max="2" width="7.44140625" style="428" customWidth="1"/>
    <col min="3" max="3" width="2.33203125" style="428" customWidth="1"/>
    <col min="4" max="4" width="2.21875" style="428" customWidth="1"/>
    <col min="5" max="5" width="33.77734375" style="428" customWidth="1"/>
    <col min="6" max="6" width="10.6640625" style="395" customWidth="1"/>
    <col min="7" max="7" width="6" style="395" customWidth="1"/>
    <col min="8" max="8" width="10.21875" style="320" customWidth="1"/>
    <col min="9" max="9" width="9.77734375" style="428" customWidth="1"/>
    <col min="10" max="10" width="10.21875" style="487" customWidth="1"/>
    <col min="11" max="16384" width="9.6640625" style="428"/>
  </cols>
  <sheetData>
    <row r="1" spans="1:10" ht="15" customHeight="1" x14ac:dyDescent="0.2">
      <c r="A1" s="377" t="str">
        <f>Summary!A2</f>
        <v>MOSES KOTANE LOCAL MUNICIPALITY</v>
      </c>
      <c r="B1" s="377"/>
      <c r="C1" s="377"/>
      <c r="D1" s="377"/>
      <c r="E1" s="377"/>
      <c r="F1" s="377"/>
      <c r="G1" s="377"/>
      <c r="H1" s="377"/>
      <c r="I1" s="377"/>
      <c r="J1" s="211"/>
    </row>
    <row r="2" spans="1:10" ht="15" customHeight="1" x14ac:dyDescent="0.2">
      <c r="A2" s="486"/>
      <c r="B2" s="379"/>
      <c r="C2" s="379"/>
      <c r="D2" s="379"/>
      <c r="E2" s="380"/>
      <c r="F2" s="379"/>
      <c r="G2" s="379"/>
      <c r="I2" s="379"/>
    </row>
    <row r="3" spans="1:10" ht="15" customHeight="1" x14ac:dyDescent="0.2">
      <c r="A3" s="383" t="str">
        <f>Summary!A4</f>
        <v>MAHOBIESKRAAL BULK WATER SUPPLY</v>
      </c>
      <c r="B3" s="383"/>
      <c r="C3" s="383"/>
      <c r="D3" s="383"/>
      <c r="E3" s="383"/>
      <c r="F3" s="383"/>
      <c r="G3" s="383"/>
      <c r="H3" s="383"/>
      <c r="I3" s="383"/>
      <c r="J3" s="383"/>
    </row>
    <row r="4" spans="1:10" ht="15" customHeight="1" x14ac:dyDescent="0.2">
      <c r="A4" s="383" t="s">
        <v>746</v>
      </c>
      <c r="B4" s="383"/>
      <c r="C4" s="383"/>
      <c r="D4" s="383"/>
      <c r="E4" s="383"/>
      <c r="F4" s="383"/>
      <c r="G4" s="383"/>
      <c r="H4" s="383"/>
      <c r="I4" s="383"/>
      <c r="J4" s="383"/>
    </row>
    <row r="5" spans="1:10" ht="15" customHeight="1" x14ac:dyDescent="0.2">
      <c r="A5" s="101"/>
      <c r="B5" s="248"/>
      <c r="C5" s="248"/>
      <c r="D5" s="248"/>
      <c r="E5" s="429"/>
      <c r="F5" s="248"/>
      <c r="G5" s="248"/>
      <c r="H5" s="248"/>
      <c r="I5" s="248"/>
      <c r="J5" s="211" t="s">
        <v>55</v>
      </c>
    </row>
    <row r="6" spans="1:10" ht="15" customHeight="1" thickBot="1" x14ac:dyDescent="0.3">
      <c r="A6" s="287"/>
      <c r="B6" s="430"/>
      <c r="C6" s="430"/>
      <c r="D6" s="430"/>
      <c r="E6" s="214" t="s">
        <v>99</v>
      </c>
      <c r="F6" s="430"/>
      <c r="G6" s="430"/>
      <c r="H6" s="215"/>
      <c r="I6" s="488"/>
      <c r="J6" s="216" t="s">
        <v>54</v>
      </c>
    </row>
    <row r="7" spans="1:10" ht="14.25" customHeight="1" thickBot="1" x14ac:dyDescent="0.25">
      <c r="A7" s="432"/>
      <c r="B7" s="433"/>
      <c r="C7" s="433"/>
      <c r="D7" s="433"/>
      <c r="E7" s="433"/>
      <c r="F7" s="489"/>
      <c r="G7" s="489"/>
      <c r="H7" s="489"/>
      <c r="I7" s="348" t="s">
        <v>684</v>
      </c>
      <c r="J7" s="349"/>
    </row>
    <row r="8" spans="1:10" ht="14.25" customHeight="1" thickBot="1" x14ac:dyDescent="0.25">
      <c r="A8" s="218" t="s">
        <v>3</v>
      </c>
      <c r="B8" s="218" t="s">
        <v>4</v>
      </c>
      <c r="C8" s="219"/>
      <c r="D8" s="220"/>
      <c r="E8" s="221" t="s">
        <v>5</v>
      </c>
      <c r="F8" s="218" t="s">
        <v>6</v>
      </c>
      <c r="G8" s="179" t="s">
        <v>365</v>
      </c>
      <c r="H8" s="434" t="s">
        <v>7</v>
      </c>
      <c r="I8" s="182" t="s">
        <v>8</v>
      </c>
      <c r="J8" s="183" t="s">
        <v>9</v>
      </c>
    </row>
    <row r="9" spans="1:10" ht="14.25" customHeight="1" thickBot="1" x14ac:dyDescent="0.25">
      <c r="A9" s="223" t="s">
        <v>230</v>
      </c>
      <c r="B9" s="223" t="s">
        <v>64</v>
      </c>
      <c r="C9" s="223"/>
      <c r="D9" s="224"/>
      <c r="E9" s="224"/>
      <c r="F9" s="223"/>
      <c r="G9" s="223"/>
      <c r="H9" s="225"/>
      <c r="I9" s="183" t="s">
        <v>11</v>
      </c>
      <c r="J9" s="183" t="s">
        <v>11</v>
      </c>
    </row>
    <row r="10" spans="1:10" ht="14.25" customHeight="1" x14ac:dyDescent="0.2">
      <c r="A10" s="490" t="s">
        <v>12</v>
      </c>
      <c r="B10" s="436" t="s">
        <v>320</v>
      </c>
      <c r="C10" s="236"/>
      <c r="D10" s="429"/>
      <c r="E10" s="236"/>
      <c r="F10" s="238"/>
      <c r="G10" s="121"/>
      <c r="H10" s="239"/>
      <c r="I10" s="232"/>
      <c r="J10" s="322"/>
    </row>
    <row r="11" spans="1:10" ht="14.25" customHeight="1" x14ac:dyDescent="0.2">
      <c r="A11" s="491"/>
      <c r="B11" s="235" t="s">
        <v>63</v>
      </c>
      <c r="C11" s="237" t="s">
        <v>13</v>
      </c>
      <c r="D11" s="429"/>
      <c r="E11" s="237"/>
      <c r="F11" s="238"/>
      <c r="G11" s="121"/>
      <c r="H11" s="239"/>
      <c r="I11" s="232"/>
      <c r="J11" s="322"/>
    </row>
    <row r="12" spans="1:10" ht="14.25" customHeight="1" x14ac:dyDescent="0.2">
      <c r="A12" s="491"/>
      <c r="B12" s="242"/>
      <c r="C12" s="101"/>
      <c r="D12" s="248"/>
      <c r="E12" s="101"/>
      <c r="F12" s="238"/>
      <c r="G12" s="121"/>
      <c r="H12" s="239"/>
      <c r="I12" s="232"/>
      <c r="J12" s="322"/>
    </row>
    <row r="13" spans="1:10" ht="14.25" customHeight="1" x14ac:dyDescent="0.2">
      <c r="A13" s="490" t="s">
        <v>14</v>
      </c>
      <c r="B13" s="235" t="s">
        <v>15</v>
      </c>
      <c r="C13" s="237" t="s">
        <v>16</v>
      </c>
      <c r="D13" s="429"/>
      <c r="E13" s="237"/>
      <c r="F13" s="238"/>
      <c r="G13" s="121"/>
      <c r="H13" s="239"/>
      <c r="I13" s="232"/>
      <c r="J13" s="322"/>
    </row>
    <row r="14" spans="1:10" ht="14.25" customHeight="1" x14ac:dyDescent="0.2">
      <c r="A14" s="491"/>
      <c r="B14" s="242"/>
      <c r="C14" s="101"/>
      <c r="D14" s="248"/>
      <c r="E14" s="101"/>
      <c r="F14" s="238"/>
      <c r="G14" s="121"/>
      <c r="H14" s="239"/>
      <c r="I14" s="232"/>
      <c r="J14" s="322"/>
    </row>
    <row r="15" spans="1:10" ht="14.25" customHeight="1" x14ac:dyDescent="0.2">
      <c r="A15" s="491" t="s">
        <v>17</v>
      </c>
      <c r="B15" s="242" t="s">
        <v>18</v>
      </c>
      <c r="C15" s="101" t="s">
        <v>19</v>
      </c>
      <c r="D15" s="248"/>
      <c r="E15" s="101"/>
      <c r="F15" s="238" t="s">
        <v>52</v>
      </c>
      <c r="G15" s="121"/>
      <c r="H15" s="440">
        <v>1</v>
      </c>
      <c r="I15" s="329"/>
      <c r="J15" s="322">
        <f>I15*H15</f>
        <v>0</v>
      </c>
    </row>
    <row r="16" spans="1:10" ht="14.25" customHeight="1" x14ac:dyDescent="0.2">
      <c r="A16" s="491"/>
      <c r="B16" s="242"/>
      <c r="C16" s="101"/>
      <c r="D16" s="248"/>
      <c r="E16" s="101"/>
      <c r="F16" s="238"/>
      <c r="G16" s="121"/>
      <c r="H16" s="239"/>
      <c r="I16" s="329"/>
      <c r="J16" s="492"/>
    </row>
    <row r="17" spans="1:10" ht="14.25" customHeight="1" x14ac:dyDescent="0.2">
      <c r="A17" s="491" t="s">
        <v>22</v>
      </c>
      <c r="B17" s="242" t="s">
        <v>20</v>
      </c>
      <c r="C17" s="237" t="s">
        <v>21</v>
      </c>
      <c r="D17" s="248"/>
      <c r="E17" s="237"/>
      <c r="F17" s="238"/>
      <c r="G17" s="121"/>
      <c r="H17" s="239"/>
      <c r="I17" s="329"/>
      <c r="J17" s="492"/>
    </row>
    <row r="18" spans="1:10" ht="14.25" customHeight="1" x14ac:dyDescent="0.2">
      <c r="A18" s="491"/>
      <c r="B18" s="238"/>
      <c r="C18" s="238"/>
      <c r="D18" s="248"/>
      <c r="E18" s="101"/>
      <c r="F18" s="238"/>
      <c r="G18" s="121"/>
      <c r="H18" s="239"/>
      <c r="I18" s="329"/>
      <c r="J18" s="492"/>
    </row>
    <row r="19" spans="1:10" ht="14.25" customHeight="1" x14ac:dyDescent="0.2">
      <c r="A19" s="240" t="s">
        <v>478</v>
      </c>
      <c r="B19" s="238" t="s">
        <v>101</v>
      </c>
      <c r="C19" s="238" t="s">
        <v>74</v>
      </c>
      <c r="D19" s="241" t="s">
        <v>102</v>
      </c>
      <c r="E19" s="101"/>
      <c r="F19" s="238"/>
      <c r="G19" s="121"/>
      <c r="H19" s="239"/>
      <c r="I19" s="329"/>
      <c r="J19" s="492"/>
    </row>
    <row r="20" spans="1:10" ht="14.25" customHeight="1" x14ac:dyDescent="0.2">
      <c r="A20" s="240"/>
      <c r="B20" s="238"/>
      <c r="C20" s="238"/>
      <c r="D20" s="241"/>
      <c r="E20" s="101"/>
      <c r="F20" s="238"/>
      <c r="G20" s="121"/>
      <c r="H20" s="239"/>
      <c r="I20" s="329"/>
      <c r="J20" s="492"/>
    </row>
    <row r="21" spans="1:10" ht="14.25" customHeight="1" x14ac:dyDescent="0.2">
      <c r="A21" s="240" t="s">
        <v>479</v>
      </c>
      <c r="B21" s="493" t="s">
        <v>333</v>
      </c>
      <c r="C21" s="248"/>
      <c r="D21" s="248" t="s">
        <v>66</v>
      </c>
      <c r="E21" s="101" t="s">
        <v>308</v>
      </c>
      <c r="F21" s="238" t="s">
        <v>337</v>
      </c>
      <c r="G21" s="121"/>
      <c r="H21" s="239">
        <v>1</v>
      </c>
      <c r="I21" s="329"/>
      <c r="J21" s="322">
        <f>I21*H21</f>
        <v>0</v>
      </c>
    </row>
    <row r="22" spans="1:10" ht="14.25" customHeight="1" x14ac:dyDescent="0.2">
      <c r="A22" s="240"/>
      <c r="B22" s="238"/>
      <c r="C22" s="238"/>
      <c r="D22" s="241"/>
      <c r="E22" s="101"/>
      <c r="F22" s="238"/>
      <c r="G22" s="121"/>
      <c r="H22" s="239"/>
      <c r="I22" s="329"/>
      <c r="J22" s="492"/>
    </row>
    <row r="23" spans="1:10" ht="14.25" customHeight="1" x14ac:dyDescent="0.2">
      <c r="A23" s="240" t="s">
        <v>480</v>
      </c>
      <c r="B23" s="244" t="s">
        <v>335</v>
      </c>
      <c r="C23" s="238"/>
      <c r="D23" s="248" t="s">
        <v>67</v>
      </c>
      <c r="E23" s="101" t="s">
        <v>325</v>
      </c>
      <c r="F23" s="238" t="s">
        <v>100</v>
      </c>
      <c r="G23" s="121"/>
      <c r="H23" s="440">
        <v>2</v>
      </c>
      <c r="I23" s="329"/>
      <c r="J23" s="322">
        <f>I23*H23</f>
        <v>0</v>
      </c>
    </row>
    <row r="24" spans="1:10" ht="14.25" customHeight="1" x14ac:dyDescent="0.2">
      <c r="A24" s="240"/>
      <c r="B24" s="238"/>
      <c r="C24" s="238"/>
      <c r="D24" s="248"/>
      <c r="E24" s="101"/>
      <c r="F24" s="238"/>
      <c r="G24" s="121"/>
      <c r="H24" s="440"/>
      <c r="I24" s="329"/>
      <c r="J24" s="492"/>
    </row>
    <row r="25" spans="1:10" ht="14.25" customHeight="1" x14ac:dyDescent="0.2">
      <c r="A25" s="240" t="s">
        <v>481</v>
      </c>
      <c r="B25" s="238" t="s">
        <v>24</v>
      </c>
      <c r="C25" s="238" t="s">
        <v>65</v>
      </c>
      <c r="D25" s="241" t="s">
        <v>25</v>
      </c>
      <c r="E25" s="241"/>
      <c r="F25" s="238"/>
      <c r="G25" s="121"/>
      <c r="H25" s="239"/>
      <c r="I25" s="329"/>
      <c r="J25" s="492"/>
    </row>
    <row r="26" spans="1:10" ht="14.25" customHeight="1" x14ac:dyDescent="0.2">
      <c r="A26" s="240"/>
      <c r="B26" s="244" t="s">
        <v>334</v>
      </c>
      <c r="C26" s="238"/>
      <c r="D26" s="248"/>
      <c r="E26" s="101"/>
      <c r="F26" s="238"/>
      <c r="G26" s="121"/>
      <c r="H26" s="239"/>
      <c r="I26" s="329"/>
      <c r="J26" s="492"/>
    </row>
    <row r="27" spans="1:10" ht="14.25" customHeight="1" x14ac:dyDescent="0.2">
      <c r="A27" s="247" t="s">
        <v>482</v>
      </c>
      <c r="B27" s="429"/>
      <c r="C27" s="238"/>
      <c r="D27" s="248" t="s">
        <v>66</v>
      </c>
      <c r="E27" s="101" t="s">
        <v>76</v>
      </c>
      <c r="F27" s="238" t="s">
        <v>52</v>
      </c>
      <c r="G27" s="121"/>
      <c r="H27" s="440">
        <v>1</v>
      </c>
      <c r="I27" s="329"/>
      <c r="J27" s="322">
        <f t="shared" ref="J27:J36" si="0">I27*H27</f>
        <v>0</v>
      </c>
    </row>
    <row r="28" spans="1:10" ht="14.25" customHeight="1" x14ac:dyDescent="0.2">
      <c r="A28" s="247" t="s">
        <v>483</v>
      </c>
      <c r="B28" s="248"/>
      <c r="C28" s="238"/>
      <c r="D28" s="248" t="s">
        <v>67</v>
      </c>
      <c r="E28" s="101" t="s">
        <v>77</v>
      </c>
      <c r="F28" s="238" t="s">
        <v>52</v>
      </c>
      <c r="G28" s="121"/>
      <c r="H28" s="440">
        <v>1</v>
      </c>
      <c r="I28" s="329"/>
      <c r="J28" s="322">
        <f t="shared" si="0"/>
        <v>0</v>
      </c>
    </row>
    <row r="29" spans="1:10" ht="14.25" customHeight="1" x14ac:dyDescent="0.2">
      <c r="A29" s="247" t="s">
        <v>484</v>
      </c>
      <c r="B29" s="248"/>
      <c r="C29" s="238"/>
      <c r="D29" s="248" t="s">
        <v>68</v>
      </c>
      <c r="E29" s="101" t="s">
        <v>78</v>
      </c>
      <c r="F29" s="238" t="s">
        <v>52</v>
      </c>
      <c r="G29" s="121"/>
      <c r="H29" s="440">
        <v>1</v>
      </c>
      <c r="I29" s="329"/>
      <c r="J29" s="322">
        <f t="shared" si="0"/>
        <v>0</v>
      </c>
    </row>
    <row r="30" spans="1:10" ht="14.25" customHeight="1" x14ac:dyDescent="0.2">
      <c r="A30" s="247" t="s">
        <v>485</v>
      </c>
      <c r="B30" s="248"/>
      <c r="C30" s="238"/>
      <c r="D30" s="248" t="s">
        <v>69</v>
      </c>
      <c r="E30" s="101" t="s">
        <v>86</v>
      </c>
      <c r="F30" s="238" t="s">
        <v>52</v>
      </c>
      <c r="G30" s="121"/>
      <c r="H30" s="440">
        <v>1</v>
      </c>
      <c r="I30" s="329"/>
      <c r="J30" s="322">
        <f t="shared" si="0"/>
        <v>0</v>
      </c>
    </row>
    <row r="31" spans="1:10" ht="14.25" customHeight="1" x14ac:dyDescent="0.2">
      <c r="A31" s="247" t="s">
        <v>486</v>
      </c>
      <c r="B31" s="248"/>
      <c r="C31" s="238"/>
      <c r="D31" s="248" t="s">
        <v>70</v>
      </c>
      <c r="E31" s="101" t="s">
        <v>79</v>
      </c>
      <c r="F31" s="238" t="s">
        <v>52</v>
      </c>
      <c r="G31" s="121"/>
      <c r="H31" s="440">
        <v>1</v>
      </c>
      <c r="I31" s="329"/>
      <c r="J31" s="322">
        <f t="shared" si="0"/>
        <v>0</v>
      </c>
    </row>
    <row r="32" spans="1:10" ht="14.25" customHeight="1" x14ac:dyDescent="0.2">
      <c r="A32" s="247" t="s">
        <v>487</v>
      </c>
      <c r="B32" s="248"/>
      <c r="C32" s="238"/>
      <c r="D32" s="248" t="s">
        <v>71</v>
      </c>
      <c r="E32" s="101" t="s">
        <v>80</v>
      </c>
      <c r="F32" s="238" t="s">
        <v>52</v>
      </c>
      <c r="G32" s="121"/>
      <c r="H32" s="440">
        <v>1</v>
      </c>
      <c r="I32" s="329"/>
      <c r="J32" s="322">
        <f t="shared" si="0"/>
        <v>0</v>
      </c>
    </row>
    <row r="33" spans="1:10" ht="14.25" customHeight="1" x14ac:dyDescent="0.2">
      <c r="A33" s="247" t="s">
        <v>488</v>
      </c>
      <c r="B33" s="429"/>
      <c r="C33" s="238"/>
      <c r="D33" s="248" t="s">
        <v>72</v>
      </c>
      <c r="E33" s="101" t="s">
        <v>81</v>
      </c>
      <c r="F33" s="238" t="s">
        <v>52</v>
      </c>
      <c r="G33" s="121"/>
      <c r="H33" s="440">
        <v>1</v>
      </c>
      <c r="I33" s="329"/>
      <c r="J33" s="322">
        <f t="shared" si="0"/>
        <v>0</v>
      </c>
    </row>
    <row r="34" spans="1:10" ht="14.25" customHeight="1" x14ac:dyDescent="0.2">
      <c r="A34" s="247" t="s">
        <v>489</v>
      </c>
      <c r="B34" s="248"/>
      <c r="C34" s="238"/>
      <c r="D34" s="248" t="s">
        <v>73</v>
      </c>
      <c r="E34" s="101" t="s">
        <v>82</v>
      </c>
      <c r="F34" s="238" t="s">
        <v>52</v>
      </c>
      <c r="G34" s="121"/>
      <c r="H34" s="440">
        <v>1</v>
      </c>
      <c r="I34" s="329"/>
      <c r="J34" s="322">
        <f t="shared" si="0"/>
        <v>0</v>
      </c>
    </row>
    <row r="35" spans="1:10" ht="14.25" customHeight="1" x14ac:dyDescent="0.2">
      <c r="A35" s="240" t="s">
        <v>490</v>
      </c>
      <c r="B35" s="250"/>
      <c r="C35" s="238"/>
      <c r="D35" s="248" t="s">
        <v>74</v>
      </c>
      <c r="E35" s="101" t="s">
        <v>83</v>
      </c>
      <c r="F35" s="238" t="s">
        <v>52</v>
      </c>
      <c r="G35" s="121"/>
      <c r="H35" s="440">
        <v>1</v>
      </c>
      <c r="I35" s="329"/>
      <c r="J35" s="322">
        <f t="shared" si="0"/>
        <v>0</v>
      </c>
    </row>
    <row r="36" spans="1:10" ht="14.25" customHeight="1" x14ac:dyDescent="0.2">
      <c r="A36" s="240" t="s">
        <v>491</v>
      </c>
      <c r="B36" s="238"/>
      <c r="C36" s="238"/>
      <c r="D36" s="248" t="s">
        <v>75</v>
      </c>
      <c r="E36" s="101" t="s">
        <v>84</v>
      </c>
      <c r="F36" s="238" t="s">
        <v>52</v>
      </c>
      <c r="G36" s="121"/>
      <c r="H36" s="440">
        <v>1</v>
      </c>
      <c r="I36" s="329"/>
      <c r="J36" s="322">
        <f t="shared" si="0"/>
        <v>0</v>
      </c>
    </row>
    <row r="37" spans="1:10" ht="14.25" customHeight="1" x14ac:dyDescent="0.2">
      <c r="A37" s="240"/>
      <c r="B37" s="238"/>
      <c r="C37" s="238"/>
      <c r="D37" s="248"/>
      <c r="E37" s="101"/>
      <c r="F37" s="238"/>
      <c r="G37" s="121"/>
      <c r="H37" s="239"/>
      <c r="I37" s="329"/>
      <c r="J37" s="492"/>
    </row>
    <row r="38" spans="1:10" ht="14.25" customHeight="1" x14ac:dyDescent="0.2">
      <c r="A38" s="240" t="s">
        <v>23</v>
      </c>
      <c r="B38" s="242" t="s">
        <v>27</v>
      </c>
      <c r="C38" s="101" t="s">
        <v>28</v>
      </c>
      <c r="D38" s="248"/>
      <c r="E38" s="101"/>
      <c r="F38" s="238" t="s">
        <v>52</v>
      </c>
      <c r="G38" s="121"/>
      <c r="H38" s="440">
        <v>1</v>
      </c>
      <c r="I38" s="329"/>
      <c r="J38" s="322">
        <f>I38*H38</f>
        <v>0</v>
      </c>
    </row>
    <row r="39" spans="1:10" ht="14.25" customHeight="1" x14ac:dyDescent="0.2">
      <c r="A39" s="240"/>
      <c r="B39" s="242"/>
      <c r="C39" s="101"/>
      <c r="D39" s="248"/>
      <c r="E39" s="101"/>
      <c r="F39" s="238"/>
      <c r="G39" s="121"/>
      <c r="H39" s="239"/>
      <c r="I39" s="329"/>
      <c r="J39" s="492"/>
    </row>
    <row r="40" spans="1:10" ht="14.25" customHeight="1" x14ac:dyDescent="0.2">
      <c r="A40" s="240" t="s">
        <v>26</v>
      </c>
      <c r="B40" s="242" t="s">
        <v>29</v>
      </c>
      <c r="C40" s="101" t="s">
        <v>30</v>
      </c>
      <c r="D40" s="248"/>
      <c r="E40" s="101"/>
      <c r="F40" s="238" t="s">
        <v>52</v>
      </c>
      <c r="G40" s="121"/>
      <c r="H40" s="440">
        <v>1</v>
      </c>
      <c r="I40" s="329"/>
      <c r="J40" s="322">
        <f>I40*H40</f>
        <v>0</v>
      </c>
    </row>
    <row r="41" spans="1:10" ht="14.25" customHeight="1" x14ac:dyDescent="0.2">
      <c r="A41" s="240"/>
      <c r="B41" s="244"/>
      <c r="C41" s="244"/>
      <c r="D41" s="429"/>
      <c r="E41" s="101"/>
      <c r="F41" s="238"/>
      <c r="G41" s="121"/>
      <c r="H41" s="239"/>
      <c r="I41" s="329"/>
      <c r="J41" s="492"/>
    </row>
    <row r="42" spans="1:10" ht="14.25" customHeight="1" x14ac:dyDescent="0.2">
      <c r="A42" s="234" t="s">
        <v>463</v>
      </c>
      <c r="B42" s="235" t="s">
        <v>33</v>
      </c>
      <c r="C42" s="237" t="s">
        <v>34</v>
      </c>
      <c r="D42" s="429"/>
      <c r="E42" s="237"/>
      <c r="F42" s="238"/>
      <c r="G42" s="121"/>
      <c r="H42" s="239"/>
      <c r="I42" s="329"/>
      <c r="J42" s="492"/>
    </row>
    <row r="43" spans="1:10" ht="14.25" customHeight="1" x14ac:dyDescent="0.2">
      <c r="A43" s="240"/>
      <c r="B43" s="242"/>
      <c r="C43" s="101"/>
      <c r="D43" s="248"/>
      <c r="E43" s="101"/>
      <c r="F43" s="238"/>
      <c r="G43" s="121"/>
      <c r="H43" s="239"/>
      <c r="I43" s="329"/>
      <c r="J43" s="492"/>
    </row>
    <row r="44" spans="1:10" ht="14.25" customHeight="1" x14ac:dyDescent="0.2">
      <c r="A44" s="240" t="s">
        <v>43</v>
      </c>
      <c r="B44" s="242" t="s">
        <v>35</v>
      </c>
      <c r="C44" s="101" t="s">
        <v>36</v>
      </c>
      <c r="D44" s="248"/>
      <c r="E44" s="101"/>
      <c r="F44" s="238" t="s">
        <v>327</v>
      </c>
      <c r="G44" s="121"/>
      <c r="H44" s="440">
        <v>10</v>
      </c>
      <c r="I44" s="329"/>
      <c r="J44" s="322">
        <f>I44*H44</f>
        <v>0</v>
      </c>
    </row>
    <row r="45" spans="1:10" ht="14.25" customHeight="1" x14ac:dyDescent="0.2">
      <c r="A45" s="240"/>
      <c r="B45" s="242"/>
      <c r="C45" s="101"/>
      <c r="D45" s="248"/>
      <c r="E45" s="101"/>
      <c r="F45" s="238"/>
      <c r="G45" s="121"/>
      <c r="H45" s="239"/>
      <c r="I45" s="329"/>
      <c r="J45" s="492"/>
    </row>
    <row r="46" spans="1:10" ht="14.25" customHeight="1" x14ac:dyDescent="0.2">
      <c r="A46" s="240" t="s">
        <v>44</v>
      </c>
      <c r="B46" s="242" t="s">
        <v>37</v>
      </c>
      <c r="C46" s="241" t="s">
        <v>38</v>
      </c>
      <c r="D46" s="248"/>
      <c r="E46" s="241"/>
      <c r="F46" s="238"/>
      <c r="G46" s="121"/>
      <c r="H46" s="239"/>
      <c r="I46" s="329"/>
      <c r="J46" s="492"/>
    </row>
    <row r="47" spans="1:10" ht="14.25" customHeight="1" x14ac:dyDescent="0.2">
      <c r="A47" s="240"/>
      <c r="B47" s="242"/>
      <c r="C47" s="101"/>
      <c r="D47" s="248"/>
      <c r="E47" s="101"/>
      <c r="F47" s="238"/>
      <c r="G47" s="121"/>
      <c r="H47" s="239"/>
      <c r="I47" s="329"/>
      <c r="J47" s="492"/>
    </row>
    <row r="48" spans="1:10" ht="14.25" customHeight="1" x14ac:dyDescent="0.2">
      <c r="A48" s="240" t="s">
        <v>492</v>
      </c>
      <c r="B48" s="242" t="s">
        <v>103</v>
      </c>
      <c r="C48" s="238" t="s">
        <v>74</v>
      </c>
      <c r="D48" s="241" t="s">
        <v>102</v>
      </c>
      <c r="E48" s="101"/>
      <c r="F48" s="238"/>
      <c r="G48" s="121"/>
      <c r="H48" s="239"/>
      <c r="I48" s="329"/>
      <c r="J48" s="492"/>
    </row>
    <row r="49" spans="1:10" ht="14.25" customHeight="1" x14ac:dyDescent="0.2">
      <c r="A49" s="240"/>
      <c r="B49" s="242"/>
      <c r="C49" s="238"/>
      <c r="D49" s="241"/>
      <c r="E49" s="101"/>
      <c r="F49" s="238"/>
      <c r="G49" s="121"/>
      <c r="H49" s="239"/>
      <c r="I49" s="329"/>
      <c r="J49" s="492"/>
    </row>
    <row r="50" spans="1:10" ht="14.25" customHeight="1" x14ac:dyDescent="0.2">
      <c r="A50" s="240" t="s">
        <v>493</v>
      </c>
      <c r="B50" s="242"/>
      <c r="C50" s="238"/>
      <c r="D50" s="248" t="s">
        <v>66</v>
      </c>
      <c r="E50" s="101" t="s">
        <v>104</v>
      </c>
      <c r="F50" s="238" t="s">
        <v>52</v>
      </c>
      <c r="G50" s="121"/>
      <c r="H50" s="440">
        <v>1</v>
      </c>
      <c r="I50" s="329"/>
      <c r="J50" s="322">
        <f>I50*H50</f>
        <v>0</v>
      </c>
    </row>
    <row r="51" spans="1:10" ht="14.25" customHeight="1" x14ac:dyDescent="0.2">
      <c r="A51" s="100"/>
      <c r="B51" s="242"/>
      <c r="C51" s="248"/>
      <c r="D51" s="248"/>
      <c r="E51" s="101"/>
      <c r="F51" s="238"/>
      <c r="G51" s="121"/>
      <c r="H51" s="440"/>
      <c r="I51" s="232"/>
      <c r="J51" s="322"/>
    </row>
    <row r="52" spans="1:10" ht="14.25" customHeight="1" thickBot="1" x14ac:dyDescent="0.25">
      <c r="A52" s="100"/>
      <c r="B52" s="242"/>
      <c r="C52" s="248"/>
      <c r="D52" s="248"/>
      <c r="E52" s="101"/>
      <c r="F52" s="238"/>
      <c r="G52" s="121"/>
      <c r="H52" s="440"/>
      <c r="I52" s="232"/>
      <c r="J52" s="322"/>
    </row>
    <row r="53" spans="1:10" ht="14.25" customHeight="1" thickBot="1" x14ac:dyDescent="0.25">
      <c r="A53" s="494"/>
      <c r="B53" s="256"/>
      <c r="C53" s="256"/>
      <c r="D53" s="256"/>
      <c r="E53" s="255"/>
      <c r="F53" s="256"/>
      <c r="G53" s="256"/>
      <c r="H53" s="257" t="s">
        <v>31</v>
      </c>
      <c r="I53" s="326"/>
      <c r="J53" s="385">
        <f>SUM(J11:J52)</f>
        <v>0</v>
      </c>
    </row>
    <row r="54" spans="1:10" ht="14.25" customHeight="1" x14ac:dyDescent="0.2">
      <c r="A54" s="255"/>
      <c r="B54" s="256"/>
      <c r="C54" s="256"/>
      <c r="D54" s="256"/>
      <c r="E54" s="255"/>
      <c r="F54" s="256"/>
      <c r="G54" s="256"/>
      <c r="H54" s="257"/>
      <c r="I54" s="495"/>
      <c r="J54" s="496"/>
    </row>
    <row r="55" spans="1:10" ht="14.25" customHeight="1" x14ac:dyDescent="0.2">
      <c r="A55" s="184"/>
      <c r="B55" s="185"/>
      <c r="C55" s="185"/>
      <c r="D55" s="185"/>
      <c r="E55" s="184"/>
      <c r="F55" s="185"/>
      <c r="G55" s="185"/>
      <c r="H55" s="181"/>
      <c r="I55" s="258"/>
      <c r="J55" s="259"/>
    </row>
    <row r="56" spans="1:10" s="448" customFormat="1" ht="14.25" customHeight="1" x14ac:dyDescent="0.2">
      <c r="A56" s="184"/>
      <c r="B56" s="185"/>
      <c r="C56" s="185"/>
      <c r="D56" s="185"/>
      <c r="E56" s="184"/>
      <c r="F56" s="185"/>
      <c r="G56" s="185"/>
      <c r="H56" s="181"/>
      <c r="I56" s="258"/>
      <c r="J56" s="259"/>
    </row>
    <row r="57" spans="1:10" s="448" customFormat="1" ht="14.25" customHeight="1" x14ac:dyDescent="0.2">
      <c r="A57" s="184"/>
      <c r="B57" s="185"/>
      <c r="C57" s="185"/>
      <c r="D57" s="185"/>
      <c r="E57" s="184"/>
      <c r="F57" s="185"/>
      <c r="G57" s="185"/>
      <c r="H57" s="181"/>
      <c r="I57" s="258"/>
      <c r="J57" s="198"/>
    </row>
    <row r="58" spans="1:10" s="448" customFormat="1" ht="14.25" customHeight="1" x14ac:dyDescent="0.2">
      <c r="A58" s="184"/>
      <c r="B58" s="185"/>
      <c r="C58" s="185"/>
      <c r="D58" s="185"/>
      <c r="E58" s="184"/>
      <c r="F58" s="185"/>
      <c r="G58" s="185"/>
      <c r="H58" s="181"/>
      <c r="I58" s="258"/>
      <c r="J58" s="259" t="s">
        <v>353</v>
      </c>
    </row>
    <row r="59" spans="1:10" s="448" customFormat="1" ht="14.25" customHeight="1" x14ac:dyDescent="0.2">
      <c r="A59" s="251"/>
      <c r="B59" s="252"/>
      <c r="C59" s="252"/>
      <c r="D59" s="252"/>
      <c r="E59" s="253"/>
      <c r="F59" s="252"/>
      <c r="G59" s="252"/>
      <c r="H59" s="254" t="s">
        <v>32</v>
      </c>
      <c r="I59" s="232"/>
      <c r="J59" s="322">
        <f>J53</f>
        <v>0</v>
      </c>
    </row>
    <row r="60" spans="1:10" ht="14.25" customHeight="1" x14ac:dyDescent="0.2">
      <c r="A60" s="240" t="s">
        <v>494</v>
      </c>
      <c r="B60" s="242" t="s">
        <v>39</v>
      </c>
      <c r="C60" s="497" t="s">
        <v>25</v>
      </c>
      <c r="D60" s="248"/>
      <c r="E60" s="241"/>
      <c r="F60" s="238"/>
      <c r="G60" s="121"/>
      <c r="H60" s="239"/>
      <c r="I60" s="232"/>
      <c r="J60" s="322"/>
    </row>
    <row r="61" spans="1:10" ht="14.25" customHeight="1" x14ac:dyDescent="0.2">
      <c r="A61" s="234"/>
      <c r="B61" s="238"/>
      <c r="C61" s="238"/>
      <c r="D61" s="248"/>
      <c r="E61" s="101"/>
      <c r="F61" s="238"/>
      <c r="G61" s="121"/>
      <c r="H61" s="239"/>
      <c r="I61" s="232"/>
      <c r="J61" s="322"/>
    </row>
    <row r="62" spans="1:10" ht="14.25" customHeight="1" x14ac:dyDescent="0.2">
      <c r="A62" s="240" t="s">
        <v>495</v>
      </c>
      <c r="B62" s="311"/>
      <c r="C62" s="311" t="s">
        <v>66</v>
      </c>
      <c r="D62" s="101" t="s">
        <v>76</v>
      </c>
      <c r="E62" s="101"/>
      <c r="F62" s="238" t="s">
        <v>327</v>
      </c>
      <c r="G62" s="121"/>
      <c r="H62" s="440">
        <v>10</v>
      </c>
      <c r="I62" s="330"/>
      <c r="J62" s="322">
        <f t="shared" ref="J62:J71" si="1">I62*H62</f>
        <v>0</v>
      </c>
    </row>
    <row r="63" spans="1:10" ht="14.25" customHeight="1" x14ac:dyDescent="0.2">
      <c r="A63" s="240" t="s">
        <v>496</v>
      </c>
      <c r="B63" s="238"/>
      <c r="C63" s="238" t="s">
        <v>67</v>
      </c>
      <c r="D63" s="101" t="s">
        <v>77</v>
      </c>
      <c r="E63" s="101"/>
      <c r="F63" s="238" t="s">
        <v>327</v>
      </c>
      <c r="G63" s="121"/>
      <c r="H63" s="440">
        <v>10</v>
      </c>
      <c r="I63" s="330"/>
      <c r="J63" s="322">
        <f t="shared" si="1"/>
        <v>0</v>
      </c>
    </row>
    <row r="64" spans="1:10" ht="14.25" customHeight="1" x14ac:dyDescent="0.2">
      <c r="A64" s="240" t="s">
        <v>497</v>
      </c>
      <c r="B64" s="238"/>
      <c r="C64" s="238" t="s">
        <v>68</v>
      </c>
      <c r="D64" s="101" t="s">
        <v>78</v>
      </c>
      <c r="E64" s="101"/>
      <c r="F64" s="238" t="s">
        <v>327</v>
      </c>
      <c r="G64" s="121"/>
      <c r="H64" s="440">
        <v>10</v>
      </c>
      <c r="I64" s="330"/>
      <c r="J64" s="322">
        <f t="shared" si="1"/>
        <v>0</v>
      </c>
    </row>
    <row r="65" spans="1:10" ht="14.25" customHeight="1" x14ac:dyDescent="0.2">
      <c r="A65" s="240" t="s">
        <v>498</v>
      </c>
      <c r="B65" s="238"/>
      <c r="C65" s="238" t="s">
        <v>69</v>
      </c>
      <c r="D65" s="101" t="s">
        <v>86</v>
      </c>
      <c r="E65" s="101"/>
      <c r="F65" s="238" t="s">
        <v>327</v>
      </c>
      <c r="G65" s="121"/>
      <c r="H65" s="440">
        <v>10</v>
      </c>
      <c r="I65" s="330"/>
      <c r="J65" s="322">
        <f t="shared" si="1"/>
        <v>0</v>
      </c>
    </row>
    <row r="66" spans="1:10" ht="14.25" customHeight="1" x14ac:dyDescent="0.2">
      <c r="A66" s="240" t="s">
        <v>499</v>
      </c>
      <c r="B66" s="238"/>
      <c r="C66" s="238" t="s">
        <v>70</v>
      </c>
      <c r="D66" s="101" t="s">
        <v>79</v>
      </c>
      <c r="E66" s="101"/>
      <c r="F66" s="238" t="s">
        <v>327</v>
      </c>
      <c r="G66" s="121"/>
      <c r="H66" s="440">
        <v>10</v>
      </c>
      <c r="I66" s="330"/>
      <c r="J66" s="322">
        <f t="shared" si="1"/>
        <v>0</v>
      </c>
    </row>
    <row r="67" spans="1:10" ht="14.25" customHeight="1" x14ac:dyDescent="0.2">
      <c r="A67" s="240" t="s">
        <v>500</v>
      </c>
      <c r="B67" s="311"/>
      <c r="C67" s="311" t="s">
        <v>71</v>
      </c>
      <c r="D67" s="101" t="s">
        <v>80</v>
      </c>
      <c r="E67" s="101"/>
      <c r="F67" s="238" t="s">
        <v>327</v>
      </c>
      <c r="G67" s="121"/>
      <c r="H67" s="440">
        <v>10</v>
      </c>
      <c r="I67" s="330"/>
      <c r="J67" s="322">
        <f t="shared" si="1"/>
        <v>0</v>
      </c>
    </row>
    <row r="68" spans="1:10" ht="14.25" customHeight="1" x14ac:dyDescent="0.2">
      <c r="A68" s="240" t="s">
        <v>501</v>
      </c>
      <c r="B68" s="311"/>
      <c r="C68" s="311" t="s">
        <v>72</v>
      </c>
      <c r="D68" s="101" t="s">
        <v>81</v>
      </c>
      <c r="E68" s="101"/>
      <c r="F68" s="238" t="s">
        <v>327</v>
      </c>
      <c r="G68" s="121"/>
      <c r="H68" s="440">
        <v>10</v>
      </c>
      <c r="I68" s="330"/>
      <c r="J68" s="322">
        <f t="shared" si="1"/>
        <v>0</v>
      </c>
    </row>
    <row r="69" spans="1:10" ht="14.25" customHeight="1" x14ac:dyDescent="0.2">
      <c r="A69" s="240" t="s">
        <v>502</v>
      </c>
      <c r="B69" s="238"/>
      <c r="C69" s="238" t="s">
        <v>73</v>
      </c>
      <c r="D69" s="101" t="s">
        <v>82</v>
      </c>
      <c r="E69" s="101"/>
      <c r="F69" s="238" t="s">
        <v>327</v>
      </c>
      <c r="G69" s="121"/>
      <c r="H69" s="440">
        <v>10</v>
      </c>
      <c r="I69" s="330"/>
      <c r="J69" s="322">
        <f t="shared" si="1"/>
        <v>0</v>
      </c>
    </row>
    <row r="70" spans="1:10" ht="14.25" customHeight="1" x14ac:dyDescent="0.2">
      <c r="A70" s="240" t="s">
        <v>503</v>
      </c>
      <c r="B70" s="238"/>
      <c r="C70" s="238" t="s">
        <v>74</v>
      </c>
      <c r="D70" s="101" t="s">
        <v>83</v>
      </c>
      <c r="E70" s="101"/>
      <c r="F70" s="238" t="s">
        <v>327</v>
      </c>
      <c r="G70" s="121"/>
      <c r="H70" s="440">
        <v>10</v>
      </c>
      <c r="I70" s="330"/>
      <c r="J70" s="322">
        <f t="shared" si="1"/>
        <v>0</v>
      </c>
    </row>
    <row r="71" spans="1:10" ht="14.25" customHeight="1" x14ac:dyDescent="0.2">
      <c r="A71" s="240" t="s">
        <v>504</v>
      </c>
      <c r="B71" s="238"/>
      <c r="C71" s="238" t="s">
        <v>75</v>
      </c>
      <c r="D71" s="101" t="s">
        <v>84</v>
      </c>
      <c r="E71" s="101"/>
      <c r="F71" s="238" t="s">
        <v>327</v>
      </c>
      <c r="G71" s="121"/>
      <c r="H71" s="440">
        <v>10</v>
      </c>
      <c r="I71" s="330"/>
      <c r="J71" s="322">
        <f t="shared" si="1"/>
        <v>0</v>
      </c>
    </row>
    <row r="72" spans="1:10" ht="14.25" customHeight="1" x14ac:dyDescent="0.2">
      <c r="A72" s="240"/>
      <c r="B72" s="238"/>
      <c r="C72" s="238"/>
      <c r="D72" s="248"/>
      <c r="E72" s="101"/>
      <c r="F72" s="238"/>
      <c r="G72" s="121"/>
      <c r="H72" s="239"/>
      <c r="I72" s="330"/>
      <c r="J72" s="331"/>
    </row>
    <row r="73" spans="1:10" ht="14.25" customHeight="1" x14ac:dyDescent="0.2">
      <c r="A73" s="240" t="s">
        <v>60</v>
      </c>
      <c r="B73" s="242" t="s">
        <v>40</v>
      </c>
      <c r="C73" s="101" t="s">
        <v>56</v>
      </c>
      <c r="D73" s="248"/>
      <c r="E73" s="101"/>
      <c r="F73" s="238" t="s">
        <v>327</v>
      </c>
      <c r="G73" s="121"/>
      <c r="H73" s="440">
        <v>10</v>
      </c>
      <c r="I73" s="330"/>
      <c r="J73" s="322">
        <f>I73*H73</f>
        <v>0</v>
      </c>
    </row>
    <row r="74" spans="1:10" ht="14.25" customHeight="1" x14ac:dyDescent="0.2">
      <c r="A74" s="240"/>
      <c r="B74" s="242"/>
      <c r="C74" s="101"/>
      <c r="D74" s="248"/>
      <c r="E74" s="101"/>
      <c r="F74" s="238"/>
      <c r="G74" s="121"/>
      <c r="H74" s="239"/>
      <c r="I74" s="330"/>
      <c r="J74" s="331"/>
    </row>
    <row r="75" spans="1:10" ht="14.25" customHeight="1" x14ac:dyDescent="0.2">
      <c r="A75" s="240" t="s">
        <v>61</v>
      </c>
      <c r="B75" s="242" t="s">
        <v>41</v>
      </c>
      <c r="C75" s="101" t="s">
        <v>42</v>
      </c>
      <c r="D75" s="248"/>
      <c r="E75" s="101"/>
      <c r="F75" s="238" t="s">
        <v>327</v>
      </c>
      <c r="G75" s="121"/>
      <c r="H75" s="440">
        <v>10</v>
      </c>
      <c r="I75" s="330"/>
      <c r="J75" s="322">
        <f>I75*H75</f>
        <v>0</v>
      </c>
    </row>
    <row r="76" spans="1:10" ht="14.25" customHeight="1" x14ac:dyDescent="0.2">
      <c r="A76" s="240"/>
      <c r="B76" s="498"/>
      <c r="C76" s="101"/>
      <c r="D76" s="248"/>
      <c r="E76" s="101"/>
      <c r="F76" s="121"/>
      <c r="G76" s="121"/>
      <c r="H76" s="499"/>
      <c r="I76" s="330"/>
      <c r="J76" s="322"/>
    </row>
    <row r="77" spans="1:10" ht="14.25" customHeight="1" x14ac:dyDescent="0.2">
      <c r="A77" s="240" t="s">
        <v>196</v>
      </c>
      <c r="B77" s="242" t="s">
        <v>108</v>
      </c>
      <c r="C77" s="101" t="s">
        <v>294</v>
      </c>
      <c r="D77" s="248"/>
      <c r="E77" s="101"/>
      <c r="F77" s="238" t="s">
        <v>52</v>
      </c>
      <c r="G77" s="121"/>
      <c r="H77" s="440">
        <v>1</v>
      </c>
      <c r="I77" s="330"/>
      <c r="J77" s="322">
        <f>I77*H77</f>
        <v>0</v>
      </c>
    </row>
    <row r="78" spans="1:10" ht="14.25" customHeight="1" x14ac:dyDescent="0.2">
      <c r="A78" s="240"/>
      <c r="B78" s="498"/>
      <c r="C78" s="101"/>
      <c r="D78" s="248"/>
      <c r="E78" s="101"/>
      <c r="F78" s="121"/>
      <c r="G78" s="121"/>
      <c r="H78" s="499"/>
      <c r="I78" s="330"/>
      <c r="J78" s="331"/>
    </row>
    <row r="79" spans="1:10" ht="14.25" customHeight="1" x14ac:dyDescent="0.2">
      <c r="A79" s="240" t="s">
        <v>465</v>
      </c>
      <c r="B79" s="498"/>
      <c r="C79" s="101" t="s">
        <v>467</v>
      </c>
      <c r="D79" s="248"/>
      <c r="E79" s="101"/>
      <c r="F79" s="238" t="s">
        <v>52</v>
      </c>
      <c r="G79" s="121"/>
      <c r="H79" s="440">
        <v>1</v>
      </c>
      <c r="I79" s="330"/>
      <c r="J79" s="322">
        <f>I79*H79</f>
        <v>0</v>
      </c>
    </row>
    <row r="80" spans="1:10" ht="14.25" customHeight="1" x14ac:dyDescent="0.2">
      <c r="A80" s="240"/>
      <c r="B80" s="498"/>
      <c r="C80" s="101"/>
      <c r="D80" s="248"/>
      <c r="E80" s="101"/>
      <c r="F80" s="121"/>
      <c r="G80" s="121"/>
      <c r="H80" s="499"/>
      <c r="I80" s="330"/>
      <c r="J80" s="331"/>
    </row>
    <row r="81" spans="1:10" ht="14.25" customHeight="1" x14ac:dyDescent="0.2">
      <c r="A81" s="240" t="s">
        <v>466</v>
      </c>
      <c r="B81" s="242" t="s">
        <v>57</v>
      </c>
      <c r="C81" s="101" t="s">
        <v>58</v>
      </c>
      <c r="D81" s="248"/>
      <c r="E81" s="101"/>
      <c r="F81" s="238" t="s">
        <v>327</v>
      </c>
      <c r="G81" s="121"/>
      <c r="H81" s="440">
        <v>10</v>
      </c>
      <c r="I81" s="330"/>
      <c r="J81" s="322">
        <f>I81*H81</f>
        <v>0</v>
      </c>
    </row>
    <row r="82" spans="1:10" ht="14.25" customHeight="1" x14ac:dyDescent="0.2">
      <c r="A82" s="234"/>
      <c r="B82" s="311"/>
      <c r="C82" s="458"/>
      <c r="D82" s="101"/>
      <c r="E82" s="101"/>
      <c r="F82" s="238"/>
      <c r="G82" s="121"/>
      <c r="H82" s="440"/>
      <c r="I82" s="330"/>
      <c r="J82" s="331"/>
    </row>
    <row r="83" spans="1:10" ht="14.25" customHeight="1" x14ac:dyDescent="0.2">
      <c r="A83" s="240" t="s">
        <v>505</v>
      </c>
      <c r="B83" s="238"/>
      <c r="C83" s="276" t="s">
        <v>66</v>
      </c>
      <c r="D83" s="101" t="s">
        <v>326</v>
      </c>
      <c r="E83" s="101"/>
      <c r="F83" s="238" t="s">
        <v>327</v>
      </c>
      <c r="G83" s="121"/>
      <c r="H83" s="440">
        <v>10</v>
      </c>
      <c r="I83" s="330"/>
      <c r="J83" s="322">
        <f>I83*H83</f>
        <v>0</v>
      </c>
    </row>
    <row r="84" spans="1:10" ht="14.25" customHeight="1" x14ac:dyDescent="0.2">
      <c r="A84" s="240"/>
      <c r="B84" s="238"/>
      <c r="C84" s="275"/>
      <c r="D84" s="101"/>
      <c r="E84" s="101"/>
      <c r="F84" s="238"/>
      <c r="G84" s="121"/>
      <c r="H84" s="440"/>
      <c r="I84" s="330"/>
      <c r="J84" s="331"/>
    </row>
    <row r="85" spans="1:10" ht="14.25" customHeight="1" x14ac:dyDescent="0.2">
      <c r="A85" s="240" t="s">
        <v>506</v>
      </c>
      <c r="B85" s="238"/>
      <c r="C85" s="500" t="s">
        <v>67</v>
      </c>
      <c r="D85" s="456" t="s">
        <v>328</v>
      </c>
      <c r="E85" s="101"/>
      <c r="F85" s="238" t="s">
        <v>337</v>
      </c>
      <c r="G85" s="121"/>
      <c r="H85" s="440">
        <v>1</v>
      </c>
      <c r="I85" s="330">
        <v>60000</v>
      </c>
      <c r="J85" s="322">
        <f>I85*H85</f>
        <v>60000</v>
      </c>
    </row>
    <row r="86" spans="1:10" ht="14.25" customHeight="1" x14ac:dyDescent="0.2">
      <c r="A86" s="240"/>
      <c r="B86" s="238"/>
      <c r="C86" s="275"/>
      <c r="D86" s="101"/>
      <c r="E86" s="101"/>
      <c r="F86" s="238"/>
      <c r="G86" s="121"/>
      <c r="H86" s="440"/>
      <c r="I86" s="330"/>
      <c r="J86" s="331"/>
    </row>
    <row r="87" spans="1:10" ht="14.25" customHeight="1" x14ac:dyDescent="0.2">
      <c r="A87" s="240" t="s">
        <v>507</v>
      </c>
      <c r="B87" s="311"/>
      <c r="C87" s="311" t="s">
        <v>68</v>
      </c>
      <c r="D87" s="101" t="s">
        <v>508</v>
      </c>
      <c r="E87" s="501"/>
      <c r="F87" s="238" t="s">
        <v>324</v>
      </c>
      <c r="G87" s="121"/>
      <c r="H87" s="502">
        <f>J85+J83</f>
        <v>60000</v>
      </c>
      <c r="I87" s="332"/>
      <c r="J87" s="322">
        <f>I87*H87</f>
        <v>0</v>
      </c>
    </row>
    <row r="88" spans="1:10" ht="14.25" customHeight="1" x14ac:dyDescent="0.2">
      <c r="A88" s="100"/>
      <c r="B88" s="311"/>
      <c r="C88" s="311"/>
      <c r="D88" s="101"/>
      <c r="E88" s="101"/>
      <c r="F88" s="238"/>
      <c r="G88" s="121"/>
      <c r="H88" s="440"/>
      <c r="I88" s="232"/>
      <c r="J88" s="322"/>
    </row>
    <row r="89" spans="1:10" ht="14.25" customHeight="1" x14ac:dyDescent="0.2">
      <c r="A89" s="100"/>
      <c r="B89" s="242"/>
      <c r="C89" s="101"/>
      <c r="D89" s="357"/>
      <c r="E89" s="358"/>
      <c r="F89" s="238"/>
      <c r="G89" s="121"/>
      <c r="H89" s="502"/>
      <c r="I89" s="232"/>
      <c r="J89" s="322"/>
    </row>
    <row r="90" spans="1:10" ht="14.25" customHeight="1" x14ac:dyDescent="0.2">
      <c r="A90" s="100"/>
      <c r="B90" s="503"/>
      <c r="C90" s="101"/>
      <c r="D90" s="459"/>
      <c r="E90" s="101"/>
      <c r="F90" s="238"/>
      <c r="G90" s="121"/>
      <c r="H90" s="457"/>
      <c r="I90" s="232"/>
      <c r="J90" s="322"/>
    </row>
    <row r="91" spans="1:10" ht="14.25" customHeight="1" x14ac:dyDescent="0.2">
      <c r="A91" s="100"/>
      <c r="B91" s="503"/>
      <c r="C91" s="101"/>
      <c r="D91" s="459"/>
      <c r="E91" s="101"/>
      <c r="F91" s="238"/>
      <c r="G91" s="121"/>
      <c r="H91" s="457"/>
      <c r="I91" s="232"/>
      <c r="J91" s="322"/>
    </row>
    <row r="92" spans="1:10" ht="14.25" customHeight="1" x14ac:dyDescent="0.2">
      <c r="A92" s="100"/>
      <c r="B92" s="503"/>
      <c r="C92" s="101"/>
      <c r="D92" s="459"/>
      <c r="E92" s="101"/>
      <c r="F92" s="238"/>
      <c r="G92" s="121"/>
      <c r="H92" s="457"/>
      <c r="I92" s="232"/>
      <c r="J92" s="322"/>
    </row>
    <row r="93" spans="1:10" ht="14.25" customHeight="1" x14ac:dyDescent="0.2">
      <c r="A93" s="100"/>
      <c r="B93" s="242"/>
      <c r="C93" s="101"/>
      <c r="D93" s="248"/>
      <c r="E93" s="101"/>
      <c r="F93" s="238"/>
      <c r="G93" s="121"/>
      <c r="H93" s="457"/>
      <c r="I93" s="232"/>
      <c r="J93" s="322"/>
    </row>
    <row r="94" spans="1:10" ht="14.25" customHeight="1" x14ac:dyDescent="0.2">
      <c r="A94" s="100"/>
      <c r="B94" s="242"/>
      <c r="C94" s="101"/>
      <c r="D94" s="248"/>
      <c r="E94" s="101"/>
      <c r="F94" s="238"/>
      <c r="G94" s="121"/>
      <c r="H94" s="457"/>
      <c r="I94" s="232"/>
      <c r="J94" s="322"/>
    </row>
    <row r="95" spans="1:10" ht="14.25" customHeight="1" thickBot="1" x14ac:dyDescent="0.25">
      <c r="A95" s="100"/>
      <c r="B95" s="238"/>
      <c r="C95" s="238"/>
      <c r="D95" s="248"/>
      <c r="E95" s="101"/>
      <c r="F95" s="238"/>
      <c r="G95" s="121"/>
      <c r="H95" s="457"/>
      <c r="I95" s="232"/>
      <c r="J95" s="322"/>
    </row>
    <row r="96" spans="1:10" ht="14.25" customHeight="1" thickBot="1" x14ac:dyDescent="0.25">
      <c r="A96" s="494"/>
      <c r="B96" s="256"/>
      <c r="C96" s="256"/>
      <c r="D96" s="256"/>
      <c r="E96" s="255"/>
      <c r="F96" s="256"/>
      <c r="G96" s="256"/>
      <c r="H96" s="257" t="s">
        <v>31</v>
      </c>
      <c r="I96" s="326"/>
      <c r="J96" s="385">
        <f>SUM(J57:J95)</f>
        <v>60000</v>
      </c>
    </row>
    <row r="97" spans="1:10" ht="14.25" customHeight="1" x14ac:dyDescent="0.2">
      <c r="A97" s="255"/>
      <c r="B97" s="256"/>
      <c r="C97" s="256"/>
      <c r="D97" s="256"/>
      <c r="E97" s="255"/>
      <c r="F97" s="256"/>
      <c r="G97" s="256"/>
      <c r="H97" s="257"/>
      <c r="I97" s="495"/>
      <c r="J97" s="496"/>
    </row>
    <row r="98" spans="1:10" ht="14.25" customHeight="1" x14ac:dyDescent="0.2">
      <c r="A98" s="184"/>
      <c r="B98" s="185"/>
      <c r="C98" s="185"/>
      <c r="D98" s="185"/>
      <c r="E98" s="184"/>
      <c r="F98" s="185"/>
      <c r="G98" s="185"/>
      <c r="H98" s="181"/>
      <c r="I98" s="258"/>
      <c r="J98" s="259"/>
    </row>
    <row r="99" spans="1:10" ht="14.25" customHeight="1" x14ac:dyDescent="0.2">
      <c r="A99" s="101"/>
      <c r="B99" s="248"/>
      <c r="C99" s="248"/>
      <c r="D99" s="248"/>
      <c r="E99" s="101"/>
      <c r="F99" s="248"/>
      <c r="G99" s="248"/>
      <c r="H99" s="469"/>
      <c r="I99" s="258"/>
      <c r="J99" s="259"/>
    </row>
    <row r="100" spans="1:10" ht="14.25" customHeight="1" x14ac:dyDescent="0.2">
      <c r="A100" s="184"/>
      <c r="B100" s="185"/>
      <c r="C100" s="185"/>
      <c r="D100" s="185"/>
      <c r="E100" s="184"/>
      <c r="F100" s="185"/>
      <c r="G100" s="185"/>
      <c r="H100" s="181"/>
      <c r="I100" s="258"/>
      <c r="J100" s="259"/>
    </row>
    <row r="101" spans="1:10" ht="14.25" customHeight="1" x14ac:dyDescent="0.2">
      <c r="A101" s="184"/>
      <c r="B101" s="185"/>
      <c r="C101" s="185"/>
      <c r="D101" s="185"/>
      <c r="E101" s="184"/>
      <c r="F101" s="185"/>
      <c r="G101" s="185"/>
      <c r="H101" s="181"/>
      <c r="I101" s="258"/>
      <c r="J101" s="198" t="s">
        <v>354</v>
      </c>
    </row>
    <row r="102" spans="1:10" ht="14.25" customHeight="1" x14ac:dyDescent="0.2">
      <c r="A102" s="251"/>
      <c r="B102" s="252"/>
      <c r="C102" s="252"/>
      <c r="D102" s="252"/>
      <c r="E102" s="253"/>
      <c r="F102" s="252"/>
      <c r="G102" s="252"/>
      <c r="H102" s="254" t="s">
        <v>32</v>
      </c>
      <c r="I102" s="232"/>
      <c r="J102" s="322">
        <f>J96</f>
        <v>60000</v>
      </c>
    </row>
    <row r="103" spans="1:10" ht="14.25" customHeight="1" x14ac:dyDescent="0.2">
      <c r="A103" s="249"/>
      <c r="B103" s="244"/>
      <c r="C103" s="504"/>
      <c r="D103" s="429"/>
      <c r="E103" s="236"/>
      <c r="F103" s="238"/>
      <c r="G103" s="121"/>
      <c r="H103" s="505"/>
      <c r="I103" s="232"/>
      <c r="J103" s="322"/>
    </row>
    <row r="104" spans="1:10" ht="14.25" customHeight="1" x14ac:dyDescent="0.2">
      <c r="A104" s="249">
        <v>1.4</v>
      </c>
      <c r="B104" s="506" t="s">
        <v>194</v>
      </c>
      <c r="C104" s="507" t="s">
        <v>195</v>
      </c>
      <c r="D104" s="429"/>
      <c r="E104" s="236"/>
      <c r="F104" s="238"/>
      <c r="G104" s="121"/>
      <c r="H104" s="457"/>
      <c r="I104" s="232"/>
      <c r="J104" s="322"/>
    </row>
    <row r="105" spans="1:10" ht="14.25" customHeight="1" x14ac:dyDescent="0.2">
      <c r="A105" s="249"/>
      <c r="B105" s="508"/>
      <c r="C105" s="509"/>
      <c r="D105" s="429"/>
      <c r="E105" s="236"/>
      <c r="F105" s="238"/>
      <c r="G105" s="121"/>
      <c r="H105" s="457"/>
      <c r="I105" s="232"/>
      <c r="J105" s="322"/>
    </row>
    <row r="106" spans="1:10" ht="14.25" customHeight="1" x14ac:dyDescent="0.2">
      <c r="A106" s="100" t="s">
        <v>97</v>
      </c>
      <c r="B106" s="508" t="s">
        <v>197</v>
      </c>
      <c r="C106" s="509" t="s">
        <v>198</v>
      </c>
      <c r="D106" s="429"/>
      <c r="E106" s="236"/>
      <c r="F106" s="238"/>
      <c r="G106" s="121"/>
      <c r="H106" s="457"/>
      <c r="I106" s="232"/>
      <c r="J106" s="322"/>
    </row>
    <row r="107" spans="1:10" ht="14.25" customHeight="1" x14ac:dyDescent="0.2">
      <c r="A107" s="100"/>
      <c r="B107" s="508"/>
      <c r="C107" s="509" t="s">
        <v>199</v>
      </c>
      <c r="D107" s="429"/>
      <c r="E107" s="236"/>
      <c r="F107" s="238" t="s">
        <v>52</v>
      </c>
      <c r="G107" s="121"/>
      <c r="H107" s="440">
        <v>1</v>
      </c>
      <c r="I107" s="330"/>
      <c r="J107" s="322">
        <f>I107*H107</f>
        <v>0</v>
      </c>
    </row>
    <row r="108" spans="1:10" ht="14.25" customHeight="1" x14ac:dyDescent="0.2">
      <c r="A108" s="100"/>
      <c r="B108" s="508"/>
      <c r="C108" s="509"/>
      <c r="D108" s="429"/>
      <c r="E108" s="236"/>
      <c r="F108" s="238"/>
      <c r="G108" s="121"/>
      <c r="H108" s="457"/>
      <c r="I108" s="330"/>
      <c r="J108" s="331"/>
    </row>
    <row r="109" spans="1:10" ht="14.25" customHeight="1" x14ac:dyDescent="0.2">
      <c r="A109" s="100" t="s">
        <v>98</v>
      </c>
      <c r="B109" s="508" t="s">
        <v>200</v>
      </c>
      <c r="C109" s="509" t="s">
        <v>201</v>
      </c>
      <c r="D109" s="429"/>
      <c r="E109" s="236"/>
      <c r="F109" s="238" t="s">
        <v>309</v>
      </c>
      <c r="G109" s="121"/>
      <c r="H109" s="440">
        <v>1</v>
      </c>
      <c r="I109" s="330">
        <v>30000</v>
      </c>
      <c r="J109" s="331">
        <v>30000</v>
      </c>
    </row>
    <row r="110" spans="1:10" ht="14.25" customHeight="1" x14ac:dyDescent="0.2">
      <c r="A110" s="249"/>
      <c r="B110" s="508"/>
      <c r="C110" s="509"/>
      <c r="D110" s="429"/>
      <c r="E110" s="236"/>
      <c r="F110" s="238"/>
      <c r="G110" s="121"/>
      <c r="H110" s="457"/>
      <c r="I110" s="330"/>
      <c r="J110" s="331"/>
    </row>
    <row r="111" spans="1:10" ht="14.25" customHeight="1" x14ac:dyDescent="0.2">
      <c r="A111" s="100" t="s">
        <v>216</v>
      </c>
      <c r="B111" s="508" t="s">
        <v>202</v>
      </c>
      <c r="C111" s="509" t="s">
        <v>203</v>
      </c>
      <c r="D111" s="429"/>
      <c r="E111" s="236"/>
      <c r="F111" s="238"/>
      <c r="G111" s="121"/>
      <c r="H111" s="457"/>
      <c r="I111" s="330"/>
      <c r="J111" s="331"/>
    </row>
    <row r="112" spans="1:10" ht="14.25" customHeight="1" x14ac:dyDescent="0.2">
      <c r="A112" s="249"/>
      <c r="B112" s="508"/>
      <c r="C112" s="509" t="s">
        <v>204</v>
      </c>
      <c r="D112" s="429"/>
      <c r="E112" s="236"/>
      <c r="F112" s="238" t="s">
        <v>52</v>
      </c>
      <c r="G112" s="121"/>
      <c r="H112" s="440">
        <v>1</v>
      </c>
      <c r="I112" s="330"/>
      <c r="J112" s="322">
        <f>I112*H112</f>
        <v>0</v>
      </c>
    </row>
    <row r="113" spans="1:10" ht="14.25" customHeight="1" x14ac:dyDescent="0.2">
      <c r="A113" s="249"/>
      <c r="B113" s="235"/>
      <c r="C113" s="244"/>
      <c r="D113" s="429"/>
      <c r="E113" s="236"/>
      <c r="F113" s="238"/>
      <c r="G113" s="121"/>
      <c r="H113" s="457"/>
      <c r="I113" s="330"/>
      <c r="J113" s="331"/>
    </row>
    <row r="114" spans="1:10" ht="14.25" customHeight="1" x14ac:dyDescent="0.2">
      <c r="A114" s="100" t="s">
        <v>205</v>
      </c>
      <c r="B114" s="508" t="s">
        <v>206</v>
      </c>
      <c r="C114" s="509" t="s">
        <v>207</v>
      </c>
      <c r="D114" s="429"/>
      <c r="E114" s="236"/>
      <c r="F114" s="238" t="s">
        <v>52</v>
      </c>
      <c r="G114" s="121"/>
      <c r="H114" s="440">
        <v>1</v>
      </c>
      <c r="I114" s="330"/>
      <c r="J114" s="322">
        <f>I114*H114</f>
        <v>0</v>
      </c>
    </row>
    <row r="115" spans="1:10" ht="14.25" customHeight="1" x14ac:dyDescent="0.2">
      <c r="A115" s="249"/>
      <c r="B115" s="508"/>
      <c r="C115" s="509"/>
      <c r="D115" s="429"/>
      <c r="E115" s="236"/>
      <c r="F115" s="238"/>
      <c r="G115" s="121"/>
      <c r="H115" s="457"/>
      <c r="I115" s="330"/>
      <c r="J115" s="331"/>
    </row>
    <row r="116" spans="1:10" ht="14.25" customHeight="1" x14ac:dyDescent="0.2">
      <c r="A116" s="100" t="s">
        <v>208</v>
      </c>
      <c r="B116" s="508" t="s">
        <v>209</v>
      </c>
      <c r="C116" s="509" t="s">
        <v>210</v>
      </c>
      <c r="D116" s="429"/>
      <c r="E116" s="236"/>
      <c r="F116" s="238" t="s">
        <v>52</v>
      </c>
      <c r="G116" s="121"/>
      <c r="H116" s="440">
        <v>1</v>
      </c>
      <c r="I116" s="330"/>
      <c r="J116" s="322">
        <f>I116*H116</f>
        <v>0</v>
      </c>
    </row>
    <row r="117" spans="1:10" ht="14.25" customHeight="1" x14ac:dyDescent="0.2">
      <c r="A117" s="249"/>
      <c r="B117" s="508"/>
      <c r="C117" s="509"/>
      <c r="D117" s="429"/>
      <c r="E117" s="236"/>
      <c r="F117" s="238"/>
      <c r="G117" s="121"/>
      <c r="H117" s="457"/>
      <c r="I117" s="330"/>
      <c r="J117" s="331"/>
    </row>
    <row r="118" spans="1:10" ht="14.25" customHeight="1" x14ac:dyDescent="0.2">
      <c r="A118" s="100" t="s">
        <v>211</v>
      </c>
      <c r="B118" s="508" t="s">
        <v>212</v>
      </c>
      <c r="C118" s="509" t="s">
        <v>213</v>
      </c>
      <c r="D118" s="429"/>
      <c r="E118" s="236"/>
      <c r="F118" s="238" t="s">
        <v>52</v>
      </c>
      <c r="G118" s="121"/>
      <c r="H118" s="440">
        <v>1</v>
      </c>
      <c r="I118" s="330"/>
      <c r="J118" s="322">
        <f>I118*H118</f>
        <v>0</v>
      </c>
    </row>
    <row r="119" spans="1:10" ht="14.25" customHeight="1" x14ac:dyDescent="0.2">
      <c r="A119" s="249"/>
      <c r="B119" s="235"/>
      <c r="C119" s="429"/>
      <c r="D119" s="429"/>
      <c r="E119" s="236"/>
      <c r="F119" s="238"/>
      <c r="G119" s="121"/>
      <c r="H119" s="457"/>
      <c r="I119" s="330"/>
      <c r="J119" s="331"/>
    </row>
    <row r="120" spans="1:10" ht="14.25" customHeight="1" x14ac:dyDescent="0.2">
      <c r="A120" s="249" t="s">
        <v>464</v>
      </c>
      <c r="B120" s="235" t="s">
        <v>96</v>
      </c>
      <c r="C120" s="237" t="s">
        <v>45</v>
      </c>
      <c r="D120" s="429"/>
      <c r="E120" s="237"/>
      <c r="F120" s="238"/>
      <c r="G120" s="121"/>
      <c r="H120" s="457"/>
      <c r="I120" s="330"/>
      <c r="J120" s="331"/>
    </row>
    <row r="121" spans="1:10" ht="14.25" customHeight="1" x14ac:dyDescent="0.2">
      <c r="A121" s="100"/>
      <c r="B121" s="242"/>
      <c r="C121" s="237" t="s">
        <v>46</v>
      </c>
      <c r="D121" s="248"/>
      <c r="E121" s="237"/>
      <c r="F121" s="238"/>
      <c r="G121" s="121"/>
      <c r="H121" s="457"/>
      <c r="I121" s="330"/>
      <c r="J121" s="331"/>
    </row>
    <row r="122" spans="1:10" ht="14.25" customHeight="1" x14ac:dyDescent="0.2">
      <c r="A122" s="100"/>
      <c r="B122" s="242"/>
      <c r="C122" s="241" t="s">
        <v>59</v>
      </c>
      <c r="D122" s="248"/>
      <c r="E122" s="241"/>
      <c r="F122" s="238"/>
      <c r="G122" s="121"/>
      <c r="H122" s="457"/>
      <c r="I122" s="330"/>
      <c r="J122" s="331"/>
    </row>
    <row r="123" spans="1:10" ht="14.25" customHeight="1" x14ac:dyDescent="0.2">
      <c r="A123" s="100"/>
      <c r="B123" s="242"/>
      <c r="C123" s="101"/>
      <c r="D123" s="248"/>
      <c r="E123" s="101"/>
      <c r="F123" s="238"/>
      <c r="G123" s="121"/>
      <c r="H123" s="457"/>
      <c r="I123" s="330"/>
      <c r="J123" s="331"/>
    </row>
    <row r="124" spans="1:10" ht="14.25" customHeight="1" x14ac:dyDescent="0.2">
      <c r="A124" s="100" t="s">
        <v>214</v>
      </c>
      <c r="B124" s="503"/>
      <c r="C124" s="101" t="s">
        <v>295</v>
      </c>
      <c r="D124" s="459"/>
      <c r="E124" s="101"/>
      <c r="F124" s="238"/>
      <c r="G124" s="121"/>
      <c r="H124" s="457"/>
      <c r="I124" s="330"/>
      <c r="J124" s="331"/>
    </row>
    <row r="125" spans="1:10" ht="14.25" customHeight="1" x14ac:dyDescent="0.2">
      <c r="A125" s="100" t="s">
        <v>296</v>
      </c>
      <c r="B125" s="242" t="s">
        <v>105</v>
      </c>
      <c r="C125" s="101" t="s">
        <v>297</v>
      </c>
      <c r="D125" s="248"/>
      <c r="E125" s="101"/>
      <c r="F125" s="238" t="s">
        <v>337</v>
      </c>
      <c r="G125" s="121"/>
      <c r="H125" s="440">
        <v>1</v>
      </c>
      <c r="I125" s="330">
        <v>15000</v>
      </c>
      <c r="J125" s="331">
        <v>15000</v>
      </c>
    </row>
    <row r="126" spans="1:10" ht="14.25" customHeight="1" x14ac:dyDescent="0.2">
      <c r="A126" s="100"/>
      <c r="B126" s="242"/>
      <c r="C126" s="101"/>
      <c r="D126" s="248"/>
      <c r="E126" s="101"/>
      <c r="F126" s="238"/>
      <c r="G126" s="121"/>
      <c r="H126" s="457"/>
      <c r="I126" s="330"/>
      <c r="J126" s="331"/>
    </row>
    <row r="127" spans="1:10" ht="12" x14ac:dyDescent="0.2">
      <c r="A127" s="312" t="s">
        <v>471</v>
      </c>
      <c r="B127" s="498"/>
      <c r="C127" s="300" t="s">
        <v>671</v>
      </c>
      <c r="D127" s="319"/>
      <c r="E127" s="300"/>
      <c r="F127" s="438" t="s">
        <v>472</v>
      </c>
      <c r="G127" s="438"/>
      <c r="H127" s="480">
        <v>1</v>
      </c>
      <c r="I127" s="330">
        <v>80000</v>
      </c>
      <c r="J127" s="322">
        <f>I127*H127</f>
        <v>80000</v>
      </c>
    </row>
    <row r="128" spans="1:10" ht="14.25" customHeight="1" x14ac:dyDescent="0.2">
      <c r="A128" s="312"/>
      <c r="B128" s="498"/>
      <c r="C128" s="448"/>
      <c r="D128" s="248"/>
      <c r="E128" s="448"/>
      <c r="F128" s="121"/>
      <c r="G128" s="121"/>
      <c r="H128" s="499"/>
      <c r="I128" s="330"/>
      <c r="J128" s="331"/>
    </row>
    <row r="129" spans="1:10" ht="14.25" customHeight="1" x14ac:dyDescent="0.2">
      <c r="A129" s="312" t="s">
        <v>462</v>
      </c>
      <c r="B129" s="498" t="s">
        <v>106</v>
      </c>
      <c r="C129" s="101" t="s">
        <v>107</v>
      </c>
      <c r="D129" s="248"/>
      <c r="E129" s="101"/>
      <c r="F129" s="121" t="s">
        <v>337</v>
      </c>
      <c r="G129" s="121"/>
      <c r="H129" s="480">
        <v>1</v>
      </c>
      <c r="I129" s="330">
        <v>50000</v>
      </c>
      <c r="J129" s="331">
        <v>50000</v>
      </c>
    </row>
    <row r="130" spans="1:10" ht="14.25" customHeight="1" x14ac:dyDescent="0.2">
      <c r="A130" s="100"/>
      <c r="B130" s="242"/>
      <c r="C130" s="101"/>
      <c r="D130" s="248"/>
      <c r="E130" s="101"/>
      <c r="F130" s="238"/>
      <c r="G130" s="121"/>
      <c r="H130" s="457"/>
      <c r="I130" s="330"/>
      <c r="J130" s="331"/>
    </row>
    <row r="131" spans="1:10" ht="14.25" customHeight="1" x14ac:dyDescent="0.2">
      <c r="A131" s="312" t="s">
        <v>509</v>
      </c>
      <c r="B131" s="242"/>
      <c r="C131" s="510" t="s">
        <v>473</v>
      </c>
      <c r="D131" s="511"/>
      <c r="E131" s="512"/>
      <c r="F131" s="121" t="s">
        <v>324</v>
      </c>
      <c r="G131" s="121"/>
      <c r="H131" s="502">
        <f>J127+J125+J129</f>
        <v>145000</v>
      </c>
      <c r="I131" s="332">
        <v>0.1</v>
      </c>
      <c r="J131" s="322">
        <f>I131*H131</f>
        <v>14500</v>
      </c>
    </row>
    <row r="132" spans="1:10" ht="14.25" customHeight="1" x14ac:dyDescent="0.2">
      <c r="A132" s="100"/>
      <c r="B132" s="242"/>
      <c r="C132" s="101"/>
      <c r="D132" s="248"/>
      <c r="E132" s="101"/>
      <c r="F132" s="238"/>
      <c r="G132" s="121"/>
      <c r="H132" s="513"/>
      <c r="I132" s="232"/>
      <c r="J132" s="322"/>
    </row>
    <row r="133" spans="1:10" ht="14.25" customHeight="1" x14ac:dyDescent="0.2">
      <c r="A133" s="100"/>
      <c r="B133" s="238"/>
      <c r="C133" s="238"/>
      <c r="D133" s="248"/>
      <c r="E133" s="101"/>
      <c r="F133" s="238"/>
      <c r="G133" s="121"/>
      <c r="H133" s="457"/>
      <c r="I133" s="232"/>
      <c r="J133" s="322"/>
    </row>
    <row r="134" spans="1:10" ht="14.25" customHeight="1" x14ac:dyDescent="0.2">
      <c r="A134" s="100"/>
      <c r="B134" s="238"/>
      <c r="C134" s="238"/>
      <c r="D134" s="248"/>
      <c r="E134" s="101"/>
      <c r="F134" s="238"/>
      <c r="G134" s="121"/>
      <c r="H134" s="457"/>
      <c r="I134" s="232"/>
      <c r="J134" s="322"/>
    </row>
    <row r="135" spans="1:10" ht="14.25" customHeight="1" x14ac:dyDescent="0.2">
      <c r="A135" s="249"/>
      <c r="B135" s="244"/>
      <c r="C135" s="249"/>
      <c r="D135" s="248"/>
      <c r="E135" s="101"/>
      <c r="F135" s="238"/>
      <c r="G135" s="121"/>
      <c r="H135" s="457"/>
      <c r="I135" s="232"/>
      <c r="J135" s="322"/>
    </row>
    <row r="136" spans="1:10" ht="14.25" customHeight="1" thickBot="1" x14ac:dyDescent="0.25">
      <c r="A136" s="100"/>
      <c r="B136" s="238"/>
      <c r="C136" s="238"/>
      <c r="D136" s="248"/>
      <c r="E136" s="101"/>
      <c r="F136" s="238"/>
      <c r="G136" s="121"/>
      <c r="H136" s="457"/>
      <c r="I136" s="232"/>
      <c r="J136" s="322"/>
    </row>
    <row r="137" spans="1:10" ht="14.25" customHeight="1" thickBot="1" x14ac:dyDescent="0.25">
      <c r="A137" s="494"/>
      <c r="B137" s="256"/>
      <c r="C137" s="256"/>
      <c r="D137" s="256"/>
      <c r="E137" s="255"/>
      <c r="F137" s="256"/>
      <c r="G137" s="256"/>
      <c r="H137" s="483" t="s">
        <v>62</v>
      </c>
      <c r="I137" s="326"/>
      <c r="J137" s="385">
        <f>SUM(J98:J136)</f>
        <v>249500</v>
      </c>
    </row>
    <row r="138" spans="1:10" ht="14.25" customHeight="1" x14ac:dyDescent="0.2">
      <c r="A138" s="255"/>
      <c r="B138" s="256"/>
      <c r="C138" s="256"/>
      <c r="D138" s="256"/>
      <c r="E138" s="255"/>
      <c r="F138" s="256"/>
      <c r="G138" s="256"/>
      <c r="H138" s="257"/>
      <c r="I138" s="495"/>
      <c r="J138" s="496"/>
    </row>
    <row r="139" spans="1:10" ht="14.25" customHeight="1" x14ac:dyDescent="0.2">
      <c r="A139" s="184"/>
      <c r="B139" s="185"/>
      <c r="C139" s="185"/>
      <c r="D139" s="185"/>
      <c r="E139" s="184"/>
      <c r="F139" s="185"/>
      <c r="G139" s="185"/>
      <c r="H139" s="181"/>
      <c r="I139" s="258"/>
      <c r="J139" s="259"/>
    </row>
    <row r="140" spans="1:10" ht="14.25" customHeight="1" x14ac:dyDescent="0.2">
      <c r="A140" s="101"/>
      <c r="B140" s="248"/>
      <c r="C140" s="248"/>
      <c r="D140" s="248"/>
      <c r="E140" s="101"/>
      <c r="F140" s="248"/>
      <c r="G140" s="248"/>
      <c r="H140" s="469"/>
      <c r="I140" s="258"/>
      <c r="J140" s="259"/>
    </row>
    <row r="141" spans="1:10" ht="14.25" customHeight="1" x14ac:dyDescent="0.2">
      <c r="A141" s="184"/>
      <c r="B141" s="185"/>
      <c r="C141" s="185"/>
      <c r="D141" s="185"/>
      <c r="E141" s="184"/>
      <c r="F141" s="185"/>
      <c r="G141" s="185"/>
      <c r="H141" s="181"/>
      <c r="I141" s="258"/>
      <c r="J141" s="259"/>
    </row>
    <row r="142" spans="1:10" ht="14.25" customHeight="1" x14ac:dyDescent="0.2">
      <c r="J142" s="198"/>
    </row>
    <row r="143" spans="1:10" ht="14.25" customHeight="1" x14ac:dyDescent="0.2">
      <c r="J143" s="447"/>
    </row>
    <row r="144" spans="1:10" ht="14.25" customHeight="1" x14ac:dyDescent="0.2">
      <c r="J144" s="447" t="s">
        <v>355</v>
      </c>
    </row>
    <row r="145" spans="10:10" ht="14.25" customHeight="1" x14ac:dyDescent="0.2">
      <c r="J145" s="447"/>
    </row>
    <row r="146" spans="10:10" ht="14.25" customHeight="1" x14ac:dyDescent="0.2">
      <c r="J146" s="447"/>
    </row>
    <row r="147" spans="10:10" ht="14.25" customHeight="1" x14ac:dyDescent="0.2">
      <c r="J147" s="447"/>
    </row>
    <row r="148" spans="10:10" ht="14.25" customHeight="1" x14ac:dyDescent="0.2">
      <c r="J148" s="447"/>
    </row>
    <row r="149" spans="10:10" ht="14.25" customHeight="1" x14ac:dyDescent="0.2">
      <c r="J149" s="447"/>
    </row>
    <row r="150" spans="10:10" ht="14.25" customHeight="1" x14ac:dyDescent="0.2">
      <c r="J150" s="447"/>
    </row>
    <row r="151" spans="10:10" ht="14.25" customHeight="1" x14ac:dyDescent="0.2">
      <c r="J151" s="447"/>
    </row>
    <row r="152" spans="10:10" ht="14.25" customHeight="1" x14ac:dyDescent="0.2">
      <c r="J152" s="447"/>
    </row>
    <row r="153" spans="10:10" ht="14.25" customHeight="1" x14ac:dyDescent="0.2">
      <c r="J153" s="447"/>
    </row>
    <row r="154" spans="10:10" ht="14.25" customHeight="1" x14ac:dyDescent="0.2">
      <c r="J154" s="447"/>
    </row>
    <row r="155" spans="10:10" ht="14.25" customHeight="1" x14ac:dyDescent="0.2">
      <c r="J155" s="447"/>
    </row>
    <row r="156" spans="10:10" ht="14.25" customHeight="1" x14ac:dyDescent="0.2">
      <c r="J156" s="447"/>
    </row>
    <row r="157" spans="10:10" ht="14.25" customHeight="1" x14ac:dyDescent="0.2">
      <c r="J157" s="447"/>
    </row>
    <row r="158" spans="10:10" ht="14.25" customHeight="1" x14ac:dyDescent="0.2">
      <c r="J158" s="447"/>
    </row>
    <row r="159" spans="10:10" ht="14.25" customHeight="1" x14ac:dyDescent="0.2">
      <c r="J159" s="447"/>
    </row>
    <row r="160" spans="10:10" ht="14.25" customHeight="1" x14ac:dyDescent="0.2">
      <c r="J160" s="447"/>
    </row>
    <row r="161" spans="10:10" ht="14.25" customHeight="1" x14ac:dyDescent="0.2">
      <c r="J161" s="447"/>
    </row>
    <row r="162" spans="10:10" ht="14.25" customHeight="1" x14ac:dyDescent="0.2">
      <c r="J162" s="447"/>
    </row>
    <row r="163" spans="10:10" ht="14.25" customHeight="1" x14ac:dyDescent="0.2">
      <c r="J163" s="447"/>
    </row>
    <row r="164" spans="10:10" ht="14.25" customHeight="1" x14ac:dyDescent="0.2">
      <c r="J164" s="447"/>
    </row>
    <row r="165" spans="10:10" ht="14.25" customHeight="1" x14ac:dyDescent="0.2">
      <c r="J165" s="447"/>
    </row>
    <row r="166" spans="10:10" ht="14.25" customHeight="1" x14ac:dyDescent="0.2">
      <c r="J166" s="447"/>
    </row>
    <row r="167" spans="10:10" ht="14.25" customHeight="1" x14ac:dyDescent="0.2">
      <c r="J167" s="447"/>
    </row>
    <row r="168" spans="10:10" ht="14.25" customHeight="1" x14ac:dyDescent="0.2">
      <c r="J168" s="447"/>
    </row>
    <row r="169" spans="10:10" ht="14.25" customHeight="1" x14ac:dyDescent="0.2">
      <c r="J169" s="447"/>
    </row>
    <row r="170" spans="10:10" ht="14.25" customHeight="1" x14ac:dyDescent="0.2">
      <c r="J170" s="447"/>
    </row>
    <row r="171" spans="10:10" ht="14.25" customHeight="1" x14ac:dyDescent="0.2">
      <c r="J171" s="447"/>
    </row>
    <row r="172" spans="10:10" ht="14.25" customHeight="1" x14ac:dyDescent="0.2">
      <c r="J172" s="447"/>
    </row>
    <row r="173" spans="10:10" ht="14.25" customHeight="1" x14ac:dyDescent="0.2">
      <c r="J173" s="447"/>
    </row>
    <row r="174" spans="10:10" ht="14.25" customHeight="1" x14ac:dyDescent="0.2">
      <c r="J174" s="447"/>
    </row>
    <row r="175" spans="10:10" ht="14.25" customHeight="1" x14ac:dyDescent="0.2">
      <c r="J175" s="447"/>
    </row>
    <row r="176" spans="10:10" ht="14.25" customHeight="1" x14ac:dyDescent="0.2">
      <c r="J176" s="447"/>
    </row>
    <row r="177" spans="10:10" ht="14.25" customHeight="1" x14ac:dyDescent="0.2">
      <c r="J177" s="447"/>
    </row>
    <row r="178" spans="10:10" ht="14.25" customHeight="1" x14ac:dyDescent="0.2">
      <c r="J178" s="447"/>
    </row>
    <row r="179" spans="10:10" ht="14.25" customHeight="1" x14ac:dyDescent="0.2">
      <c r="J179" s="447"/>
    </row>
    <row r="180" spans="10:10" ht="14.25" customHeight="1" x14ac:dyDescent="0.2">
      <c r="J180" s="447"/>
    </row>
    <row r="181" spans="10:10" ht="14.25" customHeight="1" x14ac:dyDescent="0.2">
      <c r="J181" s="447"/>
    </row>
    <row r="182" spans="10:10" ht="14.25" customHeight="1" x14ac:dyDescent="0.2">
      <c r="J182" s="447"/>
    </row>
    <row r="183" spans="10:10" ht="14.25" customHeight="1" x14ac:dyDescent="0.2">
      <c r="J183" s="447"/>
    </row>
    <row r="184" spans="10:10" ht="14.25" customHeight="1" x14ac:dyDescent="0.2">
      <c r="J184" s="447"/>
    </row>
    <row r="185" spans="10:10" ht="14.25" customHeight="1" x14ac:dyDescent="0.2">
      <c r="J185" s="447"/>
    </row>
    <row r="186" spans="10:10" ht="14.25" customHeight="1" x14ac:dyDescent="0.2">
      <c r="J186" s="447"/>
    </row>
    <row r="187" spans="10:10" ht="14.25" customHeight="1" x14ac:dyDescent="0.2">
      <c r="J187" s="447"/>
    </row>
    <row r="188" spans="10:10" ht="14.25" customHeight="1" x14ac:dyDescent="0.2">
      <c r="J188" s="447"/>
    </row>
    <row r="189" spans="10:10" ht="14.25" customHeight="1" x14ac:dyDescent="0.2">
      <c r="J189" s="447"/>
    </row>
    <row r="190" spans="10:10" ht="14.25" customHeight="1" x14ac:dyDescent="0.2">
      <c r="J190" s="447"/>
    </row>
    <row r="191" spans="10:10" ht="14.25" customHeight="1" x14ac:dyDescent="0.2">
      <c r="J191" s="447"/>
    </row>
    <row r="192" spans="10:10" ht="14.25" customHeight="1" x14ac:dyDescent="0.2">
      <c r="J192" s="447"/>
    </row>
    <row r="193" spans="10:10" ht="14.25" customHeight="1" x14ac:dyDescent="0.2">
      <c r="J193" s="447"/>
    </row>
    <row r="194" spans="10:10" ht="14.25" customHeight="1" x14ac:dyDescent="0.2">
      <c r="J194" s="447"/>
    </row>
    <row r="195" spans="10:10" ht="14.25" customHeight="1" x14ac:dyDescent="0.2">
      <c r="J195" s="447"/>
    </row>
    <row r="196" spans="10:10" ht="14.25" customHeight="1" x14ac:dyDescent="0.2">
      <c r="J196" s="447"/>
    </row>
    <row r="197" spans="10:10" ht="14.25" customHeight="1" x14ac:dyDescent="0.2">
      <c r="J197" s="447"/>
    </row>
    <row r="198" spans="10:10" ht="14.25" customHeight="1" x14ac:dyDescent="0.2">
      <c r="J198" s="447"/>
    </row>
    <row r="199" spans="10:10" ht="14.25" customHeight="1" x14ac:dyDescent="0.2">
      <c r="J199" s="447"/>
    </row>
    <row r="200" spans="10:10" ht="14.25" customHeight="1" x14ac:dyDescent="0.2">
      <c r="J200" s="447"/>
    </row>
    <row r="201" spans="10:10" ht="14.25" customHeight="1" x14ac:dyDescent="0.2">
      <c r="J201" s="447"/>
    </row>
    <row r="202" spans="10:10" ht="14.25" customHeight="1" x14ac:dyDescent="0.2">
      <c r="J202" s="447"/>
    </row>
    <row r="203" spans="10:10" ht="14.25" customHeight="1" x14ac:dyDescent="0.2">
      <c r="J203" s="447"/>
    </row>
    <row r="204" spans="10:10" ht="14.25" customHeight="1" x14ac:dyDescent="0.2">
      <c r="J204" s="447"/>
    </row>
    <row r="205" spans="10:10" ht="14.25" customHeight="1" x14ac:dyDescent="0.2">
      <c r="J205" s="447"/>
    </row>
    <row r="206" spans="10:10" ht="14.25" customHeight="1" x14ac:dyDescent="0.2">
      <c r="J206" s="447"/>
    </row>
    <row r="207" spans="10:10" ht="14.25" customHeight="1" x14ac:dyDescent="0.2">
      <c r="J207" s="447"/>
    </row>
    <row r="208" spans="10:10" ht="14.25" customHeight="1" x14ac:dyDescent="0.2">
      <c r="J208" s="447"/>
    </row>
    <row r="209" spans="10:10" ht="14.25" customHeight="1" x14ac:dyDescent="0.2">
      <c r="J209" s="447"/>
    </row>
    <row r="210" spans="10:10" ht="14.25" customHeight="1" x14ac:dyDescent="0.2">
      <c r="J210" s="447"/>
    </row>
    <row r="211" spans="10:10" ht="15" customHeight="1" x14ac:dyDescent="0.2">
      <c r="J211" s="447"/>
    </row>
    <row r="212" spans="10:10" ht="15" customHeight="1" x14ac:dyDescent="0.2">
      <c r="J212" s="447"/>
    </row>
    <row r="213" spans="10:10" ht="15" customHeight="1" x14ac:dyDescent="0.2">
      <c r="J213" s="447"/>
    </row>
    <row r="214" spans="10:10" ht="15" customHeight="1" x14ac:dyDescent="0.2">
      <c r="J214" s="447"/>
    </row>
    <row r="215" spans="10:10" ht="15" customHeight="1" x14ac:dyDescent="0.2">
      <c r="J215" s="447"/>
    </row>
    <row r="216" spans="10:10" ht="15" customHeight="1" x14ac:dyDescent="0.2">
      <c r="J216" s="447"/>
    </row>
    <row r="217" spans="10:10" ht="15" customHeight="1" x14ac:dyDescent="0.2">
      <c r="J217" s="447"/>
    </row>
    <row r="218" spans="10:10" ht="15" customHeight="1" x14ac:dyDescent="0.2">
      <c r="J218" s="447"/>
    </row>
    <row r="219" spans="10:10" ht="15" customHeight="1" x14ac:dyDescent="0.2">
      <c r="J219" s="447"/>
    </row>
    <row r="220" spans="10:10" ht="15" customHeight="1" x14ac:dyDescent="0.2">
      <c r="J220" s="447"/>
    </row>
    <row r="221" spans="10:10" ht="15" customHeight="1" x14ac:dyDescent="0.2">
      <c r="J221" s="447"/>
    </row>
    <row r="222" spans="10:10" ht="15" customHeight="1" x14ac:dyDescent="0.2">
      <c r="J222" s="447"/>
    </row>
    <row r="223" spans="10:10" ht="15" customHeight="1" x14ac:dyDescent="0.2">
      <c r="J223" s="447"/>
    </row>
    <row r="224" spans="10:10" ht="15" customHeight="1" x14ac:dyDescent="0.2">
      <c r="J224" s="447"/>
    </row>
    <row r="225" spans="10:10" ht="15" customHeight="1" x14ac:dyDescent="0.2">
      <c r="J225" s="447"/>
    </row>
    <row r="226" spans="10:10" ht="15" customHeight="1" x14ac:dyDescent="0.2">
      <c r="J226" s="447"/>
    </row>
    <row r="227" spans="10:10" ht="15" customHeight="1" x14ac:dyDescent="0.2">
      <c r="J227" s="447"/>
    </row>
    <row r="228" spans="10:10" ht="15" customHeight="1" x14ac:dyDescent="0.2">
      <c r="J228" s="447"/>
    </row>
    <row r="229" spans="10:10" ht="15" customHeight="1" x14ac:dyDescent="0.2">
      <c r="J229" s="447"/>
    </row>
    <row r="230" spans="10:10" ht="15" customHeight="1" x14ac:dyDescent="0.2">
      <c r="J230" s="447"/>
    </row>
    <row r="231" spans="10:10" ht="15" customHeight="1" x14ac:dyDescent="0.2">
      <c r="J231" s="447"/>
    </row>
    <row r="232" spans="10:10" ht="15" customHeight="1" x14ac:dyDescent="0.2">
      <c r="J232" s="447"/>
    </row>
    <row r="233" spans="10:10" ht="15" customHeight="1" x14ac:dyDescent="0.2">
      <c r="J233" s="447"/>
    </row>
    <row r="234" spans="10:10" ht="15" customHeight="1" x14ac:dyDescent="0.2">
      <c r="J234" s="447"/>
    </row>
    <row r="235" spans="10:10" ht="15" customHeight="1" x14ac:dyDescent="0.2">
      <c r="J235" s="447"/>
    </row>
    <row r="236" spans="10:10" ht="15" customHeight="1" x14ac:dyDescent="0.2">
      <c r="J236" s="447"/>
    </row>
    <row r="237" spans="10:10" ht="15" customHeight="1" x14ac:dyDescent="0.2">
      <c r="J237" s="447"/>
    </row>
    <row r="238" spans="10:10" ht="15" customHeight="1" x14ac:dyDescent="0.2">
      <c r="J238" s="447"/>
    </row>
    <row r="239" spans="10:10" ht="15" customHeight="1" x14ac:dyDescent="0.2">
      <c r="J239" s="447"/>
    </row>
    <row r="240" spans="10:10" ht="15" customHeight="1" x14ac:dyDescent="0.2">
      <c r="J240" s="447"/>
    </row>
    <row r="241" spans="10:10" ht="15" customHeight="1" x14ac:dyDescent="0.2">
      <c r="J241" s="447"/>
    </row>
    <row r="242" spans="10:10" ht="15" customHeight="1" x14ac:dyDescent="0.2">
      <c r="J242" s="447"/>
    </row>
    <row r="243" spans="10:10" ht="15" customHeight="1" x14ac:dyDescent="0.2">
      <c r="J243" s="447"/>
    </row>
    <row r="244" spans="10:10" ht="15" customHeight="1" x14ac:dyDescent="0.2">
      <c r="J244" s="447"/>
    </row>
    <row r="245" spans="10:10" ht="15" customHeight="1" x14ac:dyDescent="0.2">
      <c r="J245" s="447"/>
    </row>
    <row r="246" spans="10:10" ht="15" customHeight="1" x14ac:dyDescent="0.2">
      <c r="J246" s="447"/>
    </row>
    <row r="247" spans="10:10" ht="15" customHeight="1" x14ac:dyDescent="0.2">
      <c r="J247" s="447"/>
    </row>
    <row r="248" spans="10:10" ht="15" customHeight="1" x14ac:dyDescent="0.2">
      <c r="J248" s="447"/>
    </row>
    <row r="249" spans="10:10" ht="15" customHeight="1" x14ac:dyDescent="0.2">
      <c r="J249" s="447"/>
    </row>
    <row r="250" spans="10:10" ht="15" customHeight="1" x14ac:dyDescent="0.2">
      <c r="J250" s="447"/>
    </row>
    <row r="251" spans="10:10" ht="15" customHeight="1" x14ac:dyDescent="0.2">
      <c r="J251" s="447"/>
    </row>
    <row r="252" spans="10:10" ht="15" customHeight="1" x14ac:dyDescent="0.2">
      <c r="J252" s="447"/>
    </row>
    <row r="253" spans="10:10" ht="15" customHeight="1" x14ac:dyDescent="0.2">
      <c r="J253" s="447"/>
    </row>
    <row r="254" spans="10:10" ht="15" customHeight="1" x14ac:dyDescent="0.2">
      <c r="J254" s="447"/>
    </row>
    <row r="255" spans="10:10" ht="15" customHeight="1" x14ac:dyDescent="0.2">
      <c r="J255" s="447"/>
    </row>
    <row r="256" spans="10:10" ht="15" customHeight="1" x14ac:dyDescent="0.2">
      <c r="J256" s="447"/>
    </row>
    <row r="257" spans="10:10" ht="15" customHeight="1" x14ac:dyDescent="0.2">
      <c r="J257" s="447"/>
    </row>
    <row r="258" spans="10:10" ht="15" customHeight="1" x14ac:dyDescent="0.2">
      <c r="J258" s="447"/>
    </row>
    <row r="259" spans="10:10" ht="15" customHeight="1" x14ac:dyDescent="0.2">
      <c r="J259" s="447"/>
    </row>
    <row r="260" spans="10:10" ht="15" customHeight="1" x14ac:dyDescent="0.2">
      <c r="J260" s="447"/>
    </row>
    <row r="261" spans="10:10" ht="15" customHeight="1" x14ac:dyDescent="0.2">
      <c r="J261" s="447"/>
    </row>
    <row r="262" spans="10:10" ht="15" customHeight="1" x14ac:dyDescent="0.2">
      <c r="J262" s="447"/>
    </row>
    <row r="263" spans="10:10" ht="15" customHeight="1" x14ac:dyDescent="0.2">
      <c r="J263" s="447"/>
    </row>
    <row r="264" spans="10:10" ht="15" customHeight="1" x14ac:dyDescent="0.2">
      <c r="J264" s="447"/>
    </row>
    <row r="265" spans="10:10" ht="15" customHeight="1" x14ac:dyDescent="0.2">
      <c r="J265" s="447"/>
    </row>
    <row r="266" spans="10:10" ht="15" customHeight="1" x14ac:dyDescent="0.2">
      <c r="J266" s="447"/>
    </row>
    <row r="267" spans="10:10" ht="15" customHeight="1" x14ac:dyDescent="0.2">
      <c r="J267" s="447"/>
    </row>
    <row r="268" spans="10:10" ht="15" customHeight="1" x14ac:dyDescent="0.2">
      <c r="J268" s="447"/>
    </row>
    <row r="269" spans="10:10" ht="15" customHeight="1" x14ac:dyDescent="0.2">
      <c r="J269" s="447"/>
    </row>
    <row r="270" spans="10:10" ht="15" customHeight="1" x14ac:dyDescent="0.2">
      <c r="J270" s="447"/>
    </row>
    <row r="271" spans="10:10" ht="15" customHeight="1" x14ac:dyDescent="0.2">
      <c r="J271" s="447"/>
    </row>
    <row r="272" spans="10:10" ht="15" customHeight="1" x14ac:dyDescent="0.2">
      <c r="J272" s="447"/>
    </row>
    <row r="273" spans="10:10" ht="15" customHeight="1" x14ac:dyDescent="0.2">
      <c r="J273" s="447"/>
    </row>
    <row r="274" spans="10:10" ht="15" customHeight="1" x14ac:dyDescent="0.2">
      <c r="J274" s="447"/>
    </row>
    <row r="275" spans="10:10" ht="15" customHeight="1" x14ac:dyDescent="0.2">
      <c r="J275" s="447"/>
    </row>
    <row r="276" spans="10:10" ht="15" customHeight="1" x14ac:dyDescent="0.2">
      <c r="J276" s="447"/>
    </row>
    <row r="277" spans="10:10" ht="15" customHeight="1" x14ac:dyDescent="0.2">
      <c r="J277" s="447"/>
    </row>
    <row r="278" spans="10:10" ht="15" customHeight="1" x14ac:dyDescent="0.2">
      <c r="J278" s="447"/>
    </row>
    <row r="279" spans="10:10" ht="15" customHeight="1" x14ac:dyDescent="0.2">
      <c r="J279" s="447"/>
    </row>
    <row r="280" spans="10:10" ht="15" customHeight="1" x14ac:dyDescent="0.2">
      <c r="J280" s="447"/>
    </row>
    <row r="281" spans="10:10" ht="15" customHeight="1" x14ac:dyDescent="0.2">
      <c r="J281" s="447"/>
    </row>
    <row r="282" spans="10:10" ht="15" customHeight="1" x14ac:dyDescent="0.2">
      <c r="J282" s="447"/>
    </row>
    <row r="283" spans="10:10" ht="15" customHeight="1" x14ac:dyDescent="0.2">
      <c r="J283" s="447"/>
    </row>
  </sheetData>
  <mergeCells count="6">
    <mergeCell ref="C131:E131"/>
    <mergeCell ref="I7:J7"/>
    <mergeCell ref="A1:I1"/>
    <mergeCell ref="A4:J4"/>
    <mergeCell ref="A3:J3"/>
    <mergeCell ref="D89:E89"/>
  </mergeCells>
  <phoneticPr fontId="0" type="noConversion"/>
  <pageMargins left="0.51181102362204722" right="0.19685039370078741" top="0.59055118110236227" bottom="0.59055118110236227" header="0" footer="0.11811023622047245"/>
  <pageSetup paperSize="9" scale="81" fitToHeight="0" orientation="portrait" useFirstPageNumber="1" r:id="rId1"/>
  <headerFooter alignWithMargins="0">
    <oddHeader>&amp;R&amp;G</oddHeader>
    <oddFooter xml:space="preserve">&amp;CPricing Schedule Section C2.2 </oddFooter>
  </headerFooter>
  <rowBreaks count="2" manualBreakCount="2">
    <brk id="58" max="9" man="1"/>
    <brk id="101" max="9" man="1"/>
  </rowBreaks>
  <drawing r:id="rId2"/>
  <legacyDrawing r:id="rId3"/>
  <legacyDrawingHF r:id="rId4"/>
  <oleObjects>
    <mc:AlternateContent xmlns:mc="http://schemas.openxmlformats.org/markup-compatibility/2006">
      <mc:Choice Requires="x14">
        <oleObject link="[1]!''''" oleUpdate="OLEUPDATE_ALWAYS" shapeId="1034">
          <objectPr defaultSize="0" autoPict="0" dde="1" r:id="rId5">
            <anchor moveWithCells="1">
              <from>
                <xdr:col>0</xdr:col>
                <xdr:colOff>476250</xdr:colOff>
                <xdr:row>54</xdr:row>
                <xdr:rowOff>66675</xdr:rowOff>
              </from>
              <to>
                <xdr:col>6</xdr:col>
                <xdr:colOff>333375</xdr:colOff>
                <xdr:row>57</xdr:row>
                <xdr:rowOff>47625</xdr:rowOff>
              </to>
            </anchor>
          </objectPr>
        </oleObject>
      </mc:Choice>
      <mc:Fallback>
        <oleObject link="[1]!''''" oleUpdate="OLEUPDATE_ALWAYS" shapeId="1034"/>
      </mc:Fallback>
    </mc:AlternateContent>
    <mc:AlternateContent xmlns:mc="http://schemas.openxmlformats.org/markup-compatibility/2006">
      <mc:Choice Requires="x14">
        <oleObject link="[1]!''''" oleUpdate="OLEUPDATE_ALWAYS" shapeId="1036">
          <objectPr defaultSize="0" autoPict="0" dde="1" r:id="rId5">
            <anchor moveWithCells="1">
              <from>
                <xdr:col>1</xdr:col>
                <xdr:colOff>85725</xdr:colOff>
                <xdr:row>96</xdr:row>
                <xdr:rowOff>152400</xdr:rowOff>
              </from>
              <to>
                <xdr:col>6</xdr:col>
                <xdr:colOff>485775</xdr:colOff>
                <xdr:row>99</xdr:row>
                <xdr:rowOff>133350</xdr:rowOff>
              </to>
            </anchor>
          </objectPr>
        </oleObject>
      </mc:Choice>
      <mc:Fallback>
        <oleObject link="[1]!''''" oleUpdate="OLEUPDATE_ALWAYS" shapeId="1036"/>
      </mc:Fallback>
    </mc:AlternateContent>
    <mc:AlternateContent xmlns:mc="http://schemas.openxmlformats.org/markup-compatibility/2006">
      <mc:Choice Requires="x14">
        <oleObject link="[1]!''''" oleUpdate="OLEUPDATE_ALWAYS" shapeId="1038">
          <objectPr defaultSize="0" autoPict="0" dde="1" r:id="rId5">
            <anchor moveWithCells="1">
              <from>
                <xdr:col>1</xdr:col>
                <xdr:colOff>28575</xdr:colOff>
                <xdr:row>138</xdr:row>
                <xdr:rowOff>28575</xdr:rowOff>
              </from>
              <to>
                <xdr:col>6</xdr:col>
                <xdr:colOff>428625</xdr:colOff>
                <xdr:row>141</xdr:row>
                <xdr:rowOff>9525</xdr:rowOff>
              </to>
            </anchor>
          </objectPr>
        </oleObject>
      </mc:Choice>
      <mc:Fallback>
        <oleObject link="[1]!''''" oleUpdate="OLEUPDATE_ALWAYS" shapeId="1038"/>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313"/>
  <sheetViews>
    <sheetView showOutlineSymbols="0" view="pageBreakPreview" zoomScaleNormal="100" zoomScaleSheetLayoutView="100" zoomScalePageLayoutView="80" workbookViewId="0">
      <selection activeCell="E16" sqref="E16"/>
    </sheetView>
  </sheetViews>
  <sheetFormatPr defaultColWidth="9.6640625" defaultRowHeight="15" customHeight="1" x14ac:dyDescent="0.2"/>
  <cols>
    <col min="1" max="1" width="6" style="484" bestFit="1" customWidth="1"/>
    <col min="2" max="2" width="7.44140625" style="428" customWidth="1"/>
    <col min="3" max="3" width="2.33203125" style="428" customWidth="1"/>
    <col min="4" max="4" width="2.21875" style="428" customWidth="1"/>
    <col min="5" max="5" width="33.77734375" style="428" customWidth="1"/>
    <col min="6" max="6" width="10.6640625" style="395" customWidth="1"/>
    <col min="7" max="7" width="6" style="395" customWidth="1"/>
    <col min="8" max="8" width="10.21875" style="320" customWidth="1"/>
    <col min="9" max="9" width="9.77734375" style="485" customWidth="1"/>
    <col min="10" max="10" width="10.21875" style="382" customWidth="1"/>
    <col min="11" max="16384" width="9.6640625" style="428"/>
  </cols>
  <sheetData>
    <row r="1" spans="1:10" ht="15" customHeight="1" x14ac:dyDescent="0.2">
      <c r="A1" s="377" t="str">
        <f>'Sch 1 P &amp; G''s'!A1:I1</f>
        <v>MOSES KOTANE LOCAL MUNICIPALITY</v>
      </c>
      <c r="B1" s="377"/>
      <c r="C1" s="377"/>
      <c r="D1" s="377"/>
      <c r="E1" s="377"/>
      <c r="F1" s="377"/>
      <c r="G1" s="377"/>
      <c r="H1" s="377"/>
      <c r="I1" s="377"/>
      <c r="J1" s="377"/>
    </row>
    <row r="2" spans="1:10" ht="15" customHeight="1" x14ac:dyDescent="0.2">
      <c r="A2" s="378"/>
      <c r="B2" s="379"/>
      <c r="C2" s="379"/>
      <c r="D2" s="379"/>
      <c r="E2" s="380"/>
      <c r="F2" s="379"/>
      <c r="G2" s="379"/>
      <c r="I2" s="381"/>
    </row>
    <row r="3" spans="1:10" ht="15" customHeight="1" x14ac:dyDescent="0.2">
      <c r="A3" s="383" t="str">
        <f>'Sch 1 P &amp; G''s'!A3:J3</f>
        <v>MAHOBIESKRAAL BULK WATER SUPPLY</v>
      </c>
      <c r="B3" s="383"/>
      <c r="C3" s="383"/>
      <c r="D3" s="383"/>
      <c r="E3" s="383"/>
      <c r="F3" s="383"/>
      <c r="G3" s="383"/>
      <c r="H3" s="383"/>
      <c r="I3" s="383"/>
      <c r="J3" s="383"/>
    </row>
    <row r="4" spans="1:10" ht="15" customHeight="1" x14ac:dyDescent="0.2">
      <c r="A4" s="383" t="str">
        <f>'Sch 1 P &amp; G''s'!A4:J4</f>
        <v>018/MKLM/2022/2023</v>
      </c>
      <c r="B4" s="383"/>
      <c r="C4" s="383"/>
      <c r="D4" s="383"/>
      <c r="E4" s="383"/>
      <c r="F4" s="383"/>
      <c r="G4" s="383"/>
      <c r="H4" s="383"/>
      <c r="I4" s="383"/>
      <c r="J4" s="383"/>
    </row>
    <row r="5" spans="1:10" ht="15" customHeight="1" x14ac:dyDescent="0.2">
      <c r="A5" s="248"/>
      <c r="B5" s="248"/>
      <c r="C5" s="248"/>
      <c r="D5" s="248"/>
      <c r="E5" s="429"/>
      <c r="F5" s="248"/>
      <c r="G5" s="248"/>
      <c r="H5" s="248"/>
      <c r="I5" s="319"/>
      <c r="J5" s="211" t="s">
        <v>321</v>
      </c>
    </row>
    <row r="6" spans="1:10" ht="15" customHeight="1" thickBot="1" x14ac:dyDescent="0.3">
      <c r="A6" s="430"/>
      <c r="B6" s="430"/>
      <c r="C6" s="430"/>
      <c r="D6" s="430"/>
      <c r="E6" s="214" t="s">
        <v>406</v>
      </c>
      <c r="F6" s="430"/>
      <c r="G6" s="430"/>
      <c r="H6" s="215"/>
      <c r="I6" s="431"/>
      <c r="J6" s="211" t="s">
        <v>453</v>
      </c>
    </row>
    <row r="7" spans="1:10" ht="14.25" customHeight="1" thickBot="1" x14ac:dyDescent="0.25">
      <c r="A7" s="432"/>
      <c r="B7" s="433"/>
      <c r="C7" s="433"/>
      <c r="D7" s="433"/>
      <c r="E7" s="433"/>
      <c r="F7" s="433"/>
      <c r="G7" s="433"/>
      <c r="H7" s="433"/>
      <c r="I7" s="348" t="s">
        <v>684</v>
      </c>
      <c r="J7" s="349"/>
    </row>
    <row r="8" spans="1:10" ht="14.25" customHeight="1" thickBot="1" x14ac:dyDescent="0.25">
      <c r="A8" s="218" t="s">
        <v>3</v>
      </c>
      <c r="B8" s="218" t="s">
        <v>4</v>
      </c>
      <c r="C8" s="219"/>
      <c r="D8" s="220"/>
      <c r="E8" s="221" t="s">
        <v>5</v>
      </c>
      <c r="F8" s="218" t="s">
        <v>6</v>
      </c>
      <c r="G8" s="179" t="s">
        <v>365</v>
      </c>
      <c r="H8" s="434" t="s">
        <v>7</v>
      </c>
      <c r="I8" s="182" t="s">
        <v>8</v>
      </c>
      <c r="J8" s="183" t="s">
        <v>9</v>
      </c>
    </row>
    <row r="9" spans="1:10" ht="14.25" customHeight="1" thickBot="1" x14ac:dyDescent="0.25">
      <c r="A9" s="223" t="s">
        <v>230</v>
      </c>
      <c r="B9" s="223" t="s">
        <v>64</v>
      </c>
      <c r="C9" s="223"/>
      <c r="D9" s="224"/>
      <c r="E9" s="224"/>
      <c r="F9" s="223"/>
      <c r="G9" s="223"/>
      <c r="H9" s="225"/>
      <c r="I9" s="183" t="s">
        <v>11</v>
      </c>
      <c r="J9" s="183" t="s">
        <v>11</v>
      </c>
    </row>
    <row r="10" spans="1:10" ht="14.25" customHeight="1" x14ac:dyDescent="0.2">
      <c r="A10" s="435">
        <v>2</v>
      </c>
      <c r="B10" s="436" t="s">
        <v>320</v>
      </c>
      <c r="C10" s="236"/>
      <c r="D10" s="429"/>
      <c r="E10" s="236"/>
      <c r="F10" s="238"/>
      <c r="G10" s="121"/>
      <c r="H10" s="239"/>
      <c r="I10" s="232"/>
      <c r="J10" s="322"/>
    </row>
    <row r="11" spans="1:10" ht="14.25" customHeight="1" x14ac:dyDescent="0.2">
      <c r="A11" s="437"/>
      <c r="B11" s="235" t="s">
        <v>63</v>
      </c>
      <c r="C11" s="237" t="s">
        <v>407</v>
      </c>
      <c r="D11" s="429"/>
      <c r="E11" s="237"/>
      <c r="F11" s="238"/>
      <c r="G11" s="121"/>
      <c r="H11" s="239"/>
      <c r="I11" s="232"/>
      <c r="J11" s="322"/>
    </row>
    <row r="12" spans="1:10" ht="14.25" customHeight="1" x14ac:dyDescent="0.2">
      <c r="A12" s="438"/>
      <c r="B12" s="242"/>
      <c r="C12" s="101"/>
      <c r="D12" s="248"/>
      <c r="E12" s="101"/>
      <c r="F12" s="238"/>
      <c r="G12" s="121"/>
      <c r="H12" s="239"/>
      <c r="I12" s="232"/>
      <c r="J12" s="322"/>
    </row>
    <row r="13" spans="1:10" ht="14.25" customHeight="1" x14ac:dyDescent="0.2">
      <c r="A13" s="439">
        <v>2.1</v>
      </c>
      <c r="B13" s="235">
        <v>8.6999999999999993</v>
      </c>
      <c r="C13" s="236" t="s">
        <v>408</v>
      </c>
      <c r="D13" s="429"/>
      <c r="E13" s="237"/>
      <c r="F13" s="238"/>
      <c r="G13" s="121"/>
      <c r="H13" s="239"/>
      <c r="I13" s="232"/>
      <c r="J13" s="322"/>
    </row>
    <row r="14" spans="1:10" ht="14.25" customHeight="1" x14ac:dyDescent="0.2">
      <c r="A14" s="438"/>
      <c r="B14" s="242"/>
      <c r="C14" s="101"/>
      <c r="D14" s="248"/>
      <c r="E14" s="101"/>
      <c r="F14" s="238"/>
      <c r="G14" s="121"/>
      <c r="H14" s="239"/>
      <c r="I14" s="232"/>
      <c r="J14" s="322"/>
    </row>
    <row r="15" spans="1:10" ht="14.25" customHeight="1" x14ac:dyDescent="0.25">
      <c r="A15" s="126" t="s">
        <v>298</v>
      </c>
      <c r="B15" s="121"/>
      <c r="C15" s="127" t="s">
        <v>409</v>
      </c>
      <c r="D15" s="248"/>
      <c r="E15" s="292"/>
      <c r="F15" s="126" t="s">
        <v>410</v>
      </c>
      <c r="G15" s="121"/>
      <c r="H15" s="440">
        <v>1</v>
      </c>
      <c r="I15" s="232"/>
      <c r="J15" s="322">
        <f>I15*H15</f>
        <v>0</v>
      </c>
    </row>
    <row r="16" spans="1:10" ht="14.25" customHeight="1" x14ac:dyDescent="0.25">
      <c r="A16" s="126"/>
      <c r="B16" s="121"/>
      <c r="C16" s="127"/>
      <c r="D16" s="248"/>
      <c r="E16" s="292"/>
      <c r="F16" s="126"/>
      <c r="G16" s="121"/>
      <c r="H16" s="239"/>
      <c r="I16" s="232"/>
      <c r="J16" s="322"/>
    </row>
    <row r="17" spans="1:10" ht="14.25" customHeight="1" x14ac:dyDescent="0.25">
      <c r="A17" s="126" t="s">
        <v>427</v>
      </c>
      <c r="B17" s="121"/>
      <c r="C17" s="127" t="s">
        <v>411</v>
      </c>
      <c r="D17" s="248"/>
      <c r="E17" s="441"/>
      <c r="F17" s="126" t="s">
        <v>410</v>
      </c>
      <c r="G17" s="121"/>
      <c r="H17" s="239">
        <v>1</v>
      </c>
      <c r="I17" s="232"/>
      <c r="J17" s="322">
        <f>I17*H17</f>
        <v>0</v>
      </c>
    </row>
    <row r="18" spans="1:10" ht="14.25" customHeight="1" x14ac:dyDescent="0.25">
      <c r="A18" s="126"/>
      <c r="B18" s="121"/>
      <c r="C18" s="127"/>
      <c r="D18" s="248"/>
      <c r="E18" s="292"/>
      <c r="F18" s="126"/>
      <c r="G18" s="121"/>
      <c r="H18" s="239"/>
      <c r="I18" s="232"/>
      <c r="J18" s="322"/>
    </row>
    <row r="19" spans="1:10" ht="14.25" customHeight="1" x14ac:dyDescent="0.25">
      <c r="A19" s="126" t="s">
        <v>428</v>
      </c>
      <c r="B19" s="121"/>
      <c r="C19" s="127" t="s">
        <v>412</v>
      </c>
      <c r="D19" s="241"/>
      <c r="E19" s="292"/>
      <c r="F19" s="126" t="s">
        <v>410</v>
      </c>
      <c r="G19" s="121"/>
      <c r="H19" s="239">
        <v>1</v>
      </c>
      <c r="I19" s="232"/>
      <c r="J19" s="322">
        <f>I19*H19</f>
        <v>0</v>
      </c>
    </row>
    <row r="20" spans="1:10" ht="14.25" customHeight="1" x14ac:dyDescent="0.25">
      <c r="A20" s="126"/>
      <c r="B20" s="121"/>
      <c r="C20" s="127"/>
      <c r="D20" s="241"/>
      <c r="E20" s="292"/>
      <c r="F20" s="126"/>
      <c r="G20" s="121"/>
      <c r="H20" s="239"/>
      <c r="I20" s="232"/>
      <c r="J20" s="322"/>
    </row>
    <row r="21" spans="1:10" ht="14.25" customHeight="1" x14ac:dyDescent="0.25">
      <c r="A21" s="126" t="s">
        <v>429</v>
      </c>
      <c r="B21" s="314"/>
      <c r="C21" s="127" t="s">
        <v>413</v>
      </c>
      <c r="D21" s="248"/>
      <c r="E21" s="292"/>
      <c r="F21" s="126" t="s">
        <v>410</v>
      </c>
      <c r="G21" s="121"/>
      <c r="H21" s="239">
        <v>1</v>
      </c>
      <c r="I21" s="232"/>
      <c r="J21" s="322">
        <f>I21*H21</f>
        <v>0</v>
      </c>
    </row>
    <row r="22" spans="1:10" ht="14.25" customHeight="1" x14ac:dyDescent="0.25">
      <c r="A22" s="126"/>
      <c r="B22" s="121"/>
      <c r="C22" s="127"/>
      <c r="D22" s="241"/>
      <c r="E22" s="292"/>
      <c r="F22" s="126"/>
      <c r="G22" s="121"/>
      <c r="H22" s="239"/>
      <c r="I22" s="232"/>
      <c r="J22" s="322"/>
    </row>
    <row r="23" spans="1:10" ht="14.25" customHeight="1" x14ac:dyDescent="0.25">
      <c r="A23" s="126" t="s">
        <v>430</v>
      </c>
      <c r="B23" s="314"/>
      <c r="C23" s="127" t="s">
        <v>414</v>
      </c>
      <c r="D23" s="248"/>
      <c r="E23" s="292"/>
      <c r="F23" s="126" t="s">
        <v>410</v>
      </c>
      <c r="G23" s="121"/>
      <c r="H23" s="440">
        <v>1</v>
      </c>
      <c r="I23" s="232"/>
      <c r="J23" s="322">
        <f>I23*H23</f>
        <v>0</v>
      </c>
    </row>
    <row r="24" spans="1:10" ht="14.25" customHeight="1" x14ac:dyDescent="0.25">
      <c r="A24" s="126"/>
      <c r="B24" s="121"/>
      <c r="C24" s="127"/>
      <c r="D24" s="248"/>
      <c r="E24" s="292"/>
      <c r="F24" s="126"/>
      <c r="G24" s="121"/>
      <c r="H24" s="440"/>
      <c r="I24" s="232"/>
      <c r="J24" s="322"/>
    </row>
    <row r="25" spans="1:10" ht="14.25" customHeight="1" x14ac:dyDescent="0.25">
      <c r="A25" s="126" t="s">
        <v>431</v>
      </c>
      <c r="B25" s="121"/>
      <c r="C25" s="127" t="s">
        <v>415</v>
      </c>
      <c r="D25" s="241"/>
      <c r="E25" s="442"/>
      <c r="F25" s="126" t="s">
        <v>410</v>
      </c>
      <c r="G25" s="121"/>
      <c r="H25" s="239">
        <v>1</v>
      </c>
      <c r="I25" s="232"/>
      <c r="J25" s="322">
        <f>I25*H25</f>
        <v>0</v>
      </c>
    </row>
    <row r="26" spans="1:10" ht="14.25" customHeight="1" x14ac:dyDescent="0.25">
      <c r="A26" s="126"/>
      <c r="B26" s="314"/>
      <c r="C26" s="127"/>
      <c r="D26" s="248"/>
      <c r="E26" s="292"/>
      <c r="F26" s="126"/>
      <c r="G26" s="121"/>
      <c r="H26" s="239"/>
      <c r="I26" s="232"/>
      <c r="J26" s="322"/>
    </row>
    <row r="27" spans="1:10" ht="14.25" customHeight="1" x14ac:dyDescent="0.25">
      <c r="A27" s="126" t="s">
        <v>432</v>
      </c>
      <c r="B27" s="314"/>
      <c r="C27" s="127" t="s">
        <v>416</v>
      </c>
      <c r="D27" s="248"/>
      <c r="E27" s="292"/>
      <c r="F27" s="126" t="s">
        <v>410</v>
      </c>
      <c r="G27" s="121"/>
      <c r="H27" s="440">
        <v>1</v>
      </c>
      <c r="I27" s="232"/>
      <c r="J27" s="322">
        <f>I27*H27</f>
        <v>0</v>
      </c>
    </row>
    <row r="28" spans="1:10" ht="14.25" customHeight="1" x14ac:dyDescent="0.25">
      <c r="A28" s="126"/>
      <c r="B28" s="121"/>
      <c r="C28" s="127"/>
      <c r="D28" s="248"/>
      <c r="E28" s="292"/>
      <c r="F28" s="126"/>
      <c r="G28" s="121"/>
      <c r="H28" s="440"/>
      <c r="I28" s="232"/>
      <c r="J28" s="322"/>
    </row>
    <row r="29" spans="1:10" ht="14.25" customHeight="1" x14ac:dyDescent="0.25">
      <c r="A29" s="126" t="s">
        <v>433</v>
      </c>
      <c r="B29" s="121"/>
      <c r="C29" s="127" t="s">
        <v>417</v>
      </c>
      <c r="D29" s="248"/>
      <c r="E29" s="292"/>
      <c r="F29" s="126" t="s">
        <v>410</v>
      </c>
      <c r="G29" s="121"/>
      <c r="H29" s="440">
        <v>1</v>
      </c>
      <c r="I29" s="232"/>
      <c r="J29" s="322">
        <f>I29*H29</f>
        <v>0</v>
      </c>
    </row>
    <row r="30" spans="1:10" ht="14.25" customHeight="1" x14ac:dyDescent="0.25">
      <c r="A30" s="126"/>
      <c r="B30" s="248"/>
      <c r="C30" s="127"/>
      <c r="D30" s="248"/>
      <c r="E30" s="292"/>
      <c r="F30" s="126"/>
      <c r="G30" s="121"/>
      <c r="H30" s="440"/>
      <c r="I30" s="232"/>
      <c r="J30" s="322"/>
    </row>
    <row r="31" spans="1:10" ht="14.25" customHeight="1" x14ac:dyDescent="0.25">
      <c r="A31" s="126" t="s">
        <v>434</v>
      </c>
      <c r="B31" s="121"/>
      <c r="C31" s="127" t="s">
        <v>418</v>
      </c>
      <c r="D31" s="248"/>
      <c r="E31" s="292"/>
      <c r="F31" s="126" t="s">
        <v>410</v>
      </c>
      <c r="G31" s="121"/>
      <c r="H31" s="440">
        <v>1</v>
      </c>
      <c r="I31" s="232"/>
      <c r="J31" s="322">
        <f>I31*H31</f>
        <v>0</v>
      </c>
    </row>
    <row r="32" spans="1:10" ht="14.25" customHeight="1" x14ac:dyDescent="0.25">
      <c r="A32" s="126"/>
      <c r="B32" s="248"/>
      <c r="C32" s="127"/>
      <c r="D32" s="248"/>
      <c r="E32" s="292"/>
      <c r="F32" s="126"/>
      <c r="G32" s="121"/>
      <c r="H32" s="440"/>
      <c r="I32" s="232"/>
      <c r="J32" s="322"/>
    </row>
    <row r="33" spans="1:10" ht="14.25" customHeight="1" x14ac:dyDescent="0.25">
      <c r="A33" s="126" t="s">
        <v>435</v>
      </c>
      <c r="B33" s="314"/>
      <c r="C33" s="127" t="s">
        <v>419</v>
      </c>
      <c r="D33" s="248"/>
      <c r="E33" s="292"/>
      <c r="F33" s="129" t="s">
        <v>410</v>
      </c>
      <c r="G33" s="121"/>
      <c r="H33" s="440">
        <v>1</v>
      </c>
      <c r="I33" s="232"/>
      <c r="J33" s="322">
        <f>I33*H33</f>
        <v>0</v>
      </c>
    </row>
    <row r="34" spans="1:10" ht="14.25" customHeight="1" x14ac:dyDescent="0.25">
      <c r="A34" s="126"/>
      <c r="B34" s="121"/>
      <c r="C34" s="127"/>
      <c r="D34" s="248"/>
      <c r="E34" s="292"/>
      <c r="F34" s="129"/>
      <c r="G34" s="121"/>
      <c r="H34" s="440"/>
      <c r="I34" s="232"/>
      <c r="J34" s="322"/>
    </row>
    <row r="35" spans="1:10" ht="14.25" customHeight="1" x14ac:dyDescent="0.25">
      <c r="A35" s="325">
        <v>2.2000000000000002</v>
      </c>
      <c r="B35" s="443"/>
      <c r="C35" s="131" t="s">
        <v>420</v>
      </c>
      <c r="D35" s="248"/>
      <c r="E35" s="292"/>
      <c r="F35" s="129"/>
      <c r="G35" s="121"/>
      <c r="H35" s="440"/>
      <c r="I35" s="232"/>
      <c r="J35" s="322"/>
    </row>
    <row r="36" spans="1:10" ht="14.25" customHeight="1" x14ac:dyDescent="0.25">
      <c r="A36" s="438"/>
      <c r="B36" s="121"/>
      <c r="C36" s="127"/>
      <c r="D36" s="248"/>
      <c r="E36" s="292"/>
      <c r="F36" s="129"/>
      <c r="G36" s="121"/>
      <c r="H36" s="440"/>
      <c r="I36" s="232"/>
      <c r="J36" s="322"/>
    </row>
    <row r="37" spans="1:10" ht="62.45" customHeight="1" x14ac:dyDescent="0.25">
      <c r="A37" s="438"/>
      <c r="B37" s="121"/>
      <c r="C37" s="350" t="s">
        <v>421</v>
      </c>
      <c r="D37" s="351"/>
      <c r="E37" s="352"/>
      <c r="F37" s="129"/>
      <c r="G37" s="121"/>
      <c r="H37" s="239"/>
      <c r="I37" s="232"/>
      <c r="J37" s="322"/>
    </row>
    <row r="38" spans="1:10" ht="14.25" customHeight="1" x14ac:dyDescent="0.25">
      <c r="A38" s="438"/>
      <c r="B38" s="121"/>
      <c r="C38" s="127"/>
      <c r="D38" s="248"/>
      <c r="E38" s="292"/>
      <c r="F38" s="129"/>
      <c r="G38" s="121"/>
      <c r="H38" s="440"/>
      <c r="I38" s="232"/>
      <c r="J38" s="322"/>
    </row>
    <row r="39" spans="1:10" ht="14.25" customHeight="1" x14ac:dyDescent="0.25">
      <c r="A39" s="438" t="s">
        <v>47</v>
      </c>
      <c r="B39" s="121"/>
      <c r="C39" s="127" t="s">
        <v>422</v>
      </c>
      <c r="D39" s="248"/>
      <c r="E39" s="292"/>
      <c r="F39" s="129"/>
      <c r="G39" s="121"/>
      <c r="H39" s="239"/>
      <c r="I39" s="232"/>
      <c r="J39" s="322"/>
    </row>
    <row r="40" spans="1:10" ht="14.25" customHeight="1" x14ac:dyDescent="0.25">
      <c r="A40" s="438"/>
      <c r="B40" s="121"/>
      <c r="C40" s="127"/>
      <c r="D40" s="248"/>
      <c r="E40" s="292"/>
      <c r="F40" s="129"/>
      <c r="G40" s="121"/>
      <c r="H40" s="440"/>
      <c r="I40" s="232"/>
      <c r="J40" s="322"/>
    </row>
    <row r="41" spans="1:10" ht="14.25" customHeight="1" x14ac:dyDescent="0.25">
      <c r="A41" s="438" t="s">
        <v>510</v>
      </c>
      <c r="B41" s="314"/>
      <c r="C41" s="127" t="s">
        <v>423</v>
      </c>
      <c r="D41" s="429"/>
      <c r="E41" s="292"/>
      <c r="F41" s="130" t="s">
        <v>410</v>
      </c>
      <c r="G41" s="121"/>
      <c r="H41" s="239">
        <v>1</v>
      </c>
      <c r="I41" s="232"/>
      <c r="J41" s="322">
        <f>I41*H41</f>
        <v>0</v>
      </c>
    </row>
    <row r="42" spans="1:10" ht="14.25" customHeight="1" x14ac:dyDescent="0.25">
      <c r="A42" s="439"/>
      <c r="B42" s="314"/>
      <c r="C42" s="127"/>
      <c r="D42" s="429"/>
      <c r="E42" s="441"/>
      <c r="F42" s="130"/>
      <c r="G42" s="121"/>
      <c r="H42" s="239"/>
      <c r="I42" s="232"/>
      <c r="J42" s="322"/>
    </row>
    <row r="43" spans="1:10" ht="14.25" customHeight="1" x14ac:dyDescent="0.25">
      <c r="A43" s="438" t="s">
        <v>511</v>
      </c>
      <c r="B43" s="121"/>
      <c r="C43" s="127" t="s">
        <v>424</v>
      </c>
      <c r="D43" s="248"/>
      <c r="E43" s="292"/>
      <c r="F43" s="130" t="s">
        <v>410</v>
      </c>
      <c r="G43" s="121"/>
      <c r="H43" s="239">
        <v>1</v>
      </c>
      <c r="I43" s="232"/>
      <c r="J43" s="322">
        <f>I43*H43</f>
        <v>0</v>
      </c>
    </row>
    <row r="44" spans="1:10" ht="14.25" customHeight="1" x14ac:dyDescent="0.25">
      <c r="A44" s="438"/>
      <c r="B44" s="121"/>
      <c r="C44" s="127"/>
      <c r="D44" s="248"/>
      <c r="E44" s="292"/>
      <c r="F44" s="129"/>
      <c r="G44" s="121"/>
      <c r="H44" s="440"/>
      <c r="I44" s="232"/>
      <c r="J44" s="322"/>
    </row>
    <row r="45" spans="1:10" ht="14.25" customHeight="1" x14ac:dyDescent="0.25">
      <c r="A45" s="438" t="s">
        <v>48</v>
      </c>
      <c r="B45" s="121"/>
      <c r="C45" s="127" t="s">
        <v>425</v>
      </c>
      <c r="D45" s="248"/>
      <c r="E45" s="292"/>
      <c r="F45" s="129"/>
      <c r="G45" s="121"/>
      <c r="H45" s="239"/>
      <c r="I45" s="232"/>
      <c r="J45" s="322"/>
    </row>
    <row r="46" spans="1:10" ht="14.25" customHeight="1" x14ac:dyDescent="0.25">
      <c r="A46" s="438"/>
      <c r="B46" s="121"/>
      <c r="C46" s="127"/>
      <c r="D46" s="248"/>
      <c r="E46" s="442"/>
      <c r="F46" s="128"/>
      <c r="G46" s="121"/>
      <c r="H46" s="239"/>
      <c r="I46" s="232"/>
      <c r="J46" s="322"/>
    </row>
    <row r="47" spans="1:10" ht="14.25" customHeight="1" x14ac:dyDescent="0.25">
      <c r="A47" s="438" t="s">
        <v>512</v>
      </c>
      <c r="B47" s="121"/>
      <c r="C47" s="127" t="s">
        <v>423</v>
      </c>
      <c r="D47" s="248"/>
      <c r="E47" s="292"/>
      <c r="F47" s="130" t="s">
        <v>410</v>
      </c>
      <c r="G47" s="121"/>
      <c r="H47" s="239">
        <v>1</v>
      </c>
      <c r="I47" s="232"/>
      <c r="J47" s="322">
        <f>I47*H47</f>
        <v>0</v>
      </c>
    </row>
    <row r="48" spans="1:10" ht="14.25" customHeight="1" x14ac:dyDescent="0.25">
      <c r="A48" s="438"/>
      <c r="B48" s="121"/>
      <c r="C48" s="127"/>
      <c r="D48" s="241"/>
      <c r="E48" s="292"/>
      <c r="F48" s="130"/>
      <c r="G48" s="121"/>
      <c r="H48" s="239"/>
      <c r="I48" s="232"/>
      <c r="J48" s="322"/>
    </row>
    <row r="49" spans="1:10" ht="14.25" customHeight="1" x14ac:dyDescent="0.25">
      <c r="A49" s="438" t="s">
        <v>513</v>
      </c>
      <c r="B49" s="121"/>
      <c r="C49" s="127" t="s">
        <v>424</v>
      </c>
      <c r="D49" s="241"/>
      <c r="E49" s="292"/>
      <c r="F49" s="130" t="s">
        <v>410</v>
      </c>
      <c r="G49" s="121"/>
      <c r="H49" s="239">
        <v>1</v>
      </c>
      <c r="I49" s="232"/>
      <c r="J49" s="322">
        <f>I49*H49</f>
        <v>0</v>
      </c>
    </row>
    <row r="50" spans="1:10" ht="14.25" customHeight="1" x14ac:dyDescent="0.2">
      <c r="A50" s="238"/>
      <c r="B50" s="121"/>
      <c r="C50" s="275"/>
      <c r="D50" s="248"/>
      <c r="E50" s="292"/>
      <c r="F50" s="248"/>
      <c r="G50" s="121"/>
      <c r="H50" s="440"/>
      <c r="I50" s="232"/>
      <c r="J50" s="322"/>
    </row>
    <row r="51" spans="1:10" ht="14.25" customHeight="1" x14ac:dyDescent="0.2">
      <c r="A51" s="238"/>
      <c r="B51" s="242"/>
      <c r="C51" s="248"/>
      <c r="D51" s="248"/>
      <c r="E51" s="101"/>
      <c r="F51" s="238"/>
      <c r="G51" s="121"/>
      <c r="H51" s="440"/>
      <c r="I51" s="232"/>
      <c r="J51" s="322"/>
    </row>
    <row r="52" spans="1:10" ht="14.25" customHeight="1" thickBot="1" x14ac:dyDescent="0.25">
      <c r="A52" s="238"/>
      <c r="B52" s="242"/>
      <c r="C52" s="248"/>
      <c r="D52" s="248"/>
      <c r="E52" s="101"/>
      <c r="F52" s="238"/>
      <c r="G52" s="121"/>
      <c r="H52" s="440"/>
      <c r="I52" s="232"/>
      <c r="J52" s="322"/>
    </row>
    <row r="53" spans="1:10" ht="14.25" customHeight="1" thickBot="1" x14ac:dyDescent="0.25">
      <c r="A53" s="267"/>
      <c r="B53" s="256"/>
      <c r="C53" s="256"/>
      <c r="D53" s="256"/>
      <c r="E53" s="255"/>
      <c r="F53" s="256"/>
      <c r="G53" s="444" t="s">
        <v>31</v>
      </c>
      <c r="H53" s="257"/>
      <c r="I53" s="326"/>
      <c r="J53" s="385">
        <f>SUM(J10:J52)</f>
        <v>0</v>
      </c>
    </row>
    <row r="54" spans="1:10" ht="14.25" customHeight="1" x14ac:dyDescent="0.2">
      <c r="A54" s="256"/>
      <c r="B54" s="256"/>
      <c r="C54" s="256"/>
      <c r="D54" s="256"/>
      <c r="E54" s="255"/>
      <c r="F54" s="256"/>
      <c r="G54" s="256"/>
      <c r="H54" s="257"/>
      <c r="I54" s="445"/>
      <c r="J54" s="446"/>
    </row>
    <row r="55" spans="1:10" ht="14.25" customHeight="1" x14ac:dyDescent="0.2">
      <c r="A55" s="185"/>
      <c r="B55" s="185"/>
      <c r="C55" s="185"/>
      <c r="D55" s="185"/>
      <c r="E55" s="184"/>
      <c r="F55" s="185"/>
      <c r="G55" s="185"/>
      <c r="H55" s="181"/>
      <c r="I55" s="445"/>
      <c r="J55" s="446"/>
    </row>
    <row r="56" spans="1:10" s="448" customFormat="1" ht="14.25" customHeight="1" x14ac:dyDescent="0.2">
      <c r="A56" s="185"/>
      <c r="B56" s="185"/>
      <c r="C56" s="185"/>
      <c r="D56" s="185"/>
      <c r="E56" s="184"/>
      <c r="F56" s="185"/>
      <c r="G56" s="185"/>
      <c r="H56" s="181"/>
      <c r="I56" s="445"/>
      <c r="J56" s="447" t="s">
        <v>356</v>
      </c>
    </row>
    <row r="57" spans="1:10" s="448" customFormat="1" ht="14.25" customHeight="1" x14ac:dyDescent="0.2">
      <c r="A57" s="185"/>
      <c r="B57" s="185"/>
      <c r="C57" s="185"/>
      <c r="D57" s="185"/>
      <c r="E57" s="184"/>
      <c r="F57" s="185"/>
      <c r="G57" s="185"/>
      <c r="H57" s="181"/>
      <c r="I57" s="445"/>
      <c r="J57" s="449"/>
    </row>
    <row r="58" spans="1:10" s="448" customFormat="1" ht="14.25" customHeight="1" thickBot="1" x14ac:dyDescent="0.25">
      <c r="A58" s="185"/>
      <c r="B58" s="185"/>
      <c r="C58" s="185"/>
      <c r="D58" s="185"/>
      <c r="E58" s="184"/>
      <c r="F58" s="185"/>
      <c r="G58" s="185"/>
      <c r="H58" s="181"/>
      <c r="I58" s="445"/>
      <c r="J58" s="446"/>
    </row>
    <row r="59" spans="1:10" s="448" customFormat="1" ht="14.25" customHeight="1" x14ac:dyDescent="0.2">
      <c r="A59" s="450"/>
      <c r="B59" s="252"/>
      <c r="C59" s="256"/>
      <c r="D59" s="256"/>
      <c r="E59" s="255"/>
      <c r="F59" s="252"/>
      <c r="G59" s="252"/>
      <c r="H59" s="254" t="s">
        <v>32</v>
      </c>
      <c r="I59" s="327"/>
      <c r="J59" s="451">
        <f>J53</f>
        <v>0</v>
      </c>
    </row>
    <row r="60" spans="1:10" ht="14.25" customHeight="1" x14ac:dyDescent="0.2">
      <c r="A60" s="244"/>
      <c r="B60" s="121"/>
      <c r="C60" s="452"/>
      <c r="D60" s="453"/>
      <c r="E60" s="454"/>
      <c r="F60" s="248"/>
      <c r="G60" s="121"/>
      <c r="H60" s="239"/>
      <c r="I60" s="232"/>
      <c r="J60" s="322"/>
    </row>
    <row r="61" spans="1:10" ht="14.25" customHeight="1" x14ac:dyDescent="0.25">
      <c r="A61" s="439" t="s">
        <v>444</v>
      </c>
      <c r="B61" s="121"/>
      <c r="C61" s="127" t="s">
        <v>426</v>
      </c>
      <c r="D61" s="248"/>
      <c r="E61" s="292"/>
      <c r="F61" s="248"/>
      <c r="G61" s="121"/>
      <c r="H61" s="239"/>
      <c r="I61" s="232"/>
      <c r="J61" s="322"/>
    </row>
    <row r="62" spans="1:10" ht="14.25" customHeight="1" x14ac:dyDescent="0.25">
      <c r="A62" s="439"/>
      <c r="B62" s="455"/>
      <c r="C62" s="127"/>
      <c r="D62" s="101"/>
      <c r="E62" s="292"/>
      <c r="F62" s="248"/>
      <c r="G62" s="121"/>
      <c r="H62" s="440"/>
      <c r="I62" s="232"/>
      <c r="J62" s="322"/>
    </row>
    <row r="63" spans="1:10" ht="14.25" customHeight="1" x14ac:dyDescent="0.25">
      <c r="A63" s="438" t="s">
        <v>514</v>
      </c>
      <c r="B63" s="121"/>
      <c r="C63" s="127" t="s">
        <v>423</v>
      </c>
      <c r="D63" s="101"/>
      <c r="E63" s="292"/>
      <c r="F63" s="133" t="s">
        <v>410</v>
      </c>
      <c r="G63" s="121"/>
      <c r="H63" s="239">
        <v>1</v>
      </c>
      <c r="I63" s="232"/>
      <c r="J63" s="322">
        <f>I63*H63</f>
        <v>0</v>
      </c>
    </row>
    <row r="64" spans="1:10" ht="14.25" customHeight="1" x14ac:dyDescent="0.25">
      <c r="A64" s="438"/>
      <c r="B64" s="121"/>
      <c r="C64" s="127"/>
      <c r="D64" s="101"/>
      <c r="E64" s="292"/>
      <c r="F64" s="133"/>
      <c r="G64" s="121"/>
      <c r="H64" s="239"/>
      <c r="I64" s="232"/>
      <c r="J64" s="322"/>
    </row>
    <row r="65" spans="1:10" ht="14.25" customHeight="1" x14ac:dyDescent="0.25">
      <c r="A65" s="438" t="s">
        <v>515</v>
      </c>
      <c r="B65" s="121"/>
      <c r="C65" s="127" t="s">
        <v>424</v>
      </c>
      <c r="D65" s="101"/>
      <c r="E65" s="292"/>
      <c r="F65" s="133" t="s">
        <v>410</v>
      </c>
      <c r="G65" s="121"/>
      <c r="H65" s="239">
        <v>1</v>
      </c>
      <c r="I65" s="232"/>
      <c r="J65" s="322">
        <f>I65*H75</f>
        <v>0</v>
      </c>
    </row>
    <row r="66" spans="1:10" ht="14.25" customHeight="1" x14ac:dyDescent="0.2">
      <c r="A66" s="438"/>
      <c r="B66" s="121"/>
      <c r="C66" s="275"/>
      <c r="D66" s="101"/>
      <c r="E66" s="292"/>
      <c r="F66" s="248"/>
      <c r="G66" s="121"/>
      <c r="H66" s="440"/>
      <c r="I66" s="232"/>
      <c r="J66" s="322"/>
    </row>
    <row r="67" spans="1:10" ht="14.25" customHeight="1" x14ac:dyDescent="0.25">
      <c r="A67" s="438" t="s">
        <v>445</v>
      </c>
      <c r="B67" s="455"/>
      <c r="C67" s="127" t="s">
        <v>436</v>
      </c>
      <c r="D67" s="101"/>
      <c r="E67" s="292"/>
      <c r="F67" s="248"/>
      <c r="G67" s="121"/>
      <c r="H67" s="440"/>
      <c r="I67" s="232"/>
      <c r="J67" s="322"/>
    </row>
    <row r="68" spans="1:10" ht="14.25" customHeight="1" x14ac:dyDescent="0.25">
      <c r="A68" s="438"/>
      <c r="B68" s="455"/>
      <c r="C68" s="127"/>
      <c r="D68" s="101"/>
      <c r="E68" s="292"/>
      <c r="F68" s="248"/>
      <c r="G68" s="121"/>
      <c r="H68" s="440"/>
      <c r="I68" s="232"/>
      <c r="J68" s="322"/>
    </row>
    <row r="69" spans="1:10" ht="14.25" customHeight="1" x14ac:dyDescent="0.25">
      <c r="A69" s="438" t="s">
        <v>516</v>
      </c>
      <c r="B69" s="121"/>
      <c r="C69" s="127" t="s">
        <v>423</v>
      </c>
      <c r="D69" s="101"/>
      <c r="E69" s="292"/>
      <c r="F69" s="133" t="s">
        <v>410</v>
      </c>
      <c r="G69" s="121"/>
      <c r="H69" s="239">
        <v>1</v>
      </c>
      <c r="I69" s="232"/>
      <c r="J69" s="322">
        <f>I69*H69</f>
        <v>0</v>
      </c>
    </row>
    <row r="70" spans="1:10" ht="14.25" customHeight="1" x14ac:dyDescent="0.25">
      <c r="A70" s="438"/>
      <c r="B70" s="121"/>
      <c r="C70" s="127"/>
      <c r="D70" s="101"/>
      <c r="E70" s="292"/>
      <c r="F70" s="133"/>
      <c r="G70" s="121"/>
      <c r="H70" s="239"/>
      <c r="I70" s="232"/>
      <c r="J70" s="322"/>
    </row>
    <row r="71" spans="1:10" ht="14.25" customHeight="1" x14ac:dyDescent="0.25">
      <c r="A71" s="438" t="s">
        <v>517</v>
      </c>
      <c r="B71" s="121"/>
      <c r="C71" s="127" t="s">
        <v>424</v>
      </c>
      <c r="D71" s="101"/>
      <c r="E71" s="292"/>
      <c r="F71" s="133" t="s">
        <v>410</v>
      </c>
      <c r="G71" s="121"/>
      <c r="H71" s="239">
        <v>1</v>
      </c>
      <c r="I71" s="232"/>
      <c r="J71" s="322">
        <f>I71*H81</f>
        <v>0</v>
      </c>
    </row>
    <row r="72" spans="1:10" ht="14.25" customHeight="1" x14ac:dyDescent="0.25">
      <c r="A72" s="438"/>
      <c r="B72" s="121"/>
      <c r="C72" s="127"/>
      <c r="D72" s="248"/>
      <c r="E72" s="292"/>
      <c r="F72" s="248"/>
      <c r="G72" s="121"/>
      <c r="H72" s="239"/>
      <c r="I72" s="232"/>
      <c r="J72" s="322"/>
    </row>
    <row r="73" spans="1:10" ht="14.25" customHeight="1" x14ac:dyDescent="0.25">
      <c r="A73" s="438" t="s">
        <v>446</v>
      </c>
      <c r="B73" s="121"/>
      <c r="C73" s="127" t="s">
        <v>437</v>
      </c>
      <c r="D73" s="248"/>
      <c r="E73" s="292"/>
      <c r="F73" s="248"/>
      <c r="G73" s="121"/>
      <c r="H73" s="440"/>
      <c r="I73" s="232"/>
      <c r="J73" s="322"/>
    </row>
    <row r="74" spans="1:10" ht="14.25" customHeight="1" x14ac:dyDescent="0.25">
      <c r="A74" s="438"/>
      <c r="B74" s="121"/>
      <c r="C74" s="328"/>
      <c r="D74" s="248"/>
      <c r="E74" s="292"/>
      <c r="F74" s="248"/>
      <c r="G74" s="121"/>
      <c r="H74" s="239"/>
      <c r="I74" s="232"/>
      <c r="J74" s="322"/>
    </row>
    <row r="75" spans="1:10" ht="14.25" customHeight="1" x14ac:dyDescent="0.25">
      <c r="A75" s="438" t="s">
        <v>518</v>
      </c>
      <c r="B75" s="121"/>
      <c r="C75" s="127" t="s">
        <v>423</v>
      </c>
      <c r="D75" s="248"/>
      <c r="E75" s="292"/>
      <c r="F75" s="133" t="s">
        <v>410</v>
      </c>
      <c r="G75" s="121"/>
      <c r="H75" s="239">
        <v>1</v>
      </c>
      <c r="I75" s="232"/>
      <c r="J75" s="322">
        <f>I75*H75</f>
        <v>0</v>
      </c>
    </row>
    <row r="76" spans="1:10" ht="14.25" customHeight="1" x14ac:dyDescent="0.25">
      <c r="A76" s="438"/>
      <c r="B76" s="121"/>
      <c r="C76" s="127"/>
      <c r="D76" s="248"/>
      <c r="E76" s="292"/>
      <c r="F76" s="133"/>
      <c r="G76" s="121"/>
      <c r="H76" s="239"/>
      <c r="I76" s="232"/>
      <c r="J76" s="322"/>
    </row>
    <row r="77" spans="1:10" ht="14.25" customHeight="1" x14ac:dyDescent="0.25">
      <c r="A77" s="438" t="s">
        <v>519</v>
      </c>
      <c r="B77" s="121"/>
      <c r="C77" s="127" t="s">
        <v>424</v>
      </c>
      <c r="D77" s="248"/>
      <c r="E77" s="292"/>
      <c r="F77" s="133" t="s">
        <v>410</v>
      </c>
      <c r="G77" s="121"/>
      <c r="H77" s="239">
        <v>1</v>
      </c>
      <c r="I77" s="232"/>
      <c r="J77" s="322">
        <f>I77*H87</f>
        <v>0</v>
      </c>
    </row>
    <row r="78" spans="1:10" ht="14.25" customHeight="1" x14ac:dyDescent="0.25">
      <c r="A78" s="439"/>
      <c r="B78" s="455"/>
      <c r="C78" s="127"/>
      <c r="D78" s="101"/>
      <c r="E78" s="292"/>
      <c r="F78" s="248"/>
      <c r="G78" s="121"/>
      <c r="H78" s="440"/>
      <c r="I78" s="232"/>
      <c r="J78" s="322"/>
    </row>
    <row r="79" spans="1:10" ht="14.25" customHeight="1" x14ac:dyDescent="0.25">
      <c r="A79" s="438" t="s">
        <v>447</v>
      </c>
      <c r="B79" s="121"/>
      <c r="C79" s="127" t="s">
        <v>438</v>
      </c>
      <c r="D79" s="101"/>
      <c r="E79" s="292"/>
      <c r="F79" s="248"/>
      <c r="G79" s="121"/>
      <c r="H79" s="440"/>
      <c r="I79" s="232"/>
      <c r="J79" s="322"/>
    </row>
    <row r="80" spans="1:10" ht="14.25" customHeight="1" x14ac:dyDescent="0.25">
      <c r="A80" s="438"/>
      <c r="B80" s="121"/>
      <c r="C80" s="127"/>
      <c r="D80" s="101"/>
      <c r="E80" s="292"/>
      <c r="F80" s="248"/>
      <c r="G80" s="121"/>
      <c r="H80" s="440"/>
      <c r="I80" s="232"/>
      <c r="J80" s="322"/>
    </row>
    <row r="81" spans="1:10" ht="14.25" customHeight="1" x14ac:dyDescent="0.25">
      <c r="A81" s="438" t="s">
        <v>520</v>
      </c>
      <c r="B81" s="121"/>
      <c r="C81" s="127" t="s">
        <v>423</v>
      </c>
      <c r="D81" s="456"/>
      <c r="E81" s="292"/>
      <c r="F81" s="133" t="s">
        <v>410</v>
      </c>
      <c r="G81" s="121"/>
      <c r="H81" s="239">
        <v>1</v>
      </c>
      <c r="I81" s="232"/>
      <c r="J81" s="322">
        <f>I81*H81</f>
        <v>0</v>
      </c>
    </row>
    <row r="82" spans="1:10" ht="14.25" customHeight="1" x14ac:dyDescent="0.25">
      <c r="A82" s="438"/>
      <c r="B82" s="121"/>
      <c r="C82" s="127"/>
      <c r="D82" s="101"/>
      <c r="E82" s="292"/>
      <c r="F82" s="133"/>
      <c r="G82" s="121"/>
      <c r="H82" s="239"/>
      <c r="I82" s="232"/>
      <c r="J82" s="322"/>
    </row>
    <row r="83" spans="1:10" ht="14.25" customHeight="1" x14ac:dyDescent="0.25">
      <c r="A83" s="438" t="s">
        <v>521</v>
      </c>
      <c r="B83" s="455"/>
      <c r="C83" s="127" t="s">
        <v>424</v>
      </c>
      <c r="D83" s="101"/>
      <c r="E83" s="292"/>
      <c r="F83" s="133" t="s">
        <v>410</v>
      </c>
      <c r="G83" s="121"/>
      <c r="H83" s="239">
        <v>1</v>
      </c>
      <c r="I83" s="232"/>
      <c r="J83" s="322">
        <f>I83*H93</f>
        <v>0</v>
      </c>
    </row>
    <row r="84" spans="1:10" ht="14.25" customHeight="1" x14ac:dyDescent="0.25">
      <c r="A84" s="438"/>
      <c r="B84" s="455"/>
      <c r="C84" s="127"/>
      <c r="D84" s="101"/>
      <c r="E84" s="292"/>
      <c r="F84" s="248"/>
      <c r="G84" s="121"/>
      <c r="H84" s="440"/>
      <c r="I84" s="232"/>
      <c r="J84" s="322"/>
    </row>
    <row r="85" spans="1:10" ht="14.25" customHeight="1" x14ac:dyDescent="0.25">
      <c r="A85" s="438" t="s">
        <v>448</v>
      </c>
      <c r="B85" s="121"/>
      <c r="C85" s="127" t="s">
        <v>439</v>
      </c>
      <c r="D85" s="101"/>
      <c r="E85" s="292"/>
      <c r="F85" s="248"/>
      <c r="G85" s="121"/>
      <c r="H85" s="440"/>
      <c r="I85" s="232"/>
      <c r="J85" s="322"/>
    </row>
    <row r="86" spans="1:10" ht="14.25" customHeight="1" x14ac:dyDescent="0.25">
      <c r="A86" s="438"/>
      <c r="B86" s="121"/>
      <c r="C86" s="127"/>
      <c r="D86" s="101"/>
      <c r="E86" s="292"/>
      <c r="F86" s="248"/>
      <c r="G86" s="121"/>
      <c r="H86" s="440"/>
      <c r="I86" s="232"/>
      <c r="J86" s="322"/>
    </row>
    <row r="87" spans="1:10" ht="14.25" customHeight="1" x14ac:dyDescent="0.25">
      <c r="A87" s="438" t="s">
        <v>522</v>
      </c>
      <c r="B87" s="121"/>
      <c r="C87" s="127" t="s">
        <v>423</v>
      </c>
      <c r="D87" s="101"/>
      <c r="E87" s="292"/>
      <c r="F87" s="133" t="s">
        <v>410</v>
      </c>
      <c r="G87" s="121"/>
      <c r="H87" s="239">
        <v>1</v>
      </c>
      <c r="I87" s="232"/>
      <c r="J87" s="322">
        <f>I87*H87</f>
        <v>0</v>
      </c>
    </row>
    <row r="88" spans="1:10" ht="14.25" customHeight="1" x14ac:dyDescent="0.25">
      <c r="A88" s="438"/>
      <c r="B88" s="121"/>
      <c r="C88" s="127"/>
      <c r="D88" s="248"/>
      <c r="E88" s="292"/>
      <c r="F88" s="133"/>
      <c r="G88" s="121"/>
      <c r="H88" s="239"/>
      <c r="I88" s="232"/>
      <c r="J88" s="322"/>
    </row>
    <row r="89" spans="1:10" ht="14.25" customHeight="1" x14ac:dyDescent="0.25">
      <c r="A89" s="438" t="s">
        <v>523</v>
      </c>
      <c r="B89" s="121"/>
      <c r="C89" s="127" t="s">
        <v>424</v>
      </c>
      <c r="D89" s="248"/>
      <c r="E89" s="292"/>
      <c r="F89" s="133" t="s">
        <v>410</v>
      </c>
      <c r="G89" s="121"/>
      <c r="H89" s="239">
        <v>1</v>
      </c>
      <c r="I89" s="232"/>
      <c r="J89" s="322">
        <f>I89*H89</f>
        <v>0</v>
      </c>
    </row>
    <row r="90" spans="1:10" ht="14.25" customHeight="1" x14ac:dyDescent="0.25">
      <c r="A90" s="438"/>
      <c r="B90" s="121"/>
      <c r="C90" s="127"/>
      <c r="D90" s="248"/>
      <c r="E90" s="292"/>
      <c r="F90" s="248"/>
      <c r="G90" s="121"/>
      <c r="H90" s="239"/>
      <c r="I90" s="232"/>
      <c r="J90" s="322"/>
    </row>
    <row r="91" spans="1:10" ht="14.25" customHeight="1" x14ac:dyDescent="0.25">
      <c r="A91" s="438"/>
      <c r="B91" s="121"/>
      <c r="C91" s="127"/>
      <c r="D91" s="248"/>
      <c r="E91" s="292"/>
      <c r="F91" s="248"/>
      <c r="G91" s="121"/>
      <c r="H91" s="440"/>
      <c r="I91" s="232"/>
      <c r="J91" s="322"/>
    </row>
    <row r="92" spans="1:10" ht="14.25" customHeight="1" x14ac:dyDescent="0.25">
      <c r="A92" s="438" t="s">
        <v>449</v>
      </c>
      <c r="B92" s="121"/>
      <c r="C92" s="127" t="s">
        <v>440</v>
      </c>
      <c r="D92" s="248"/>
      <c r="E92" s="292"/>
      <c r="F92" s="248"/>
      <c r="G92" s="121"/>
      <c r="H92" s="457"/>
      <c r="I92" s="232"/>
      <c r="J92" s="322"/>
    </row>
    <row r="93" spans="1:10" ht="14.25" customHeight="1" x14ac:dyDescent="0.25">
      <c r="A93" s="438"/>
      <c r="B93" s="121"/>
      <c r="C93" s="127"/>
      <c r="D93" s="248"/>
      <c r="E93" s="292"/>
      <c r="F93" s="133" t="s">
        <v>410</v>
      </c>
      <c r="G93" s="121"/>
      <c r="H93" s="243">
        <v>1</v>
      </c>
      <c r="I93" s="232"/>
      <c r="J93" s="322">
        <f>I93*H93</f>
        <v>0</v>
      </c>
    </row>
    <row r="94" spans="1:10" ht="14.25" customHeight="1" x14ac:dyDescent="0.25">
      <c r="A94" s="438" t="s">
        <v>524</v>
      </c>
      <c r="B94" s="458"/>
      <c r="C94" s="127" t="s">
        <v>423</v>
      </c>
      <c r="D94" s="459"/>
      <c r="E94" s="292"/>
      <c r="F94" s="133"/>
      <c r="G94" s="121"/>
      <c r="H94" s="243"/>
      <c r="I94" s="232"/>
      <c r="J94" s="322"/>
    </row>
    <row r="95" spans="1:10" ht="14.25" customHeight="1" x14ac:dyDescent="0.25">
      <c r="A95" s="438"/>
      <c r="B95" s="458"/>
      <c r="C95" s="127"/>
      <c r="D95" s="459"/>
      <c r="E95" s="292"/>
      <c r="F95" s="133" t="s">
        <v>410</v>
      </c>
      <c r="G95" s="121"/>
      <c r="H95" s="243">
        <v>1</v>
      </c>
      <c r="I95" s="232"/>
      <c r="J95" s="322">
        <f>I95*H95</f>
        <v>0</v>
      </c>
    </row>
    <row r="96" spans="1:10" ht="14.25" customHeight="1" x14ac:dyDescent="0.25">
      <c r="A96" s="438" t="s">
        <v>525</v>
      </c>
      <c r="B96" s="458"/>
      <c r="C96" s="127" t="s">
        <v>424</v>
      </c>
      <c r="D96" s="459"/>
      <c r="E96" s="292"/>
      <c r="F96" s="248"/>
      <c r="G96" s="121"/>
      <c r="H96" s="243"/>
      <c r="I96" s="232"/>
      <c r="J96" s="322"/>
    </row>
    <row r="97" spans="1:10" ht="14.25" customHeight="1" x14ac:dyDescent="0.25">
      <c r="A97" s="438"/>
      <c r="B97" s="275"/>
      <c r="C97" s="127"/>
      <c r="D97" s="248"/>
      <c r="E97" s="292"/>
      <c r="F97" s="248"/>
      <c r="G97" s="121"/>
      <c r="H97" s="457"/>
      <c r="I97" s="232"/>
      <c r="J97" s="322"/>
    </row>
    <row r="98" spans="1:10" ht="14.25" customHeight="1" x14ac:dyDescent="0.25">
      <c r="A98" s="438"/>
      <c r="B98" s="275"/>
      <c r="C98" s="127"/>
      <c r="D98" s="248"/>
      <c r="E98" s="292"/>
      <c r="F98" s="248"/>
      <c r="G98" s="121"/>
      <c r="H98" s="457"/>
      <c r="I98" s="232"/>
      <c r="J98" s="322"/>
    </row>
    <row r="99" spans="1:10" ht="14.25" customHeight="1" thickBot="1" x14ac:dyDescent="0.3">
      <c r="A99" s="438"/>
      <c r="B99" s="460"/>
      <c r="C99" s="134"/>
      <c r="D99" s="430"/>
      <c r="E99" s="461"/>
      <c r="F99" s="248"/>
      <c r="G99" s="121"/>
      <c r="H99" s="457"/>
      <c r="I99" s="232"/>
      <c r="J99" s="322"/>
    </row>
    <row r="100" spans="1:10" ht="14.25" customHeight="1" thickBot="1" x14ac:dyDescent="0.3">
      <c r="A100" s="462"/>
      <c r="B100" s="463"/>
      <c r="C100" s="132"/>
      <c r="D100" s="464"/>
      <c r="E100" s="465"/>
      <c r="F100" s="256"/>
      <c r="G100" s="444" t="s">
        <v>31</v>
      </c>
      <c r="H100" s="257"/>
      <c r="I100" s="326"/>
      <c r="J100" s="385">
        <f>SUM(J59:J99)</f>
        <v>0</v>
      </c>
    </row>
    <row r="101" spans="1:10" ht="14.25" customHeight="1" x14ac:dyDescent="0.25">
      <c r="A101" s="466"/>
      <c r="B101" s="185"/>
      <c r="C101" s="128"/>
      <c r="D101" s="185"/>
      <c r="E101" s="184"/>
      <c r="F101" s="256"/>
      <c r="G101" s="256"/>
      <c r="H101" s="257"/>
      <c r="I101" s="467"/>
      <c r="J101" s="467"/>
    </row>
    <row r="102" spans="1:10" ht="14.25" customHeight="1" x14ac:dyDescent="0.25">
      <c r="A102" s="468"/>
      <c r="B102" s="185"/>
      <c r="C102" s="128"/>
      <c r="D102" s="185"/>
      <c r="E102" s="184"/>
      <c r="F102" s="185"/>
      <c r="G102" s="185"/>
      <c r="H102" s="181"/>
      <c r="I102" s="467"/>
      <c r="J102" s="467"/>
    </row>
    <row r="103" spans="1:10" ht="14.25" customHeight="1" x14ac:dyDescent="0.25">
      <c r="A103" s="319"/>
      <c r="B103" s="248"/>
      <c r="C103" s="128"/>
      <c r="D103" s="248"/>
      <c r="E103" s="101"/>
      <c r="F103" s="248"/>
      <c r="G103" s="248"/>
      <c r="H103" s="469"/>
      <c r="I103" s="467"/>
      <c r="J103" s="447" t="s">
        <v>357</v>
      </c>
    </row>
    <row r="104" spans="1:10" ht="14.25" customHeight="1" x14ac:dyDescent="0.25">
      <c r="A104" s="468"/>
      <c r="B104" s="185"/>
      <c r="C104" s="128"/>
      <c r="D104" s="185"/>
      <c r="E104" s="184"/>
      <c r="F104" s="185"/>
      <c r="G104" s="185"/>
      <c r="H104" s="181"/>
      <c r="I104" s="467"/>
      <c r="J104" s="467"/>
    </row>
    <row r="105" spans="1:10" ht="14.25" customHeight="1" thickBot="1" x14ac:dyDescent="0.3">
      <c r="A105" s="468"/>
      <c r="B105" s="185"/>
      <c r="C105" s="128"/>
      <c r="D105" s="185"/>
      <c r="E105" s="184"/>
      <c r="F105" s="185"/>
      <c r="G105" s="185"/>
      <c r="H105" s="181"/>
      <c r="I105" s="467"/>
      <c r="J105" s="467"/>
    </row>
    <row r="106" spans="1:10" ht="14.25" customHeight="1" thickBot="1" x14ac:dyDescent="0.3">
      <c r="A106" s="468"/>
      <c r="B106" s="261"/>
      <c r="C106" s="135"/>
      <c r="D106" s="470"/>
      <c r="E106" s="471"/>
      <c r="F106" s="463"/>
      <c r="G106" s="463"/>
      <c r="H106" s="254" t="s">
        <v>32</v>
      </c>
      <c r="I106" s="326"/>
      <c r="J106" s="385">
        <f>J100</f>
        <v>0</v>
      </c>
    </row>
    <row r="107" spans="1:10" ht="14.25" customHeight="1" x14ac:dyDescent="0.25">
      <c r="A107" s="472"/>
      <c r="B107" s="314"/>
      <c r="C107" s="135"/>
      <c r="D107" s="473"/>
      <c r="E107" s="474"/>
      <c r="F107" s="248"/>
      <c r="G107" s="121"/>
      <c r="H107" s="475"/>
      <c r="I107" s="232"/>
      <c r="J107" s="322"/>
    </row>
    <row r="108" spans="1:10" ht="14.25" customHeight="1" x14ac:dyDescent="0.25">
      <c r="A108" s="438" t="s">
        <v>450</v>
      </c>
      <c r="B108" s="438"/>
      <c r="C108" s="127" t="s">
        <v>441</v>
      </c>
      <c r="D108" s="429"/>
      <c r="E108" s="293"/>
      <c r="F108" s="133"/>
      <c r="G108" s="121"/>
      <c r="H108" s="239"/>
      <c r="I108" s="232"/>
      <c r="J108" s="322"/>
    </row>
    <row r="109" spans="1:10" ht="14.25" customHeight="1" x14ac:dyDescent="0.25">
      <c r="A109" s="438"/>
      <c r="B109" s="438"/>
      <c r="C109" s="127"/>
      <c r="D109" s="429"/>
      <c r="E109" s="293"/>
      <c r="F109" s="133"/>
      <c r="G109" s="121"/>
      <c r="H109" s="239"/>
      <c r="I109" s="232"/>
      <c r="J109" s="322"/>
    </row>
    <row r="110" spans="1:10" ht="14.25" customHeight="1" x14ac:dyDescent="0.25">
      <c r="A110" s="438" t="s">
        <v>526</v>
      </c>
      <c r="B110" s="438"/>
      <c r="C110" s="127" t="s">
        <v>423</v>
      </c>
      <c r="D110" s="429"/>
      <c r="E110" s="293"/>
      <c r="F110" s="133" t="s">
        <v>410</v>
      </c>
      <c r="G110" s="121"/>
      <c r="H110" s="239">
        <v>1</v>
      </c>
      <c r="I110" s="232"/>
      <c r="J110" s="322">
        <f>I110*H129</f>
        <v>0</v>
      </c>
    </row>
    <row r="111" spans="1:10" ht="14.25" customHeight="1" x14ac:dyDescent="0.25">
      <c r="A111" s="438"/>
      <c r="B111" s="438"/>
      <c r="C111" s="127"/>
      <c r="D111" s="429"/>
      <c r="E111" s="293"/>
      <c r="F111" s="133"/>
      <c r="G111" s="121"/>
      <c r="H111" s="239"/>
      <c r="I111" s="232"/>
      <c r="J111" s="322"/>
    </row>
    <row r="112" spans="1:10" ht="14.25" customHeight="1" x14ac:dyDescent="0.25">
      <c r="A112" s="438" t="s">
        <v>527</v>
      </c>
      <c r="B112" s="438"/>
      <c r="C112" s="127" t="s">
        <v>424</v>
      </c>
      <c r="D112" s="429"/>
      <c r="E112" s="293"/>
      <c r="F112" s="133" t="s">
        <v>410</v>
      </c>
      <c r="G112" s="121"/>
      <c r="H112" s="239">
        <v>1</v>
      </c>
      <c r="I112" s="232"/>
      <c r="J112" s="322">
        <f>I112*H131</f>
        <v>0</v>
      </c>
    </row>
    <row r="113" spans="1:10" ht="14.25" customHeight="1" x14ac:dyDescent="0.25">
      <c r="A113" s="438"/>
      <c r="B113" s="438"/>
      <c r="C113" s="127"/>
      <c r="D113" s="429"/>
      <c r="E113" s="293"/>
      <c r="F113" s="248"/>
      <c r="G113" s="121"/>
      <c r="H113" s="440"/>
      <c r="I113" s="232"/>
      <c r="J113" s="322"/>
    </row>
    <row r="114" spans="1:10" ht="14.25" customHeight="1" x14ac:dyDescent="0.25">
      <c r="A114" s="438" t="s">
        <v>451</v>
      </c>
      <c r="B114" s="438"/>
      <c r="C114" s="127" t="s">
        <v>442</v>
      </c>
      <c r="D114" s="429"/>
      <c r="E114" s="293"/>
      <c r="F114" s="248"/>
      <c r="G114" s="121"/>
      <c r="H114" s="457"/>
      <c r="I114" s="232"/>
      <c r="J114" s="322"/>
    </row>
    <row r="115" spans="1:10" ht="14.25" customHeight="1" x14ac:dyDescent="0.25">
      <c r="A115" s="438"/>
      <c r="B115" s="438"/>
      <c r="C115" s="127"/>
      <c r="D115" s="429"/>
      <c r="E115" s="293"/>
      <c r="F115" s="248"/>
      <c r="G115" s="121"/>
      <c r="H115" s="457"/>
      <c r="I115" s="232"/>
      <c r="J115" s="322"/>
    </row>
    <row r="116" spans="1:10" ht="14.25" customHeight="1" x14ac:dyDescent="0.25">
      <c r="A116" s="438" t="s">
        <v>528</v>
      </c>
      <c r="B116" s="438"/>
      <c r="C116" s="127" t="s">
        <v>423</v>
      </c>
      <c r="D116" s="429"/>
      <c r="E116" s="293"/>
      <c r="F116" s="133" t="s">
        <v>410</v>
      </c>
      <c r="G116" s="121"/>
      <c r="H116" s="239">
        <v>1</v>
      </c>
      <c r="I116" s="232"/>
      <c r="J116" s="322">
        <f>I116*H135</f>
        <v>0</v>
      </c>
    </row>
    <row r="117" spans="1:10" ht="14.25" customHeight="1" x14ac:dyDescent="0.25">
      <c r="A117" s="438"/>
      <c r="B117" s="121"/>
      <c r="C117" s="127"/>
      <c r="D117" s="429"/>
      <c r="E117" s="293"/>
      <c r="F117" s="133"/>
      <c r="G117" s="121"/>
      <c r="H117" s="239"/>
      <c r="I117" s="232"/>
      <c r="J117" s="322"/>
    </row>
    <row r="118" spans="1:10" ht="14.25" customHeight="1" x14ac:dyDescent="0.25">
      <c r="A118" s="438" t="s">
        <v>529</v>
      </c>
      <c r="B118" s="438"/>
      <c r="C118" s="127" t="s">
        <v>424</v>
      </c>
      <c r="D118" s="429"/>
      <c r="E118" s="293"/>
      <c r="F118" s="133" t="s">
        <v>410</v>
      </c>
      <c r="G118" s="121"/>
      <c r="H118" s="239">
        <v>1</v>
      </c>
      <c r="I118" s="232"/>
      <c r="J118" s="322">
        <f>I118*H137</f>
        <v>0</v>
      </c>
    </row>
    <row r="119" spans="1:10" ht="14.25" customHeight="1" x14ac:dyDescent="0.25">
      <c r="A119" s="438"/>
      <c r="B119" s="438"/>
      <c r="C119" s="127"/>
      <c r="D119" s="429"/>
      <c r="E119" s="293"/>
      <c r="F119" s="248"/>
      <c r="G119" s="121"/>
      <c r="H119" s="457"/>
      <c r="I119" s="232"/>
      <c r="J119" s="322"/>
    </row>
    <row r="120" spans="1:10" ht="14.25" customHeight="1" x14ac:dyDescent="0.25">
      <c r="A120" s="438" t="s">
        <v>452</v>
      </c>
      <c r="B120" s="438"/>
      <c r="C120" s="127" t="s">
        <v>443</v>
      </c>
      <c r="D120" s="429"/>
      <c r="E120" s="293"/>
      <c r="F120" s="248"/>
      <c r="G120" s="121"/>
      <c r="H120" s="440"/>
      <c r="I120" s="232"/>
      <c r="J120" s="322"/>
    </row>
    <row r="121" spans="1:10" ht="14.25" customHeight="1" x14ac:dyDescent="0.25">
      <c r="A121" s="439"/>
      <c r="B121" s="438"/>
      <c r="C121" s="127"/>
      <c r="D121" s="429"/>
      <c r="E121" s="293"/>
      <c r="F121" s="248"/>
      <c r="G121" s="121"/>
      <c r="H121" s="457"/>
      <c r="I121" s="232"/>
      <c r="J121" s="322"/>
    </row>
    <row r="122" spans="1:10" ht="14.25" customHeight="1" x14ac:dyDescent="0.25">
      <c r="A122" s="438" t="s">
        <v>530</v>
      </c>
      <c r="B122" s="438"/>
      <c r="C122" s="127" t="s">
        <v>423</v>
      </c>
      <c r="D122" s="429"/>
      <c r="E122" s="293"/>
      <c r="F122" s="133" t="s">
        <v>410</v>
      </c>
      <c r="G122" s="121"/>
      <c r="H122" s="239">
        <v>1</v>
      </c>
      <c r="I122" s="232"/>
      <c r="J122" s="322">
        <f>I122*H141</f>
        <v>0</v>
      </c>
    </row>
    <row r="123" spans="1:10" ht="14.25" customHeight="1" x14ac:dyDescent="0.25">
      <c r="A123" s="439"/>
      <c r="B123" s="314"/>
      <c r="C123" s="127"/>
      <c r="D123" s="429"/>
      <c r="E123" s="293"/>
      <c r="F123" s="133"/>
      <c r="G123" s="121"/>
      <c r="H123" s="243"/>
      <c r="I123" s="232"/>
      <c r="J123" s="322"/>
    </row>
    <row r="124" spans="1:10" ht="14.25" customHeight="1" x14ac:dyDescent="0.25">
      <c r="A124" s="438" t="s">
        <v>531</v>
      </c>
      <c r="B124" s="314"/>
      <c r="C124" s="127" t="s">
        <v>424</v>
      </c>
      <c r="D124" s="429"/>
      <c r="E124" s="441"/>
      <c r="F124" s="133" t="s">
        <v>410</v>
      </c>
      <c r="G124" s="121"/>
      <c r="H124" s="243">
        <v>1</v>
      </c>
      <c r="I124" s="232"/>
      <c r="J124" s="322">
        <f>I124*H143</f>
        <v>0</v>
      </c>
    </row>
    <row r="125" spans="1:10" ht="14.25" customHeight="1" x14ac:dyDescent="0.2">
      <c r="A125" s="438"/>
      <c r="B125" s="121"/>
      <c r="C125" s="476"/>
      <c r="D125" s="248"/>
      <c r="E125" s="441"/>
      <c r="F125" s="248"/>
      <c r="G125" s="121"/>
      <c r="H125" s="243"/>
      <c r="I125" s="232"/>
      <c r="J125" s="322"/>
    </row>
    <row r="126" spans="1:10" ht="14.25" customHeight="1" x14ac:dyDescent="0.2">
      <c r="A126" s="438"/>
      <c r="B126" s="121"/>
      <c r="C126" s="477"/>
      <c r="D126" s="248"/>
      <c r="E126" s="442"/>
      <c r="F126" s="248"/>
      <c r="G126" s="121"/>
      <c r="H126" s="243"/>
      <c r="I126" s="232"/>
      <c r="J126" s="322"/>
    </row>
    <row r="127" spans="1:10" ht="14.25" customHeight="1" x14ac:dyDescent="0.2">
      <c r="A127" s="438"/>
      <c r="B127" s="121"/>
      <c r="C127" s="276"/>
      <c r="D127" s="248"/>
      <c r="E127" s="292"/>
      <c r="F127" s="248"/>
      <c r="G127" s="121"/>
      <c r="H127" s="457"/>
      <c r="I127" s="232"/>
      <c r="J127" s="322"/>
    </row>
    <row r="128" spans="1:10" ht="14.25" customHeight="1" x14ac:dyDescent="0.2">
      <c r="A128" s="438"/>
      <c r="B128" s="455"/>
      <c r="C128" s="276"/>
      <c r="D128" s="459"/>
      <c r="E128" s="292"/>
      <c r="F128" s="248"/>
      <c r="G128" s="121"/>
      <c r="H128" s="457"/>
      <c r="I128" s="232"/>
      <c r="J128" s="322"/>
    </row>
    <row r="129" spans="1:10" ht="14.25" customHeight="1" x14ac:dyDescent="0.2">
      <c r="A129" s="438"/>
      <c r="B129" s="121"/>
      <c r="C129" s="276"/>
      <c r="D129" s="248"/>
      <c r="E129" s="292"/>
      <c r="F129" s="248"/>
      <c r="G129" s="121"/>
      <c r="H129" s="440"/>
      <c r="I129" s="232"/>
      <c r="J129" s="322"/>
    </row>
    <row r="130" spans="1:10" ht="14.25" customHeight="1" x14ac:dyDescent="0.2">
      <c r="A130" s="439"/>
      <c r="B130" s="121"/>
      <c r="C130" s="276"/>
      <c r="D130" s="248"/>
      <c r="E130" s="292"/>
      <c r="F130" s="248"/>
      <c r="G130" s="121"/>
      <c r="H130" s="457"/>
      <c r="I130" s="232"/>
      <c r="J130" s="322"/>
    </row>
    <row r="131" spans="1:10" ht="14.25" customHeight="1" x14ac:dyDescent="0.2">
      <c r="A131" s="438"/>
      <c r="B131" s="121"/>
      <c r="C131" s="478"/>
      <c r="D131" s="248"/>
      <c r="E131" s="479"/>
      <c r="F131" s="248"/>
      <c r="G131" s="121"/>
      <c r="H131" s="440"/>
      <c r="I131" s="232"/>
      <c r="J131" s="322"/>
    </row>
    <row r="132" spans="1:10" ht="14.25" customHeight="1" x14ac:dyDescent="0.2">
      <c r="A132" s="439"/>
      <c r="B132" s="121"/>
      <c r="C132" s="276"/>
      <c r="D132" s="248"/>
      <c r="E132" s="292"/>
      <c r="F132" s="248"/>
      <c r="G132" s="121"/>
      <c r="H132" s="457"/>
      <c r="I132" s="232"/>
      <c r="J132" s="322"/>
    </row>
    <row r="133" spans="1:10" ht="14.25" customHeight="1" x14ac:dyDescent="0.2">
      <c r="A133" s="438"/>
      <c r="B133" s="121"/>
      <c r="C133" s="276"/>
      <c r="D133" s="248"/>
      <c r="E133" s="292"/>
      <c r="F133" s="248"/>
      <c r="G133" s="121"/>
      <c r="H133" s="480"/>
      <c r="I133" s="232"/>
      <c r="J133" s="322"/>
    </row>
    <row r="134" spans="1:10" ht="14.25" customHeight="1" x14ac:dyDescent="0.2">
      <c r="A134" s="121"/>
      <c r="B134" s="121"/>
      <c r="C134" s="276"/>
      <c r="D134" s="248"/>
      <c r="E134" s="292"/>
      <c r="F134" s="248"/>
      <c r="G134" s="121"/>
      <c r="H134" s="480"/>
      <c r="I134" s="232"/>
      <c r="J134" s="322"/>
    </row>
    <row r="135" spans="1:10" ht="14.25" customHeight="1" x14ac:dyDescent="0.2">
      <c r="A135" s="121"/>
      <c r="B135" s="121"/>
      <c r="C135" s="276"/>
      <c r="D135" s="248"/>
      <c r="E135" s="292"/>
      <c r="F135" s="248"/>
      <c r="G135" s="121"/>
      <c r="H135" s="480"/>
      <c r="I135" s="232"/>
      <c r="J135" s="322"/>
    </row>
    <row r="136" spans="1:10" ht="14.25" customHeight="1" x14ac:dyDescent="0.2">
      <c r="A136" s="121"/>
      <c r="B136" s="121"/>
      <c r="C136" s="276"/>
      <c r="D136" s="248"/>
      <c r="E136" s="292"/>
      <c r="F136" s="248"/>
      <c r="G136" s="121"/>
      <c r="H136" s="480"/>
      <c r="I136" s="232"/>
      <c r="J136" s="322"/>
    </row>
    <row r="137" spans="1:10" ht="14.25" customHeight="1" x14ac:dyDescent="0.2">
      <c r="A137" s="121"/>
      <c r="B137" s="121"/>
      <c r="C137" s="276"/>
      <c r="D137" s="248"/>
      <c r="E137" s="292"/>
      <c r="F137" s="248"/>
      <c r="G137" s="121"/>
      <c r="H137" s="480"/>
      <c r="I137" s="232"/>
      <c r="J137" s="322"/>
    </row>
    <row r="138" spans="1:10" ht="14.25" customHeight="1" x14ac:dyDescent="0.2">
      <c r="A138" s="238"/>
      <c r="B138" s="121"/>
      <c r="C138" s="276"/>
      <c r="D138" s="248"/>
      <c r="E138" s="292"/>
      <c r="F138" s="248"/>
      <c r="G138" s="121"/>
      <c r="H138" s="457"/>
      <c r="I138" s="232"/>
      <c r="J138" s="322"/>
    </row>
    <row r="139" spans="1:10" ht="14.25" customHeight="1" x14ac:dyDescent="0.2">
      <c r="A139" s="238"/>
      <c r="B139" s="121"/>
      <c r="C139" s="276"/>
      <c r="D139" s="248"/>
      <c r="E139" s="292"/>
      <c r="F139" s="248"/>
      <c r="G139" s="121"/>
      <c r="H139" s="481"/>
      <c r="I139" s="232"/>
      <c r="J139" s="322"/>
    </row>
    <row r="140" spans="1:10" ht="14.25" customHeight="1" x14ac:dyDescent="0.2">
      <c r="A140" s="238"/>
      <c r="B140" s="121"/>
      <c r="C140" s="276"/>
      <c r="D140" s="248"/>
      <c r="E140" s="292"/>
      <c r="F140" s="248"/>
      <c r="G140" s="121"/>
      <c r="H140" s="457"/>
      <c r="I140" s="232"/>
      <c r="J140" s="322"/>
    </row>
    <row r="141" spans="1:10" ht="14.25" customHeight="1" x14ac:dyDescent="0.2">
      <c r="A141" s="238"/>
      <c r="B141" s="121"/>
      <c r="C141" s="275"/>
      <c r="D141" s="248"/>
      <c r="E141" s="292"/>
      <c r="F141" s="248"/>
      <c r="G141" s="121"/>
      <c r="H141" s="457"/>
      <c r="I141" s="232"/>
      <c r="J141" s="322"/>
    </row>
    <row r="142" spans="1:10" ht="14.25" customHeight="1" x14ac:dyDescent="0.2">
      <c r="A142" s="238"/>
      <c r="B142" s="121"/>
      <c r="C142" s="276"/>
      <c r="D142" s="248"/>
      <c r="E142" s="292"/>
      <c r="F142" s="248"/>
      <c r="G142" s="121"/>
      <c r="H142" s="481"/>
      <c r="I142" s="232"/>
      <c r="J142" s="322" t="s">
        <v>329</v>
      </c>
    </row>
    <row r="143" spans="1:10" ht="14.25" customHeight="1" x14ac:dyDescent="0.2">
      <c r="A143" s="238"/>
      <c r="B143" s="121"/>
      <c r="C143" s="275"/>
      <c r="D143" s="248"/>
      <c r="E143" s="292"/>
      <c r="F143" s="248"/>
      <c r="G143" s="121"/>
      <c r="H143" s="457"/>
      <c r="I143" s="232"/>
      <c r="J143" s="322"/>
    </row>
    <row r="144" spans="1:10" ht="14.25" customHeight="1" x14ac:dyDescent="0.2">
      <c r="A144" s="238"/>
      <c r="B144" s="121"/>
      <c r="C144" s="478"/>
      <c r="D144" s="248"/>
      <c r="E144" s="479"/>
      <c r="F144" s="248"/>
      <c r="G144" s="121"/>
      <c r="H144" s="482"/>
      <c r="I144" s="232"/>
      <c r="J144" s="322"/>
    </row>
    <row r="145" spans="1:10" ht="14.25" customHeight="1" x14ac:dyDescent="0.2">
      <c r="A145" s="238"/>
      <c r="B145" s="121"/>
      <c r="C145" s="275"/>
      <c r="D145" s="248"/>
      <c r="E145" s="292"/>
      <c r="F145" s="248"/>
      <c r="G145" s="121"/>
      <c r="H145" s="457"/>
      <c r="I145" s="232"/>
      <c r="J145" s="322"/>
    </row>
    <row r="146" spans="1:10" ht="14.25" customHeight="1" x14ac:dyDescent="0.2">
      <c r="A146" s="244"/>
      <c r="B146" s="314"/>
      <c r="C146" s="281"/>
      <c r="D146" s="248"/>
      <c r="E146" s="292"/>
      <c r="F146" s="248"/>
      <c r="G146" s="121"/>
      <c r="H146" s="457"/>
      <c r="I146" s="232"/>
      <c r="J146" s="322"/>
    </row>
    <row r="147" spans="1:10" ht="14.25" customHeight="1" thickBot="1" x14ac:dyDescent="0.25">
      <c r="A147" s="238"/>
      <c r="B147" s="121"/>
      <c r="C147" s="460"/>
      <c r="D147" s="430"/>
      <c r="E147" s="461"/>
      <c r="F147" s="248"/>
      <c r="G147" s="121"/>
      <c r="H147" s="457"/>
      <c r="I147" s="232"/>
      <c r="J147" s="322"/>
    </row>
    <row r="148" spans="1:10" ht="14.25" customHeight="1" thickBot="1" x14ac:dyDescent="0.25">
      <c r="A148" s="267"/>
      <c r="B148" s="256"/>
      <c r="C148" s="185"/>
      <c r="D148" s="185"/>
      <c r="E148" s="184"/>
      <c r="F148" s="256"/>
      <c r="G148" s="256"/>
      <c r="H148" s="483" t="s">
        <v>332</v>
      </c>
      <c r="I148" s="326"/>
      <c r="J148" s="385">
        <f>SUM(J106:J147)</f>
        <v>0</v>
      </c>
    </row>
    <row r="149" spans="1:10" ht="14.25" customHeight="1" x14ac:dyDescent="0.2">
      <c r="A149" s="256"/>
      <c r="B149" s="256"/>
      <c r="C149" s="256"/>
      <c r="D149" s="256"/>
      <c r="E149" s="255"/>
      <c r="F149" s="256"/>
      <c r="G149" s="256"/>
      <c r="H149" s="257"/>
      <c r="I149" s="428"/>
      <c r="J149" s="428"/>
    </row>
    <row r="150" spans="1:10" ht="14.25" customHeight="1" x14ac:dyDescent="0.2">
      <c r="A150" s="185"/>
      <c r="B150" s="185"/>
      <c r="C150" s="185"/>
      <c r="D150" s="185"/>
      <c r="E150" s="184"/>
      <c r="F150" s="185"/>
      <c r="G150" s="185"/>
      <c r="H150" s="181"/>
      <c r="I150" s="428"/>
      <c r="J150" s="428"/>
    </row>
    <row r="151" spans="1:10" ht="14.25" customHeight="1" x14ac:dyDescent="0.2">
      <c r="A151" s="248"/>
      <c r="B151" s="248"/>
      <c r="C151" s="248"/>
      <c r="D151" s="248"/>
      <c r="E151" s="101"/>
      <c r="F151" s="248"/>
      <c r="G151" s="248"/>
      <c r="H151" s="469"/>
      <c r="I151" s="428"/>
      <c r="J151" s="428"/>
    </row>
    <row r="152" spans="1:10" ht="14.25" customHeight="1" x14ac:dyDescent="0.2">
      <c r="A152" s="185"/>
      <c r="B152" s="185"/>
      <c r="C152" s="185"/>
      <c r="D152" s="185"/>
      <c r="E152" s="184"/>
      <c r="F152" s="185"/>
      <c r="G152" s="185"/>
      <c r="H152" s="181"/>
      <c r="I152" s="428"/>
      <c r="J152" s="447" t="s">
        <v>358</v>
      </c>
    </row>
    <row r="153" spans="1:10" ht="14.25" customHeight="1" x14ac:dyDescent="0.2">
      <c r="I153" s="428"/>
      <c r="J153" s="428"/>
    </row>
    <row r="154" spans="1:10" ht="14.25" customHeight="1" x14ac:dyDescent="0.2">
      <c r="I154" s="428"/>
      <c r="J154" s="428"/>
    </row>
    <row r="155" spans="1:10" ht="14.25" customHeight="1" x14ac:dyDescent="0.2">
      <c r="I155" s="428"/>
      <c r="J155" s="428"/>
    </row>
    <row r="156" spans="1:10" ht="14.25" customHeight="1" x14ac:dyDescent="0.2">
      <c r="I156" s="428"/>
      <c r="J156" s="428"/>
    </row>
    <row r="157" spans="1:10" ht="14.25" customHeight="1" x14ac:dyDescent="0.2">
      <c r="I157" s="428"/>
      <c r="J157" s="428"/>
    </row>
    <row r="158" spans="1:10" ht="14.25" customHeight="1" x14ac:dyDescent="0.2">
      <c r="I158" s="428"/>
      <c r="J158" s="428"/>
    </row>
    <row r="159" spans="1:10" ht="14.25" customHeight="1" x14ac:dyDescent="0.2">
      <c r="I159" s="428"/>
      <c r="J159" s="428"/>
    </row>
    <row r="160" spans="1:10" ht="14.25" customHeight="1" x14ac:dyDescent="0.2">
      <c r="I160" s="428"/>
      <c r="J160" s="428"/>
    </row>
    <row r="161" spans="9:10" ht="14.25" customHeight="1" x14ac:dyDescent="0.2">
      <c r="I161" s="428"/>
      <c r="J161" s="428"/>
    </row>
    <row r="162" spans="9:10" ht="14.25" customHeight="1" x14ac:dyDescent="0.2">
      <c r="I162" s="428"/>
      <c r="J162" s="428"/>
    </row>
    <row r="163" spans="9:10" ht="14.25" customHeight="1" x14ac:dyDescent="0.2">
      <c r="I163" s="428"/>
      <c r="J163" s="428"/>
    </row>
    <row r="164" spans="9:10" ht="14.25" customHeight="1" x14ac:dyDescent="0.2">
      <c r="I164" s="428"/>
      <c r="J164" s="428"/>
    </row>
    <row r="165" spans="9:10" ht="14.25" customHeight="1" x14ac:dyDescent="0.2">
      <c r="I165" s="428"/>
      <c r="J165" s="428"/>
    </row>
    <row r="166" spans="9:10" ht="14.25" customHeight="1" x14ac:dyDescent="0.2">
      <c r="I166" s="428"/>
      <c r="J166" s="428"/>
    </row>
    <row r="167" spans="9:10" ht="14.25" customHeight="1" x14ac:dyDescent="0.2">
      <c r="I167" s="428"/>
      <c r="J167" s="428"/>
    </row>
    <row r="168" spans="9:10" ht="14.25" customHeight="1" x14ac:dyDescent="0.2">
      <c r="I168" s="445"/>
      <c r="J168" s="446"/>
    </row>
    <row r="169" spans="9:10" ht="14.25" customHeight="1" x14ac:dyDescent="0.2">
      <c r="I169" s="445"/>
      <c r="J169" s="446"/>
    </row>
    <row r="170" spans="9:10" ht="14.25" customHeight="1" x14ac:dyDescent="0.2">
      <c r="I170" s="445"/>
      <c r="J170" s="446"/>
    </row>
    <row r="171" spans="9:10" ht="14.25" customHeight="1" x14ac:dyDescent="0.2">
      <c r="I171" s="445"/>
      <c r="J171" s="446"/>
    </row>
    <row r="172" spans="9:10" ht="14.25" customHeight="1" x14ac:dyDescent="0.2">
      <c r="J172" s="449"/>
    </row>
    <row r="173" spans="9:10" ht="14.25" customHeight="1" x14ac:dyDescent="0.2">
      <c r="J173" s="447"/>
    </row>
    <row r="174" spans="9:10" ht="14.25" customHeight="1" x14ac:dyDescent="0.2">
      <c r="J174" s="428"/>
    </row>
    <row r="175" spans="9:10" ht="14.25" customHeight="1" x14ac:dyDescent="0.2">
      <c r="J175" s="447"/>
    </row>
    <row r="176" spans="9:10" ht="14.25" customHeight="1" x14ac:dyDescent="0.2">
      <c r="J176" s="447"/>
    </row>
    <row r="177" spans="10:10" ht="14.25" customHeight="1" x14ac:dyDescent="0.2">
      <c r="J177" s="447"/>
    </row>
    <row r="178" spans="10:10" ht="14.25" customHeight="1" x14ac:dyDescent="0.2">
      <c r="J178" s="447"/>
    </row>
    <row r="179" spans="10:10" ht="14.25" customHeight="1" x14ac:dyDescent="0.2">
      <c r="J179" s="447"/>
    </row>
    <row r="180" spans="10:10" ht="14.25" customHeight="1" x14ac:dyDescent="0.2">
      <c r="J180" s="447"/>
    </row>
    <row r="181" spans="10:10" ht="14.25" customHeight="1" x14ac:dyDescent="0.2">
      <c r="J181" s="447"/>
    </row>
    <row r="182" spans="10:10" ht="14.25" customHeight="1" x14ac:dyDescent="0.2">
      <c r="J182" s="447"/>
    </row>
    <row r="183" spans="10:10" ht="14.25" customHeight="1" x14ac:dyDescent="0.2">
      <c r="J183" s="447"/>
    </row>
    <row r="184" spans="10:10" ht="14.25" customHeight="1" x14ac:dyDescent="0.2">
      <c r="J184" s="447"/>
    </row>
    <row r="185" spans="10:10" ht="14.25" customHeight="1" x14ac:dyDescent="0.2">
      <c r="J185" s="447"/>
    </row>
    <row r="186" spans="10:10" ht="14.25" customHeight="1" x14ac:dyDescent="0.2">
      <c r="J186" s="447"/>
    </row>
    <row r="187" spans="10:10" ht="14.25" customHeight="1" x14ac:dyDescent="0.2">
      <c r="J187" s="447"/>
    </row>
    <row r="188" spans="10:10" ht="14.25" customHeight="1" x14ac:dyDescent="0.2">
      <c r="J188" s="447"/>
    </row>
    <row r="189" spans="10:10" ht="14.25" customHeight="1" x14ac:dyDescent="0.2">
      <c r="J189" s="447"/>
    </row>
    <row r="190" spans="10:10" ht="14.25" customHeight="1" x14ac:dyDescent="0.2">
      <c r="J190" s="447"/>
    </row>
    <row r="191" spans="10:10" ht="14.25" customHeight="1" x14ac:dyDescent="0.2">
      <c r="J191" s="447"/>
    </row>
    <row r="192" spans="10:10" ht="14.25" customHeight="1" x14ac:dyDescent="0.2">
      <c r="J192" s="447"/>
    </row>
    <row r="193" spans="10:10" ht="14.25" customHeight="1" x14ac:dyDescent="0.2">
      <c r="J193" s="447"/>
    </row>
    <row r="194" spans="10:10" ht="14.25" customHeight="1" x14ac:dyDescent="0.2">
      <c r="J194" s="447"/>
    </row>
    <row r="195" spans="10:10" ht="14.25" customHeight="1" x14ac:dyDescent="0.2">
      <c r="J195" s="447"/>
    </row>
    <row r="196" spans="10:10" ht="14.25" customHeight="1" x14ac:dyDescent="0.2">
      <c r="J196" s="447"/>
    </row>
    <row r="197" spans="10:10" ht="14.25" customHeight="1" x14ac:dyDescent="0.2">
      <c r="J197" s="447"/>
    </row>
    <row r="198" spans="10:10" ht="14.25" customHeight="1" x14ac:dyDescent="0.2">
      <c r="J198" s="447"/>
    </row>
    <row r="199" spans="10:10" ht="14.25" customHeight="1" x14ac:dyDescent="0.2">
      <c r="J199" s="447"/>
    </row>
    <row r="200" spans="10:10" ht="14.25" customHeight="1" x14ac:dyDescent="0.2">
      <c r="J200" s="447"/>
    </row>
    <row r="201" spans="10:10" ht="14.25" customHeight="1" x14ac:dyDescent="0.2">
      <c r="J201" s="447"/>
    </row>
    <row r="202" spans="10:10" ht="14.25" customHeight="1" x14ac:dyDescent="0.2">
      <c r="J202" s="447"/>
    </row>
    <row r="203" spans="10:10" ht="14.25" customHeight="1" x14ac:dyDescent="0.2">
      <c r="J203" s="447"/>
    </row>
    <row r="204" spans="10:10" ht="14.25" customHeight="1" x14ac:dyDescent="0.2">
      <c r="J204" s="447"/>
    </row>
    <row r="205" spans="10:10" ht="14.25" customHeight="1" x14ac:dyDescent="0.2">
      <c r="J205" s="447"/>
    </row>
    <row r="206" spans="10:10" ht="14.25" customHeight="1" x14ac:dyDescent="0.2">
      <c r="J206" s="447"/>
    </row>
    <row r="207" spans="10:10" ht="14.25" customHeight="1" x14ac:dyDescent="0.2">
      <c r="J207" s="447"/>
    </row>
    <row r="208" spans="10:10" ht="14.25" customHeight="1" x14ac:dyDescent="0.2">
      <c r="J208" s="447"/>
    </row>
    <row r="209" spans="10:10" ht="14.25" customHeight="1" x14ac:dyDescent="0.2">
      <c r="J209" s="447"/>
    </row>
    <row r="210" spans="10:10" ht="14.25" customHeight="1" x14ac:dyDescent="0.2">
      <c r="J210" s="447"/>
    </row>
    <row r="211" spans="10:10" ht="14.25" customHeight="1" x14ac:dyDescent="0.2">
      <c r="J211" s="447"/>
    </row>
    <row r="212" spans="10:10" ht="14.25" customHeight="1" x14ac:dyDescent="0.2">
      <c r="J212" s="447"/>
    </row>
    <row r="213" spans="10:10" ht="14.25" customHeight="1" x14ac:dyDescent="0.2">
      <c r="J213" s="447"/>
    </row>
    <row r="214" spans="10:10" ht="14.25" customHeight="1" x14ac:dyDescent="0.2">
      <c r="J214" s="447"/>
    </row>
    <row r="215" spans="10:10" ht="14.25" customHeight="1" x14ac:dyDescent="0.2">
      <c r="J215" s="447"/>
    </row>
    <row r="216" spans="10:10" ht="14.25" customHeight="1" x14ac:dyDescent="0.2">
      <c r="J216" s="447"/>
    </row>
    <row r="217" spans="10:10" ht="14.25" customHeight="1" x14ac:dyDescent="0.2">
      <c r="J217" s="447"/>
    </row>
    <row r="218" spans="10:10" ht="14.25" customHeight="1" x14ac:dyDescent="0.2">
      <c r="J218" s="447"/>
    </row>
    <row r="219" spans="10:10" ht="14.25" customHeight="1" x14ac:dyDescent="0.2">
      <c r="J219" s="447"/>
    </row>
    <row r="220" spans="10:10" ht="14.25" customHeight="1" x14ac:dyDescent="0.2">
      <c r="J220" s="447"/>
    </row>
    <row r="221" spans="10:10" ht="14.25" customHeight="1" x14ac:dyDescent="0.2">
      <c r="J221" s="447"/>
    </row>
    <row r="222" spans="10:10" ht="15" customHeight="1" x14ac:dyDescent="0.2">
      <c r="J222" s="447"/>
    </row>
    <row r="223" spans="10:10" ht="15" customHeight="1" x14ac:dyDescent="0.2">
      <c r="J223" s="447"/>
    </row>
    <row r="224" spans="10:10" ht="15" customHeight="1" x14ac:dyDescent="0.2">
      <c r="J224" s="447"/>
    </row>
    <row r="225" spans="10:10" ht="15" customHeight="1" x14ac:dyDescent="0.2">
      <c r="J225" s="447"/>
    </row>
    <row r="226" spans="10:10" ht="15" customHeight="1" x14ac:dyDescent="0.2">
      <c r="J226" s="447"/>
    </row>
    <row r="227" spans="10:10" ht="15" customHeight="1" x14ac:dyDescent="0.2">
      <c r="J227" s="447"/>
    </row>
    <row r="228" spans="10:10" ht="15" customHeight="1" x14ac:dyDescent="0.2">
      <c r="J228" s="447"/>
    </row>
    <row r="229" spans="10:10" ht="15" customHeight="1" x14ac:dyDescent="0.2">
      <c r="J229" s="447"/>
    </row>
    <row r="230" spans="10:10" ht="15" customHeight="1" x14ac:dyDescent="0.2">
      <c r="J230" s="447"/>
    </row>
    <row r="231" spans="10:10" ht="15" customHeight="1" x14ac:dyDescent="0.2">
      <c r="J231" s="447"/>
    </row>
    <row r="232" spans="10:10" ht="15" customHeight="1" x14ac:dyDescent="0.2">
      <c r="J232" s="447"/>
    </row>
    <row r="233" spans="10:10" ht="15" customHeight="1" x14ac:dyDescent="0.2">
      <c r="J233" s="447"/>
    </row>
    <row r="234" spans="10:10" ht="15" customHeight="1" x14ac:dyDescent="0.2">
      <c r="J234" s="447"/>
    </row>
    <row r="235" spans="10:10" ht="15" customHeight="1" x14ac:dyDescent="0.2">
      <c r="J235" s="447"/>
    </row>
    <row r="236" spans="10:10" ht="15" customHeight="1" x14ac:dyDescent="0.2">
      <c r="J236" s="447"/>
    </row>
    <row r="237" spans="10:10" ht="15" customHeight="1" x14ac:dyDescent="0.2">
      <c r="J237" s="447"/>
    </row>
    <row r="238" spans="10:10" ht="15" customHeight="1" x14ac:dyDescent="0.2">
      <c r="J238" s="447"/>
    </row>
    <row r="239" spans="10:10" ht="15" customHeight="1" x14ac:dyDescent="0.2">
      <c r="J239" s="447"/>
    </row>
    <row r="240" spans="10:10" ht="15" customHeight="1" x14ac:dyDescent="0.2">
      <c r="J240" s="447"/>
    </row>
    <row r="241" spans="10:10" ht="15" customHeight="1" x14ac:dyDescent="0.2">
      <c r="J241" s="447"/>
    </row>
    <row r="242" spans="10:10" ht="15" customHeight="1" x14ac:dyDescent="0.2">
      <c r="J242" s="447"/>
    </row>
    <row r="243" spans="10:10" ht="15" customHeight="1" x14ac:dyDescent="0.2">
      <c r="J243" s="447"/>
    </row>
    <row r="244" spans="10:10" ht="15" customHeight="1" x14ac:dyDescent="0.2">
      <c r="J244" s="447"/>
    </row>
    <row r="245" spans="10:10" ht="15" customHeight="1" x14ac:dyDescent="0.2">
      <c r="J245" s="447"/>
    </row>
    <row r="246" spans="10:10" ht="15" customHeight="1" x14ac:dyDescent="0.2">
      <c r="J246" s="447"/>
    </row>
    <row r="247" spans="10:10" ht="15" customHeight="1" x14ac:dyDescent="0.2">
      <c r="J247" s="447"/>
    </row>
    <row r="248" spans="10:10" ht="15" customHeight="1" x14ac:dyDescent="0.2">
      <c r="J248" s="447"/>
    </row>
    <row r="249" spans="10:10" ht="15" customHeight="1" x14ac:dyDescent="0.2">
      <c r="J249" s="447"/>
    </row>
    <row r="250" spans="10:10" ht="15" customHeight="1" x14ac:dyDescent="0.2">
      <c r="J250" s="447"/>
    </row>
    <row r="251" spans="10:10" ht="15" customHeight="1" x14ac:dyDescent="0.2">
      <c r="J251" s="447"/>
    </row>
    <row r="252" spans="10:10" ht="15" customHeight="1" x14ac:dyDescent="0.2">
      <c r="J252" s="447"/>
    </row>
    <row r="253" spans="10:10" ht="15" customHeight="1" x14ac:dyDescent="0.2">
      <c r="J253" s="447"/>
    </row>
    <row r="254" spans="10:10" ht="15" customHeight="1" x14ac:dyDescent="0.2">
      <c r="J254" s="447"/>
    </row>
    <row r="255" spans="10:10" ht="15" customHeight="1" x14ac:dyDescent="0.2">
      <c r="J255" s="447"/>
    </row>
    <row r="256" spans="10:10" ht="15" customHeight="1" x14ac:dyDescent="0.2">
      <c r="J256" s="447"/>
    </row>
    <row r="257" spans="10:10" ht="15" customHeight="1" x14ac:dyDescent="0.2">
      <c r="J257" s="447"/>
    </row>
    <row r="258" spans="10:10" ht="15" customHeight="1" x14ac:dyDescent="0.2">
      <c r="J258" s="447"/>
    </row>
    <row r="259" spans="10:10" ht="15" customHeight="1" x14ac:dyDescent="0.2">
      <c r="J259" s="447"/>
    </row>
    <row r="260" spans="10:10" ht="15" customHeight="1" x14ac:dyDescent="0.2">
      <c r="J260" s="447"/>
    </row>
    <row r="261" spans="10:10" ht="15" customHeight="1" x14ac:dyDescent="0.2">
      <c r="J261" s="447"/>
    </row>
    <row r="262" spans="10:10" ht="15" customHeight="1" x14ac:dyDescent="0.2">
      <c r="J262" s="447"/>
    </row>
    <row r="263" spans="10:10" ht="15" customHeight="1" x14ac:dyDescent="0.2">
      <c r="J263" s="447"/>
    </row>
    <row r="264" spans="10:10" ht="15" customHeight="1" x14ac:dyDescent="0.2">
      <c r="J264" s="447"/>
    </row>
    <row r="265" spans="10:10" ht="15" customHeight="1" x14ac:dyDescent="0.2">
      <c r="J265" s="447"/>
    </row>
    <row r="266" spans="10:10" ht="15" customHeight="1" x14ac:dyDescent="0.2">
      <c r="J266" s="447"/>
    </row>
    <row r="267" spans="10:10" ht="15" customHeight="1" x14ac:dyDescent="0.2">
      <c r="J267" s="447"/>
    </row>
    <row r="268" spans="10:10" ht="15" customHeight="1" x14ac:dyDescent="0.2">
      <c r="J268" s="447"/>
    </row>
    <row r="269" spans="10:10" ht="15" customHeight="1" x14ac:dyDescent="0.2">
      <c r="J269" s="447"/>
    </row>
    <row r="270" spans="10:10" ht="15" customHeight="1" x14ac:dyDescent="0.2">
      <c r="J270" s="447"/>
    </row>
    <row r="271" spans="10:10" ht="15" customHeight="1" x14ac:dyDescent="0.2">
      <c r="J271" s="447"/>
    </row>
    <row r="272" spans="10:10" ht="15" customHeight="1" x14ac:dyDescent="0.2">
      <c r="J272" s="447"/>
    </row>
    <row r="273" spans="10:10" ht="15" customHeight="1" x14ac:dyDescent="0.2">
      <c r="J273" s="447"/>
    </row>
    <row r="274" spans="10:10" ht="15" customHeight="1" x14ac:dyDescent="0.2">
      <c r="J274" s="447"/>
    </row>
    <row r="275" spans="10:10" ht="15" customHeight="1" x14ac:dyDescent="0.2">
      <c r="J275" s="447"/>
    </row>
    <row r="276" spans="10:10" ht="15" customHeight="1" x14ac:dyDescent="0.2">
      <c r="J276" s="447"/>
    </row>
    <row r="277" spans="10:10" ht="15" customHeight="1" x14ac:dyDescent="0.2">
      <c r="J277" s="447"/>
    </row>
    <row r="278" spans="10:10" ht="15" customHeight="1" x14ac:dyDescent="0.2">
      <c r="J278" s="447"/>
    </row>
    <row r="279" spans="10:10" ht="15" customHeight="1" x14ac:dyDescent="0.2">
      <c r="J279" s="447"/>
    </row>
    <row r="280" spans="10:10" ht="15" customHeight="1" x14ac:dyDescent="0.2">
      <c r="J280" s="447"/>
    </row>
    <row r="281" spans="10:10" ht="15" customHeight="1" x14ac:dyDescent="0.2">
      <c r="J281" s="447"/>
    </row>
    <row r="282" spans="10:10" ht="15" customHeight="1" x14ac:dyDescent="0.2">
      <c r="J282" s="447"/>
    </row>
    <row r="283" spans="10:10" ht="15" customHeight="1" x14ac:dyDescent="0.2">
      <c r="J283" s="447"/>
    </row>
    <row r="284" spans="10:10" ht="15" customHeight="1" x14ac:dyDescent="0.2">
      <c r="J284" s="447"/>
    </row>
    <row r="285" spans="10:10" ht="15" customHeight="1" x14ac:dyDescent="0.2">
      <c r="J285" s="447"/>
    </row>
    <row r="286" spans="10:10" ht="15" customHeight="1" x14ac:dyDescent="0.2">
      <c r="J286" s="447"/>
    </row>
    <row r="287" spans="10:10" ht="15" customHeight="1" x14ac:dyDescent="0.2">
      <c r="J287" s="447"/>
    </row>
    <row r="288" spans="10:10" ht="15" customHeight="1" x14ac:dyDescent="0.2">
      <c r="J288" s="447"/>
    </row>
    <row r="289" spans="10:10" ht="15" customHeight="1" x14ac:dyDescent="0.2">
      <c r="J289" s="447"/>
    </row>
    <row r="290" spans="10:10" ht="15" customHeight="1" x14ac:dyDescent="0.2">
      <c r="J290" s="447"/>
    </row>
    <row r="291" spans="10:10" ht="15" customHeight="1" x14ac:dyDescent="0.2">
      <c r="J291" s="447"/>
    </row>
    <row r="292" spans="10:10" ht="15" customHeight="1" x14ac:dyDescent="0.2">
      <c r="J292" s="447"/>
    </row>
    <row r="293" spans="10:10" ht="15" customHeight="1" x14ac:dyDescent="0.2">
      <c r="J293" s="447"/>
    </row>
    <row r="294" spans="10:10" ht="15" customHeight="1" x14ac:dyDescent="0.2">
      <c r="J294" s="447"/>
    </row>
    <row r="295" spans="10:10" ht="15" customHeight="1" x14ac:dyDescent="0.2">
      <c r="J295" s="447"/>
    </row>
    <row r="296" spans="10:10" ht="15" customHeight="1" x14ac:dyDescent="0.2">
      <c r="J296" s="447"/>
    </row>
    <row r="297" spans="10:10" ht="15" customHeight="1" x14ac:dyDescent="0.2">
      <c r="J297" s="447"/>
    </row>
    <row r="298" spans="10:10" ht="15" customHeight="1" x14ac:dyDescent="0.2">
      <c r="J298" s="447"/>
    </row>
    <row r="299" spans="10:10" ht="15" customHeight="1" x14ac:dyDescent="0.2">
      <c r="J299" s="447"/>
    </row>
    <row r="300" spans="10:10" ht="15" customHeight="1" x14ac:dyDescent="0.2">
      <c r="J300" s="447"/>
    </row>
    <row r="301" spans="10:10" ht="15" customHeight="1" x14ac:dyDescent="0.2">
      <c r="J301" s="447"/>
    </row>
    <row r="302" spans="10:10" ht="15" customHeight="1" x14ac:dyDescent="0.2">
      <c r="J302" s="447"/>
    </row>
    <row r="303" spans="10:10" ht="15" customHeight="1" x14ac:dyDescent="0.2">
      <c r="J303" s="447"/>
    </row>
    <row r="304" spans="10:10" ht="15" customHeight="1" x14ac:dyDescent="0.2">
      <c r="J304" s="447"/>
    </row>
    <row r="305" spans="10:10" ht="15" customHeight="1" x14ac:dyDescent="0.2">
      <c r="J305" s="447"/>
    </row>
    <row r="306" spans="10:10" ht="15" customHeight="1" x14ac:dyDescent="0.2">
      <c r="J306" s="447"/>
    </row>
    <row r="307" spans="10:10" ht="15" customHeight="1" x14ac:dyDescent="0.2">
      <c r="J307" s="447"/>
    </row>
    <row r="308" spans="10:10" ht="15" customHeight="1" x14ac:dyDescent="0.2">
      <c r="J308" s="447"/>
    </row>
    <row r="309" spans="10:10" ht="15" customHeight="1" x14ac:dyDescent="0.2">
      <c r="J309" s="447"/>
    </row>
    <row r="310" spans="10:10" ht="15" customHeight="1" x14ac:dyDescent="0.2">
      <c r="J310" s="447"/>
    </row>
    <row r="311" spans="10:10" ht="15" customHeight="1" x14ac:dyDescent="0.2">
      <c r="J311" s="447"/>
    </row>
    <row r="312" spans="10:10" ht="15" customHeight="1" x14ac:dyDescent="0.2">
      <c r="J312" s="447"/>
    </row>
    <row r="313" spans="10:10" ht="15" customHeight="1" x14ac:dyDescent="0.2">
      <c r="J313" s="447"/>
    </row>
  </sheetData>
  <mergeCells count="6">
    <mergeCell ref="C37:E37"/>
    <mergeCell ref="A1:J1"/>
    <mergeCell ref="A3:J3"/>
    <mergeCell ref="A4:J4"/>
    <mergeCell ref="A10:A11"/>
    <mergeCell ref="I7:J7"/>
  </mergeCells>
  <pageMargins left="0.51181102362204722" right="0.19685039370078741" top="0.59055118110236227" bottom="0.59055118110236227" header="0" footer="0.11811023622047245"/>
  <pageSetup paperSize="9" scale="81" fitToHeight="0" orientation="portrait" useFirstPageNumber="1" r:id="rId1"/>
  <headerFooter alignWithMargins="0">
    <oddHeader>&amp;R&amp;G</oddHeader>
    <oddFooter xml:space="preserve">&amp;CPricing Schedule Section C2.2 </oddFooter>
  </headerFooter>
  <rowBreaks count="2" manualBreakCount="2">
    <brk id="58" max="16383" man="1"/>
    <brk id="105" max="16383" man="1"/>
  </rowBreaks>
  <drawing r:id="rId2"/>
  <legacyDrawing r:id="rId3"/>
  <legacyDrawingHF r:id="rId4"/>
  <oleObjects>
    <mc:AlternateContent xmlns:mc="http://schemas.openxmlformats.org/markup-compatibility/2006">
      <mc:Choice Requires="x14">
        <oleObject link="[1]!''''" oleUpdate="OLEUPDATE_ALWAYS" shapeId="33793">
          <objectPr defaultSize="0" autoPict="0" dde="1" r:id="rId5">
            <anchor moveWithCells="1">
              <from>
                <xdr:col>0</xdr:col>
                <xdr:colOff>476250</xdr:colOff>
                <xdr:row>54</xdr:row>
                <xdr:rowOff>66675</xdr:rowOff>
              </from>
              <to>
                <xdr:col>6</xdr:col>
                <xdr:colOff>381000</xdr:colOff>
                <xdr:row>57</xdr:row>
                <xdr:rowOff>47625</xdr:rowOff>
              </to>
            </anchor>
          </objectPr>
        </oleObject>
      </mc:Choice>
      <mc:Fallback>
        <oleObject link="[1]!''''" oleUpdate="OLEUPDATE_ALWAYS" shapeId="33793"/>
      </mc:Fallback>
    </mc:AlternateContent>
    <mc:AlternateContent xmlns:mc="http://schemas.openxmlformats.org/markup-compatibility/2006">
      <mc:Choice Requires="x14">
        <oleObject link="[1]!''''" oleUpdate="OLEUPDATE_ALWAYS" shapeId="33794">
          <objectPr defaultSize="0" autoPict="0" dde="1" r:id="rId5">
            <anchor moveWithCells="1">
              <from>
                <xdr:col>1</xdr:col>
                <xdr:colOff>85725</xdr:colOff>
                <xdr:row>100</xdr:row>
                <xdr:rowOff>152400</xdr:rowOff>
              </from>
              <to>
                <xdr:col>6</xdr:col>
                <xdr:colOff>485775</xdr:colOff>
                <xdr:row>103</xdr:row>
                <xdr:rowOff>133350</xdr:rowOff>
              </to>
            </anchor>
          </objectPr>
        </oleObject>
      </mc:Choice>
      <mc:Fallback>
        <oleObject link="[1]!''''" oleUpdate="OLEUPDATE_ALWAYS" shapeId="33794"/>
      </mc:Fallback>
    </mc:AlternateContent>
    <mc:AlternateContent xmlns:mc="http://schemas.openxmlformats.org/markup-compatibility/2006">
      <mc:Choice Requires="x14">
        <oleObject link="[1]!''''" oleUpdate="OLEUPDATE_ALWAYS" shapeId="33795">
          <objectPr defaultSize="0" autoPict="0" dde="1" r:id="rId5">
            <anchor moveWithCells="1">
              <from>
                <xdr:col>1</xdr:col>
                <xdr:colOff>28575</xdr:colOff>
                <xdr:row>149</xdr:row>
                <xdr:rowOff>28575</xdr:rowOff>
              </from>
              <to>
                <xdr:col>6</xdr:col>
                <xdr:colOff>428625</xdr:colOff>
                <xdr:row>152</xdr:row>
                <xdr:rowOff>9525</xdr:rowOff>
              </to>
            </anchor>
          </objectPr>
        </oleObject>
      </mc:Choice>
      <mc:Fallback>
        <oleObject link="[1]!''''" oleUpdate="OLEUPDATE_ALWAYS" shapeId="3379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267"/>
  <sheetViews>
    <sheetView view="pageLayout" topLeftCell="A68" zoomScale="90" zoomScaleNormal="75" zoomScaleSheetLayoutView="115" zoomScalePageLayoutView="90" workbookViewId="0">
      <selection activeCell="E75" sqref="E75"/>
    </sheetView>
  </sheetViews>
  <sheetFormatPr defaultColWidth="8.88671875" defaultRowHeight="12" x14ac:dyDescent="0.2"/>
  <cols>
    <col min="1" max="1" width="6" style="29" bestFit="1" customWidth="1"/>
    <col min="2" max="2" width="7.44140625" style="29" customWidth="1"/>
    <col min="3" max="3" width="2.33203125" style="30" customWidth="1"/>
    <col min="4" max="4" width="2.21875" style="31" customWidth="1"/>
    <col min="5" max="5" width="33.77734375" style="34" customWidth="1"/>
    <col min="6" max="7" width="5.6640625" style="30" customWidth="1"/>
    <col min="8" max="8" width="6.109375" style="30" customWidth="1"/>
    <col min="9" max="9" width="6.77734375" style="186" customWidth="1"/>
    <col min="10" max="10" width="9.5546875" style="186" customWidth="1"/>
    <col min="11" max="16384" width="8.88671875" style="30"/>
  </cols>
  <sheetData>
    <row r="1" spans="1:10" ht="12" customHeight="1" x14ac:dyDescent="0.2">
      <c r="A1" s="377" t="str">
        <f>'Sch 1 P &amp; G''s'!A1:I1</f>
        <v>MOSES KOTANE LOCAL MUNICIPALITY</v>
      </c>
      <c r="B1" s="377"/>
      <c r="C1" s="377"/>
      <c r="D1" s="377"/>
      <c r="E1" s="377"/>
      <c r="F1" s="377"/>
      <c r="G1" s="377"/>
      <c r="H1" s="377"/>
      <c r="I1" s="377"/>
      <c r="J1" s="377"/>
    </row>
    <row r="2" spans="1:10" ht="12" customHeight="1" x14ac:dyDescent="0.2">
      <c r="A2" s="378"/>
      <c r="B2" s="379"/>
      <c r="C2" s="379"/>
      <c r="D2" s="379"/>
      <c r="E2" s="380"/>
      <c r="F2" s="379"/>
      <c r="G2" s="379"/>
      <c r="H2" s="320"/>
      <c r="I2" s="381"/>
      <c r="J2" s="382"/>
    </row>
    <row r="3" spans="1:10" ht="12" customHeight="1" x14ac:dyDescent="0.2">
      <c r="A3" s="383" t="str">
        <f>'Sch 1 P &amp; G''s'!A3:J3</f>
        <v>MAHOBIESKRAAL BULK WATER SUPPLY</v>
      </c>
      <c r="B3" s="383"/>
      <c r="C3" s="383"/>
      <c r="D3" s="383"/>
      <c r="E3" s="383"/>
      <c r="F3" s="383"/>
      <c r="G3" s="383"/>
      <c r="H3" s="383"/>
      <c r="I3" s="383"/>
      <c r="J3" s="383"/>
    </row>
    <row r="4" spans="1:10" ht="12" customHeight="1" x14ac:dyDescent="0.2">
      <c r="A4" s="383" t="str">
        <f>'Sch 1 P &amp; G''s'!A4:J4</f>
        <v>018/MKLM/2022/2023</v>
      </c>
      <c r="B4" s="383"/>
      <c r="C4" s="383"/>
      <c r="D4" s="383"/>
      <c r="E4" s="383"/>
      <c r="F4" s="383"/>
      <c r="G4" s="383"/>
      <c r="H4" s="383"/>
      <c r="I4" s="383"/>
      <c r="J4" s="383"/>
    </row>
    <row r="5" spans="1:10" ht="12" customHeight="1" x14ac:dyDescent="0.2">
      <c r="A5" s="41"/>
      <c r="B5" s="42"/>
      <c r="C5" s="42"/>
      <c r="D5" s="42"/>
      <c r="E5" s="39"/>
      <c r="F5" s="42"/>
      <c r="G5" s="42"/>
      <c r="H5" s="42"/>
      <c r="I5" s="210"/>
      <c r="J5" s="211" t="s">
        <v>0</v>
      </c>
    </row>
    <row r="6" spans="1:10" ht="12.75" thickBot="1" x14ac:dyDescent="0.25">
      <c r="A6" s="27"/>
      <c r="B6" s="23"/>
      <c r="C6" s="23"/>
      <c r="D6" s="23"/>
      <c r="E6" s="38" t="s">
        <v>376</v>
      </c>
      <c r="F6" s="23"/>
      <c r="G6" s="23"/>
      <c r="H6" s="413"/>
      <c r="I6" s="213"/>
      <c r="J6" s="216" t="s">
        <v>215</v>
      </c>
    </row>
    <row r="7" spans="1:10" ht="12" customHeight="1" thickBot="1" x14ac:dyDescent="0.25">
      <c r="A7" s="143"/>
      <c r="B7" s="143"/>
      <c r="C7" s="143"/>
      <c r="D7" s="143"/>
      <c r="E7" s="143"/>
      <c r="F7" s="143"/>
      <c r="G7" s="143"/>
      <c r="H7" s="143"/>
      <c r="I7" s="348" t="s">
        <v>684</v>
      </c>
      <c r="J7" s="349"/>
    </row>
    <row r="8" spans="1:10" ht="12" customHeight="1" thickBot="1" x14ac:dyDescent="0.25">
      <c r="A8" s="36" t="s">
        <v>3</v>
      </c>
      <c r="B8" s="36" t="s">
        <v>4</v>
      </c>
      <c r="C8" s="48"/>
      <c r="D8" s="49"/>
      <c r="E8" s="43" t="s">
        <v>5</v>
      </c>
      <c r="F8" s="36" t="s">
        <v>6</v>
      </c>
      <c r="G8" s="114" t="s">
        <v>365</v>
      </c>
      <c r="H8" s="414" t="s">
        <v>7</v>
      </c>
      <c r="I8" s="182" t="s">
        <v>8</v>
      </c>
      <c r="J8" s="183" t="s">
        <v>9</v>
      </c>
    </row>
    <row r="9" spans="1:10" ht="12" customHeight="1" thickBot="1" x14ac:dyDescent="0.25">
      <c r="A9" s="2" t="s">
        <v>230</v>
      </c>
      <c r="B9" s="2" t="s">
        <v>10</v>
      </c>
      <c r="C9" s="2"/>
      <c r="D9" s="44"/>
      <c r="E9" s="44"/>
      <c r="F9" s="2"/>
      <c r="G9" s="2"/>
      <c r="H9" s="415"/>
      <c r="I9" s="183" t="s">
        <v>11</v>
      </c>
      <c r="J9" s="183" t="s">
        <v>11</v>
      </c>
    </row>
    <row r="10" spans="1:10" ht="12" customHeight="1" x14ac:dyDescent="0.2">
      <c r="A10" s="3"/>
      <c r="B10" s="54"/>
      <c r="C10" s="55"/>
      <c r="D10" s="11"/>
      <c r="E10" s="55"/>
      <c r="F10" s="4"/>
      <c r="G10" s="117"/>
      <c r="H10" s="416"/>
      <c r="I10" s="232"/>
      <c r="J10" s="322"/>
    </row>
    <row r="11" spans="1:10" ht="12" customHeight="1" x14ac:dyDescent="0.2">
      <c r="A11" s="138">
        <v>3</v>
      </c>
      <c r="B11" s="50" t="s">
        <v>320</v>
      </c>
      <c r="C11" s="45" t="s">
        <v>338</v>
      </c>
      <c r="D11" s="45"/>
      <c r="E11" s="45"/>
      <c r="F11" s="7"/>
      <c r="G11" s="97"/>
      <c r="H11" s="417"/>
      <c r="I11" s="232"/>
      <c r="J11" s="322"/>
    </row>
    <row r="12" spans="1:10" ht="12" customHeight="1" x14ac:dyDescent="0.2">
      <c r="A12" s="139"/>
      <c r="B12" s="50" t="s">
        <v>159</v>
      </c>
      <c r="C12" s="45"/>
      <c r="D12" s="45"/>
      <c r="E12" s="45"/>
      <c r="F12" s="7"/>
      <c r="G12" s="97"/>
      <c r="H12" s="417"/>
      <c r="I12" s="232"/>
      <c r="J12" s="322"/>
    </row>
    <row r="13" spans="1:10" ht="12" customHeight="1" x14ac:dyDescent="0.2">
      <c r="A13" s="138">
        <v>3.1</v>
      </c>
      <c r="B13" s="50" t="s">
        <v>18</v>
      </c>
      <c r="C13" s="46" t="s">
        <v>49</v>
      </c>
      <c r="D13" s="45"/>
      <c r="E13" s="46"/>
      <c r="F13" s="7"/>
      <c r="G13" s="97"/>
      <c r="H13" s="417"/>
      <c r="I13" s="232"/>
      <c r="J13" s="322"/>
    </row>
    <row r="14" spans="1:10" ht="7.5" customHeight="1" x14ac:dyDescent="0.2">
      <c r="A14" s="138"/>
      <c r="B14" s="50"/>
      <c r="C14" s="46"/>
      <c r="D14" s="45"/>
      <c r="E14" s="46"/>
      <c r="F14" s="7"/>
      <c r="G14" s="97"/>
      <c r="H14" s="417"/>
      <c r="I14" s="232"/>
      <c r="J14" s="322"/>
    </row>
    <row r="15" spans="1:10" ht="15" customHeight="1" x14ac:dyDescent="0.2">
      <c r="A15" s="139" t="s">
        <v>53</v>
      </c>
      <c r="B15" s="26" t="s">
        <v>126</v>
      </c>
      <c r="C15" s="57" t="s">
        <v>299</v>
      </c>
      <c r="D15" s="17"/>
      <c r="E15" s="47"/>
      <c r="F15" s="7" t="s">
        <v>300</v>
      </c>
      <c r="G15" s="97"/>
      <c r="H15" s="417">
        <f>2*H24</f>
        <v>51200</v>
      </c>
      <c r="I15" s="333"/>
      <c r="J15" s="322">
        <f>H15*I15</f>
        <v>0</v>
      </c>
    </row>
    <row r="16" spans="1:10" ht="12" customHeight="1" x14ac:dyDescent="0.2">
      <c r="A16" s="139"/>
      <c r="B16" s="26"/>
      <c r="C16" s="58"/>
      <c r="D16" s="17"/>
      <c r="E16" s="47"/>
      <c r="F16" s="7"/>
      <c r="G16" s="97"/>
      <c r="H16" s="417"/>
      <c r="I16" s="232"/>
      <c r="J16" s="322"/>
    </row>
    <row r="17" spans="1:10" ht="12" customHeight="1" x14ac:dyDescent="0.2">
      <c r="A17" s="139" t="s">
        <v>532</v>
      </c>
      <c r="B17" s="26" t="s">
        <v>190</v>
      </c>
      <c r="C17" s="58" t="s">
        <v>191</v>
      </c>
      <c r="D17" s="17"/>
      <c r="E17" s="47"/>
      <c r="F17" s="7" t="s">
        <v>100</v>
      </c>
      <c r="G17" s="97"/>
      <c r="H17" s="417">
        <v>5</v>
      </c>
      <c r="I17" s="333"/>
      <c r="J17" s="322">
        <f>H17*I17</f>
        <v>0</v>
      </c>
    </row>
    <row r="18" spans="1:10" ht="12" customHeight="1" x14ac:dyDescent="0.2">
      <c r="A18" s="139"/>
      <c r="B18" s="51"/>
      <c r="C18" s="17"/>
      <c r="D18" s="17"/>
      <c r="E18" s="17"/>
      <c r="F18" s="7"/>
      <c r="G18" s="97"/>
      <c r="H18" s="417"/>
      <c r="I18" s="232"/>
      <c r="J18" s="322"/>
    </row>
    <row r="19" spans="1:10" ht="12" customHeight="1" x14ac:dyDescent="0.2">
      <c r="A19" s="138">
        <v>3.2</v>
      </c>
      <c r="B19" s="6" t="s">
        <v>20</v>
      </c>
      <c r="C19" s="66" t="s">
        <v>109</v>
      </c>
      <c r="D19" s="17"/>
      <c r="E19" s="17"/>
      <c r="F19" s="7"/>
      <c r="G19" s="97"/>
      <c r="H19" s="417"/>
      <c r="I19" s="232"/>
      <c r="J19" s="322"/>
    </row>
    <row r="20" spans="1:10" ht="12" customHeight="1" x14ac:dyDescent="0.2">
      <c r="A20" s="139"/>
      <c r="B20" s="116" t="s">
        <v>336</v>
      </c>
      <c r="C20" s="61"/>
      <c r="D20" s="17"/>
      <c r="E20" s="17"/>
      <c r="F20" s="7"/>
      <c r="G20" s="97"/>
      <c r="H20" s="417"/>
      <c r="I20" s="232"/>
      <c r="J20" s="322"/>
    </row>
    <row r="21" spans="1:10" ht="12" customHeight="1" x14ac:dyDescent="0.2">
      <c r="A21" s="139" t="s">
        <v>111</v>
      </c>
      <c r="B21" s="26" t="s">
        <v>87</v>
      </c>
      <c r="C21" s="67" t="s">
        <v>474</v>
      </c>
      <c r="D21" s="58"/>
      <c r="E21" s="137"/>
      <c r="F21" s="26"/>
      <c r="G21" s="118"/>
      <c r="H21" s="418"/>
      <c r="I21" s="232"/>
      <c r="J21" s="322"/>
    </row>
    <row r="22" spans="1:10" ht="12" customHeight="1" x14ac:dyDescent="0.2">
      <c r="A22" s="139"/>
      <c r="B22" s="26"/>
      <c r="C22" s="67" t="s">
        <v>110</v>
      </c>
      <c r="D22" s="58"/>
      <c r="E22" s="59"/>
      <c r="F22" s="26"/>
      <c r="G22" s="118"/>
      <c r="H22" s="418"/>
      <c r="I22" s="232"/>
      <c r="J22" s="322"/>
    </row>
    <row r="23" spans="1:10" ht="12" customHeight="1" x14ac:dyDescent="0.2">
      <c r="A23" s="139"/>
      <c r="B23" s="19"/>
      <c r="C23" s="37"/>
      <c r="D23" s="58"/>
      <c r="E23" s="60"/>
      <c r="F23" s="19"/>
      <c r="G23" s="19"/>
      <c r="H23" s="419"/>
      <c r="I23" s="232"/>
      <c r="J23" s="322"/>
    </row>
    <row r="24" spans="1:10" ht="12" customHeight="1" x14ac:dyDescent="0.2">
      <c r="A24" s="139" t="s">
        <v>533</v>
      </c>
      <c r="B24" s="7"/>
      <c r="C24" s="8" t="s">
        <v>66</v>
      </c>
      <c r="D24" s="17" t="s">
        <v>221</v>
      </c>
      <c r="E24" s="17"/>
      <c r="F24" s="7" t="s">
        <v>50</v>
      </c>
      <c r="G24" s="97"/>
      <c r="H24" s="417">
        <f>SUM('Sch 4 Med Press Pipes'!H19,'Sch 4 Med Press Pipes'!H20,'Sch 4 Med Press Pipes'!H21,'Sch 4 Med Press Pipes'!H24,'Sch 4 Med Press Pipes'!H22+'Sch 4 Med Press Pipes'!H23)</f>
        <v>25600</v>
      </c>
      <c r="I24" s="333"/>
      <c r="J24" s="322">
        <f t="shared" ref="J24:J25" si="0">H24*I24</f>
        <v>0</v>
      </c>
    </row>
    <row r="25" spans="1:10" ht="12" customHeight="1" x14ac:dyDescent="0.2">
      <c r="A25" s="139" t="s">
        <v>534</v>
      </c>
      <c r="B25" s="7"/>
      <c r="C25" s="8" t="s">
        <v>67</v>
      </c>
      <c r="D25" s="17" t="s">
        <v>222</v>
      </c>
      <c r="E25" s="17"/>
      <c r="F25" s="7" t="s">
        <v>50</v>
      </c>
      <c r="G25" s="97"/>
      <c r="H25" s="417">
        <v>0</v>
      </c>
      <c r="I25" s="333"/>
      <c r="J25" s="322">
        <f t="shared" si="0"/>
        <v>0</v>
      </c>
    </row>
    <row r="26" spans="1:10" ht="12" customHeight="1" x14ac:dyDescent="0.2">
      <c r="A26" s="139"/>
      <c r="B26" s="7"/>
      <c r="C26" s="8"/>
      <c r="D26" s="17"/>
      <c r="E26" s="17"/>
      <c r="F26" s="7"/>
      <c r="G26" s="97"/>
      <c r="H26" s="417"/>
      <c r="I26" s="232"/>
      <c r="J26" s="322"/>
    </row>
    <row r="27" spans="1:10" ht="12" customHeight="1" x14ac:dyDescent="0.2">
      <c r="A27" s="139" t="s">
        <v>112</v>
      </c>
      <c r="B27" s="7" t="s">
        <v>88</v>
      </c>
      <c r="C27" s="8" t="s">
        <v>113</v>
      </c>
      <c r="D27" s="17"/>
      <c r="E27" s="17"/>
      <c r="F27" s="7"/>
      <c r="G27" s="97"/>
      <c r="H27" s="417"/>
      <c r="I27" s="232"/>
      <c r="J27" s="322"/>
    </row>
    <row r="28" spans="1:10" ht="12" customHeight="1" x14ac:dyDescent="0.2">
      <c r="A28" s="140"/>
      <c r="B28" s="18"/>
      <c r="C28" s="8"/>
      <c r="D28" s="17"/>
      <c r="E28" s="17"/>
      <c r="F28" s="7"/>
      <c r="G28" s="97"/>
      <c r="H28" s="417"/>
      <c r="I28" s="232"/>
      <c r="J28" s="322"/>
    </row>
    <row r="29" spans="1:10" ht="12" customHeight="1" x14ac:dyDescent="0.2">
      <c r="A29" s="139" t="s">
        <v>535</v>
      </c>
      <c r="B29" s="7"/>
      <c r="C29" s="8" t="s">
        <v>67</v>
      </c>
      <c r="D29" s="17" t="s">
        <v>685</v>
      </c>
      <c r="E29" s="17"/>
      <c r="F29" s="7" t="s">
        <v>51</v>
      </c>
      <c r="G29" s="97"/>
      <c r="H29" s="417">
        <v>4608</v>
      </c>
      <c r="I29" s="333"/>
      <c r="J29" s="322">
        <f>H29*I29</f>
        <v>0</v>
      </c>
    </row>
    <row r="30" spans="1:10" ht="12" customHeight="1" x14ac:dyDescent="0.2">
      <c r="A30" s="139"/>
      <c r="B30" s="7"/>
      <c r="C30" s="8"/>
      <c r="D30" s="17"/>
      <c r="E30" s="17"/>
      <c r="F30" s="7"/>
      <c r="G30" s="97"/>
      <c r="H30" s="417"/>
      <c r="I30" s="232"/>
      <c r="J30" s="322"/>
    </row>
    <row r="31" spans="1:10" ht="12" customHeight="1" x14ac:dyDescent="0.2">
      <c r="A31" s="139" t="s">
        <v>536</v>
      </c>
      <c r="B31" s="68"/>
      <c r="C31" s="8" t="s">
        <v>114</v>
      </c>
      <c r="D31" s="17"/>
      <c r="E31" s="17"/>
      <c r="F31" s="7"/>
      <c r="G31" s="97"/>
      <c r="H31" s="417"/>
      <c r="I31" s="232"/>
      <c r="J31" s="322"/>
    </row>
    <row r="32" spans="1:10" ht="12" customHeight="1" x14ac:dyDescent="0.2">
      <c r="A32" s="139"/>
      <c r="B32" s="7"/>
      <c r="C32" s="8" t="s">
        <v>115</v>
      </c>
      <c r="D32" s="17"/>
      <c r="E32" s="17"/>
      <c r="F32" s="7" t="s">
        <v>51</v>
      </c>
      <c r="G32" s="97"/>
      <c r="H32" s="417">
        <f>H29</f>
        <v>4608</v>
      </c>
      <c r="I32" s="333"/>
      <c r="J32" s="322">
        <f>H32*I32</f>
        <v>0</v>
      </c>
    </row>
    <row r="33" spans="1:10" ht="12" customHeight="1" x14ac:dyDescent="0.2">
      <c r="A33" s="139"/>
      <c r="B33" s="7"/>
      <c r="C33" s="8"/>
      <c r="D33" s="17"/>
      <c r="E33" s="17"/>
      <c r="F33" s="7"/>
      <c r="G33" s="97"/>
      <c r="H33" s="417"/>
      <c r="I33" s="232"/>
      <c r="J33" s="322"/>
    </row>
    <row r="34" spans="1:10" ht="12" customHeight="1" x14ac:dyDescent="0.2">
      <c r="A34" s="138">
        <v>3.3</v>
      </c>
      <c r="B34" s="6" t="s">
        <v>27</v>
      </c>
      <c r="C34" s="61" t="s">
        <v>120</v>
      </c>
      <c r="D34" s="17"/>
      <c r="E34" s="17"/>
      <c r="F34" s="7"/>
      <c r="G34" s="97"/>
      <c r="H34" s="417"/>
      <c r="I34" s="232"/>
      <c r="J34" s="322"/>
    </row>
    <row r="35" spans="1:10" ht="12" customHeight="1" x14ac:dyDescent="0.2">
      <c r="A35" s="139"/>
      <c r="B35" s="7"/>
      <c r="C35" s="8"/>
      <c r="D35" s="17"/>
      <c r="E35" s="17"/>
      <c r="F35" s="7"/>
      <c r="G35" s="97"/>
      <c r="H35" s="417"/>
      <c r="I35" s="232"/>
      <c r="J35" s="322"/>
    </row>
    <row r="36" spans="1:10" ht="12" customHeight="1" x14ac:dyDescent="0.2">
      <c r="A36" s="139" t="s">
        <v>128</v>
      </c>
      <c r="B36" s="7" t="s">
        <v>125</v>
      </c>
      <c r="C36" s="8" t="s">
        <v>121</v>
      </c>
      <c r="D36" s="17"/>
      <c r="E36" s="17"/>
      <c r="F36" s="7"/>
      <c r="G36" s="97"/>
      <c r="H36" s="417"/>
      <c r="I36" s="232"/>
      <c r="J36" s="322"/>
    </row>
    <row r="37" spans="1:10" ht="12" customHeight="1" x14ac:dyDescent="0.2">
      <c r="A37" s="139"/>
      <c r="B37" s="7"/>
      <c r="C37" s="8"/>
      <c r="D37" s="17"/>
      <c r="E37" s="17"/>
      <c r="F37" s="7"/>
      <c r="G37" s="97"/>
      <c r="H37" s="417"/>
      <c r="I37" s="232"/>
      <c r="J37" s="322"/>
    </row>
    <row r="38" spans="1:10" ht="12" customHeight="1" x14ac:dyDescent="0.2">
      <c r="A38" s="139" t="s">
        <v>537</v>
      </c>
      <c r="B38" s="7"/>
      <c r="C38" s="8" t="s">
        <v>66</v>
      </c>
      <c r="D38" s="17" t="s">
        <v>122</v>
      </c>
      <c r="E38" s="17"/>
      <c r="F38" s="7" t="s">
        <v>51</v>
      </c>
      <c r="G38" s="97"/>
      <c r="H38" s="417">
        <v>772</v>
      </c>
      <c r="I38" s="333"/>
      <c r="J38" s="322">
        <f>H38*I38</f>
        <v>0</v>
      </c>
    </row>
    <row r="39" spans="1:10" ht="12" customHeight="1" x14ac:dyDescent="0.2">
      <c r="A39" s="139"/>
      <c r="B39" s="7"/>
      <c r="C39" s="8"/>
      <c r="D39" s="17"/>
      <c r="E39" s="17"/>
      <c r="F39" s="7"/>
      <c r="G39" s="97"/>
      <c r="H39" s="417"/>
      <c r="I39" s="232"/>
      <c r="J39" s="322"/>
    </row>
    <row r="40" spans="1:10" ht="12" customHeight="1" x14ac:dyDescent="0.2">
      <c r="A40" s="139" t="s">
        <v>538</v>
      </c>
      <c r="B40" s="7"/>
      <c r="C40" s="8" t="s">
        <v>67</v>
      </c>
      <c r="D40" s="17" t="s">
        <v>123</v>
      </c>
      <c r="E40" s="17"/>
      <c r="F40" s="7" t="s">
        <v>51</v>
      </c>
      <c r="G40" s="97"/>
      <c r="H40" s="417">
        <v>192</v>
      </c>
      <c r="I40" s="333"/>
      <c r="J40" s="322">
        <f>H40*I40</f>
        <v>0</v>
      </c>
    </row>
    <row r="41" spans="1:10" ht="12" customHeight="1" x14ac:dyDescent="0.2">
      <c r="A41" s="139"/>
      <c r="B41" s="7"/>
      <c r="C41" s="8"/>
      <c r="D41" s="17"/>
      <c r="E41" s="17"/>
      <c r="F41" s="7"/>
      <c r="G41" s="97"/>
      <c r="H41" s="417"/>
      <c r="I41" s="232"/>
      <c r="J41" s="322"/>
    </row>
    <row r="42" spans="1:10" ht="12" customHeight="1" x14ac:dyDescent="0.2">
      <c r="A42" s="139" t="s">
        <v>539</v>
      </c>
      <c r="B42" s="7"/>
      <c r="C42" s="8" t="s">
        <v>68</v>
      </c>
      <c r="D42" s="17" t="s">
        <v>124</v>
      </c>
      <c r="E42" s="17"/>
      <c r="F42" s="7" t="s">
        <v>51</v>
      </c>
      <c r="G42" s="97"/>
      <c r="H42" s="417">
        <v>240</v>
      </c>
      <c r="I42" s="333"/>
      <c r="J42" s="322">
        <f>H42*I42</f>
        <v>0</v>
      </c>
    </row>
    <row r="43" spans="1:10" ht="12" customHeight="1" x14ac:dyDescent="0.2">
      <c r="A43" s="139"/>
      <c r="B43" s="7"/>
      <c r="C43" s="8"/>
      <c r="D43" s="17"/>
      <c r="E43" s="17"/>
      <c r="F43" s="7"/>
      <c r="G43" s="97"/>
      <c r="H43" s="417"/>
      <c r="I43" s="232"/>
      <c r="J43" s="322"/>
    </row>
    <row r="44" spans="1:10" ht="12" customHeight="1" x14ac:dyDescent="0.2">
      <c r="A44" s="139" t="s">
        <v>377</v>
      </c>
      <c r="B44" s="7" t="s">
        <v>127</v>
      </c>
      <c r="C44" s="8" t="s">
        <v>129</v>
      </c>
      <c r="D44" s="17"/>
      <c r="E44" s="17"/>
      <c r="F44" s="7" t="s">
        <v>51</v>
      </c>
      <c r="G44" s="97"/>
      <c r="H44" s="417">
        <v>50</v>
      </c>
      <c r="I44" s="333"/>
      <c r="J44" s="322">
        <f>H44*I44</f>
        <v>0</v>
      </c>
    </row>
    <row r="45" spans="1:10" ht="12" customHeight="1" x14ac:dyDescent="0.2">
      <c r="A45" s="139"/>
      <c r="B45" s="7"/>
      <c r="C45" s="8"/>
      <c r="D45" s="17"/>
      <c r="E45" s="17"/>
      <c r="F45" s="7"/>
      <c r="G45" s="97"/>
      <c r="H45" s="417"/>
      <c r="I45" s="232"/>
      <c r="J45" s="322"/>
    </row>
    <row r="46" spans="1:10" ht="12" customHeight="1" x14ac:dyDescent="0.2">
      <c r="A46" s="139" t="s">
        <v>378</v>
      </c>
      <c r="B46" s="7" t="s">
        <v>130</v>
      </c>
      <c r="C46" s="8" t="s">
        <v>131</v>
      </c>
      <c r="D46" s="17"/>
      <c r="E46" s="17"/>
      <c r="F46" s="7"/>
      <c r="G46" s="97"/>
      <c r="H46" s="417"/>
      <c r="I46" s="232"/>
      <c r="J46" s="322"/>
    </row>
    <row r="47" spans="1:10" ht="12" customHeight="1" x14ac:dyDescent="0.2">
      <c r="A47" s="139"/>
      <c r="B47" s="7"/>
      <c r="C47" s="8"/>
      <c r="D47" s="17"/>
      <c r="E47" s="17"/>
      <c r="F47" s="7"/>
      <c r="G47" s="97"/>
      <c r="H47" s="417"/>
      <c r="I47" s="232"/>
      <c r="J47" s="322"/>
    </row>
    <row r="48" spans="1:10" ht="12" customHeight="1" x14ac:dyDescent="0.2">
      <c r="A48" s="139" t="s">
        <v>540</v>
      </c>
      <c r="B48" s="7"/>
      <c r="C48" s="8" t="s">
        <v>66</v>
      </c>
      <c r="D48" s="17" t="s">
        <v>132</v>
      </c>
      <c r="E48" s="17"/>
      <c r="F48" s="7" t="s">
        <v>51</v>
      </c>
      <c r="G48" s="97"/>
      <c r="H48" s="417">
        <v>10</v>
      </c>
      <c r="I48" s="333"/>
      <c r="J48" s="322">
        <f>H48*I48</f>
        <v>0</v>
      </c>
    </row>
    <row r="49" spans="1:10" ht="12" customHeight="1" x14ac:dyDescent="0.2">
      <c r="A49" s="139"/>
      <c r="B49" s="7"/>
      <c r="C49" s="8"/>
      <c r="D49" s="17"/>
      <c r="E49" s="17"/>
      <c r="F49" s="7"/>
      <c r="G49" s="97"/>
      <c r="H49" s="417"/>
      <c r="I49" s="232"/>
      <c r="J49" s="322"/>
    </row>
    <row r="50" spans="1:10" ht="12" customHeight="1" x14ac:dyDescent="0.2">
      <c r="A50" s="139" t="s">
        <v>541</v>
      </c>
      <c r="B50" s="7"/>
      <c r="C50" s="8" t="s">
        <v>67</v>
      </c>
      <c r="D50" s="17" t="s">
        <v>133</v>
      </c>
      <c r="E50" s="17"/>
      <c r="F50" s="7" t="s">
        <v>134</v>
      </c>
      <c r="G50" s="97"/>
      <c r="H50" s="417">
        <v>50</v>
      </c>
      <c r="I50" s="333"/>
      <c r="J50" s="322">
        <f>H50*I50</f>
        <v>0</v>
      </c>
    </row>
    <row r="51" spans="1:10" ht="12" customHeight="1" x14ac:dyDescent="0.2">
      <c r="A51" s="8"/>
      <c r="B51" s="51"/>
      <c r="C51" s="17"/>
      <c r="D51" s="17"/>
      <c r="E51" s="17"/>
      <c r="F51" s="7"/>
      <c r="G51" s="97"/>
      <c r="H51" s="417"/>
      <c r="I51" s="232"/>
      <c r="J51" s="322"/>
    </row>
    <row r="52" spans="1:10" ht="12" customHeight="1" x14ac:dyDescent="0.2">
      <c r="A52" s="8"/>
      <c r="B52" s="51"/>
      <c r="C52" s="17"/>
      <c r="D52" s="17"/>
      <c r="E52" s="17"/>
      <c r="F52" s="7"/>
      <c r="G52" s="97"/>
      <c r="H52" s="417"/>
      <c r="I52" s="232"/>
      <c r="J52" s="322"/>
    </row>
    <row r="53" spans="1:10" ht="12" customHeight="1" x14ac:dyDescent="0.2">
      <c r="A53" s="8"/>
      <c r="B53" s="51"/>
      <c r="C53" s="17"/>
      <c r="D53" s="17"/>
      <c r="E53" s="17"/>
      <c r="F53" s="7"/>
      <c r="G53" s="97"/>
      <c r="H53" s="417"/>
      <c r="I53" s="232"/>
      <c r="J53" s="322"/>
    </row>
    <row r="54" spans="1:10" ht="12" customHeight="1" x14ac:dyDescent="0.2">
      <c r="A54" s="8"/>
      <c r="B54" s="51"/>
      <c r="C54" s="17"/>
      <c r="D54" s="17"/>
      <c r="E54" s="17"/>
      <c r="F54" s="7"/>
      <c r="G54" s="97"/>
      <c r="H54" s="417"/>
      <c r="I54" s="232"/>
      <c r="J54" s="322"/>
    </row>
    <row r="55" spans="1:10" ht="12" customHeight="1" x14ac:dyDescent="0.2">
      <c r="A55" s="8"/>
      <c r="B55" s="51"/>
      <c r="C55" s="17"/>
      <c r="D55" s="17"/>
      <c r="E55" s="17"/>
      <c r="F55" s="7"/>
      <c r="G55" s="97"/>
      <c r="H55" s="417"/>
      <c r="I55" s="232"/>
      <c r="J55" s="322"/>
    </row>
    <row r="56" spans="1:10" ht="12" customHeight="1" thickBot="1" x14ac:dyDescent="0.25">
      <c r="A56" s="8"/>
      <c r="B56" s="62"/>
      <c r="C56" s="17"/>
      <c r="D56" s="17"/>
      <c r="E56" s="17"/>
      <c r="F56" s="7"/>
      <c r="G56" s="97"/>
      <c r="H56" s="417"/>
      <c r="I56" s="232"/>
      <c r="J56" s="322"/>
    </row>
    <row r="57" spans="1:10" ht="12" customHeight="1" thickBot="1" x14ac:dyDescent="0.25">
      <c r="A57" s="13"/>
      <c r="B57" s="14"/>
      <c r="C57" s="14"/>
      <c r="D57" s="14"/>
      <c r="E57" s="15"/>
      <c r="F57" s="40"/>
      <c r="G57" s="40"/>
      <c r="H57" s="40" t="s">
        <v>31</v>
      </c>
      <c r="I57" s="323"/>
      <c r="J57" s="393">
        <f>SUM(J10:J56)</f>
        <v>0</v>
      </c>
    </row>
    <row r="58" spans="1:10" ht="12" customHeight="1" x14ac:dyDescent="0.2">
      <c r="A58" s="10"/>
      <c r="B58" s="9"/>
      <c r="C58" s="9"/>
      <c r="D58" s="9"/>
      <c r="E58" s="10"/>
      <c r="F58" s="9"/>
      <c r="G58" s="9"/>
      <c r="H58" s="420"/>
      <c r="I58" s="258"/>
      <c r="J58" s="259"/>
    </row>
    <row r="59" spans="1:10" ht="12" customHeight="1" x14ac:dyDescent="0.2">
      <c r="A59" s="11"/>
      <c r="B59" s="12"/>
      <c r="C59" s="12"/>
      <c r="D59" s="12"/>
      <c r="E59" s="11"/>
      <c r="F59" s="12"/>
      <c r="G59" s="12"/>
      <c r="H59" s="421"/>
      <c r="I59" s="258"/>
      <c r="J59" s="259"/>
    </row>
    <row r="60" spans="1:10" ht="12" customHeight="1" x14ac:dyDescent="0.2">
      <c r="A60" s="11"/>
      <c r="B60" s="12"/>
      <c r="C60" s="12"/>
      <c r="D60" s="12"/>
      <c r="E60" s="11"/>
      <c r="F60" s="12"/>
      <c r="G60" s="12"/>
      <c r="H60" s="421"/>
      <c r="I60" s="258"/>
      <c r="J60" s="259"/>
    </row>
    <row r="61" spans="1:10" ht="12" customHeight="1" x14ac:dyDescent="0.2">
      <c r="A61" s="11"/>
      <c r="B61" s="12"/>
      <c r="C61" s="12"/>
      <c r="D61" s="12"/>
      <c r="E61" s="11"/>
      <c r="F61" s="12"/>
      <c r="G61" s="12"/>
      <c r="H61" s="421"/>
      <c r="I61" s="258"/>
      <c r="J61" s="259"/>
    </row>
    <row r="62" spans="1:10" ht="12" customHeight="1" x14ac:dyDescent="0.2">
      <c r="A62" s="11"/>
      <c r="B62" s="12"/>
      <c r="C62" s="12"/>
      <c r="D62" s="12"/>
      <c r="E62" s="11"/>
      <c r="F62" s="12"/>
      <c r="G62" s="12"/>
      <c r="H62" s="421"/>
      <c r="I62" s="258"/>
      <c r="J62" s="259"/>
    </row>
    <row r="63" spans="1:10" ht="12" customHeight="1" thickBot="1" x14ac:dyDescent="0.25">
      <c r="A63" s="11"/>
      <c r="B63" s="12"/>
      <c r="C63" s="12"/>
      <c r="D63" s="12"/>
      <c r="E63" s="11"/>
      <c r="F63" s="12"/>
      <c r="G63" s="12"/>
      <c r="H63" s="421"/>
      <c r="I63" s="258"/>
      <c r="J63" s="198" t="s">
        <v>458</v>
      </c>
    </row>
    <row r="64" spans="1:10" ht="12.75" thickBot="1" x14ac:dyDescent="0.25">
      <c r="A64" s="22"/>
      <c r="B64" s="24"/>
      <c r="C64" s="24"/>
      <c r="D64" s="24"/>
      <c r="E64" s="25"/>
      <c r="F64" s="24"/>
      <c r="G64" s="24"/>
      <c r="H64" s="422" t="s">
        <v>32</v>
      </c>
      <c r="I64" s="323"/>
      <c r="J64" s="393">
        <f>J57</f>
        <v>0</v>
      </c>
    </row>
    <row r="65" spans="1:10" ht="12" customHeight="1" x14ac:dyDescent="0.2">
      <c r="A65" s="56"/>
      <c r="B65" s="64"/>
      <c r="C65" s="56"/>
      <c r="D65" s="52"/>
      <c r="E65" s="52"/>
      <c r="F65" s="21"/>
      <c r="G65" s="21"/>
      <c r="H65" s="423"/>
      <c r="I65" s="232"/>
      <c r="J65" s="322"/>
    </row>
    <row r="66" spans="1:10" ht="12" customHeight="1" x14ac:dyDescent="0.2">
      <c r="A66" s="138">
        <v>3.4</v>
      </c>
      <c r="B66" s="6" t="s">
        <v>117</v>
      </c>
      <c r="C66" s="61" t="s">
        <v>116</v>
      </c>
      <c r="D66" s="17"/>
      <c r="E66" s="17"/>
      <c r="F66" s="7"/>
      <c r="G66" s="97"/>
      <c r="H66" s="417"/>
      <c r="I66" s="232"/>
      <c r="J66" s="322"/>
    </row>
    <row r="67" spans="1:10" ht="12" customHeight="1" x14ac:dyDescent="0.2">
      <c r="A67" s="139"/>
      <c r="B67" s="7"/>
      <c r="C67" s="8"/>
      <c r="D67" s="17"/>
      <c r="E67" s="17"/>
      <c r="F67" s="7"/>
      <c r="G67" s="97"/>
      <c r="H67" s="417"/>
      <c r="I67" s="232"/>
      <c r="J67" s="322"/>
    </row>
    <row r="68" spans="1:10" ht="12" customHeight="1" x14ac:dyDescent="0.2">
      <c r="A68" s="139" t="s">
        <v>542</v>
      </c>
      <c r="B68" s="7"/>
      <c r="C68" s="8" t="s">
        <v>66</v>
      </c>
      <c r="D68" s="17" t="s">
        <v>118</v>
      </c>
      <c r="E68" s="17"/>
      <c r="F68" s="7" t="s">
        <v>85</v>
      </c>
      <c r="G68" s="97"/>
      <c r="H68" s="417">
        <v>20</v>
      </c>
      <c r="I68" s="333"/>
      <c r="J68" s="322">
        <f>H68*I68</f>
        <v>0</v>
      </c>
    </row>
    <row r="69" spans="1:10" ht="12" customHeight="1" x14ac:dyDescent="0.2">
      <c r="A69" s="139"/>
      <c r="B69" s="7"/>
      <c r="C69" s="8"/>
      <c r="D69" s="17"/>
      <c r="E69" s="17"/>
      <c r="F69" s="7"/>
      <c r="G69" s="97"/>
      <c r="H69" s="417"/>
      <c r="I69" s="232"/>
      <c r="J69" s="322"/>
    </row>
    <row r="70" spans="1:10" ht="12" customHeight="1" x14ac:dyDescent="0.2">
      <c r="A70" s="139" t="s">
        <v>543</v>
      </c>
      <c r="B70" s="7"/>
      <c r="C70" s="8" t="s">
        <v>67</v>
      </c>
      <c r="D70" s="17" t="s">
        <v>119</v>
      </c>
      <c r="E70" s="17"/>
      <c r="F70" s="7" t="s">
        <v>50</v>
      </c>
      <c r="G70" s="97"/>
      <c r="H70" s="417">
        <v>150</v>
      </c>
      <c r="I70" s="333"/>
      <c r="J70" s="322">
        <f>H70*I70</f>
        <v>0</v>
      </c>
    </row>
    <row r="71" spans="1:10" ht="12" customHeight="1" x14ac:dyDescent="0.2">
      <c r="A71" s="139"/>
      <c r="B71" s="7"/>
      <c r="C71" s="8"/>
      <c r="D71" s="17"/>
      <c r="E71" s="17"/>
      <c r="F71" s="7"/>
      <c r="G71" s="97"/>
      <c r="H71" s="417"/>
      <c r="I71" s="232"/>
      <c r="J71" s="322"/>
    </row>
    <row r="72" spans="1:10" ht="12" customHeight="1" x14ac:dyDescent="0.2">
      <c r="A72" s="138">
        <v>3.5</v>
      </c>
      <c r="B72" s="6" t="s">
        <v>320</v>
      </c>
      <c r="C72" s="5" t="s">
        <v>160</v>
      </c>
      <c r="D72" s="17"/>
      <c r="E72" s="17"/>
      <c r="F72" s="7"/>
      <c r="G72" s="97"/>
      <c r="H72" s="424"/>
      <c r="I72" s="232"/>
      <c r="J72" s="322"/>
    </row>
    <row r="73" spans="1:10" ht="12" customHeight="1" x14ac:dyDescent="0.2">
      <c r="A73" s="139"/>
      <c r="B73" s="6" t="s">
        <v>158</v>
      </c>
      <c r="C73" s="8"/>
      <c r="D73" s="17"/>
      <c r="E73" s="17"/>
      <c r="F73" s="7"/>
      <c r="G73" s="97"/>
      <c r="H73" s="424"/>
      <c r="I73" s="232"/>
      <c r="J73" s="322"/>
    </row>
    <row r="74" spans="1:10" ht="12" customHeight="1" x14ac:dyDescent="0.2">
      <c r="A74" s="138" t="s">
        <v>172</v>
      </c>
      <c r="B74" s="6" t="s">
        <v>138</v>
      </c>
      <c r="C74" s="61" t="s">
        <v>161</v>
      </c>
      <c r="D74" s="17"/>
      <c r="E74" s="17"/>
      <c r="F74" s="7"/>
      <c r="G74" s="97"/>
      <c r="H74" s="424"/>
      <c r="I74" s="232"/>
      <c r="J74" s="322"/>
    </row>
    <row r="75" spans="1:10" ht="12" customHeight="1" x14ac:dyDescent="0.2">
      <c r="A75" s="139"/>
      <c r="B75" s="7"/>
      <c r="C75" s="8"/>
      <c r="D75" s="17"/>
      <c r="E75" s="17"/>
      <c r="F75" s="7"/>
      <c r="G75" s="97"/>
      <c r="H75" s="424"/>
      <c r="I75" s="232"/>
      <c r="J75" s="322"/>
    </row>
    <row r="76" spans="1:10" ht="12" customHeight="1" x14ac:dyDescent="0.2">
      <c r="A76" s="139" t="s">
        <v>544</v>
      </c>
      <c r="B76" s="7"/>
      <c r="C76" s="8" t="s">
        <v>66</v>
      </c>
      <c r="D76" s="17" t="s">
        <v>162</v>
      </c>
      <c r="E76" s="17"/>
      <c r="F76" s="7" t="s">
        <v>51</v>
      </c>
      <c r="G76" s="97"/>
      <c r="H76" s="424">
        <v>1424</v>
      </c>
      <c r="I76" s="333"/>
      <c r="J76" s="322">
        <f>H76*I76</f>
        <v>0</v>
      </c>
    </row>
    <row r="77" spans="1:10" ht="12" customHeight="1" x14ac:dyDescent="0.2">
      <c r="A77" s="139"/>
      <c r="B77" s="7"/>
      <c r="C77" s="8"/>
      <c r="D77" s="17"/>
      <c r="E77" s="17"/>
      <c r="F77" s="7"/>
      <c r="G77" s="97"/>
      <c r="H77" s="424"/>
      <c r="I77" s="232"/>
      <c r="J77" s="322"/>
    </row>
    <row r="78" spans="1:10" ht="12" customHeight="1" x14ac:dyDescent="0.2">
      <c r="A78" s="139" t="s">
        <v>545</v>
      </c>
      <c r="B78" s="7"/>
      <c r="C78" s="8" t="s">
        <v>67</v>
      </c>
      <c r="D78" s="17" t="s">
        <v>163</v>
      </c>
      <c r="E78" s="17"/>
      <c r="F78" s="7" t="s">
        <v>51</v>
      </c>
      <c r="G78" s="97"/>
      <c r="H78" s="424">
        <v>1424</v>
      </c>
      <c r="I78" s="333"/>
      <c r="J78" s="322">
        <f>H78*I78</f>
        <v>0</v>
      </c>
    </row>
    <row r="79" spans="1:10" ht="12" customHeight="1" x14ac:dyDescent="0.2">
      <c r="A79" s="139"/>
      <c r="B79" s="7"/>
      <c r="C79" s="8"/>
      <c r="D79" s="17"/>
      <c r="E79" s="17"/>
      <c r="F79" s="7"/>
      <c r="G79" s="97"/>
      <c r="H79" s="424"/>
      <c r="I79" s="232"/>
      <c r="J79" s="322"/>
    </row>
    <row r="80" spans="1:10" ht="12" customHeight="1" x14ac:dyDescent="0.2">
      <c r="A80" s="141" t="s">
        <v>379</v>
      </c>
      <c r="B80" s="36" t="s">
        <v>143</v>
      </c>
      <c r="C80" s="65" t="s">
        <v>164</v>
      </c>
      <c r="D80" s="55"/>
      <c r="E80" s="55"/>
      <c r="F80" s="63"/>
      <c r="G80" s="115"/>
      <c r="H80" s="424"/>
      <c r="I80" s="232"/>
      <c r="J80" s="322"/>
    </row>
    <row r="81" spans="1:10" ht="12" customHeight="1" x14ac:dyDescent="0.2">
      <c r="A81" s="138"/>
      <c r="B81" s="6"/>
      <c r="C81" s="61"/>
      <c r="D81" s="17"/>
      <c r="E81" s="17"/>
      <c r="F81" s="7"/>
      <c r="G81" s="97"/>
      <c r="H81" s="417"/>
      <c r="I81" s="232"/>
      <c r="J81" s="322"/>
    </row>
    <row r="82" spans="1:10" ht="12" customHeight="1" x14ac:dyDescent="0.2">
      <c r="A82" s="139" t="s">
        <v>546</v>
      </c>
      <c r="B82" s="7" t="s">
        <v>165</v>
      </c>
      <c r="C82" s="100" t="s">
        <v>168</v>
      </c>
      <c r="D82" s="17"/>
      <c r="E82" s="17"/>
      <c r="F82" s="7"/>
      <c r="G82" s="97"/>
      <c r="H82" s="417"/>
      <c r="I82" s="232"/>
      <c r="J82" s="322"/>
    </row>
    <row r="83" spans="1:10" ht="12" customHeight="1" x14ac:dyDescent="0.2">
      <c r="A83" s="139"/>
      <c r="B83" s="7"/>
      <c r="C83" s="8"/>
      <c r="D83" s="17"/>
      <c r="E83" s="17"/>
      <c r="F83" s="7"/>
      <c r="G83" s="97"/>
      <c r="H83" s="417"/>
      <c r="I83" s="232"/>
      <c r="J83" s="322"/>
    </row>
    <row r="84" spans="1:10" ht="12" customHeight="1" x14ac:dyDescent="0.2">
      <c r="A84" s="139" t="s">
        <v>547</v>
      </c>
      <c r="B84" s="7"/>
      <c r="C84" s="8" t="s">
        <v>66</v>
      </c>
      <c r="D84" s="17" t="s">
        <v>162</v>
      </c>
      <c r="E84" s="17"/>
      <c r="F84" s="7" t="s">
        <v>51</v>
      </c>
      <c r="G84" s="97"/>
      <c r="H84" s="424">
        <v>1424</v>
      </c>
      <c r="I84" s="333"/>
      <c r="J84" s="322">
        <f>H84*I84</f>
        <v>0</v>
      </c>
    </row>
    <row r="85" spans="1:10" ht="12" customHeight="1" x14ac:dyDescent="0.2">
      <c r="A85" s="139"/>
      <c r="B85" s="7"/>
      <c r="C85" s="8"/>
      <c r="D85" s="17"/>
      <c r="E85" s="17"/>
      <c r="F85" s="7"/>
      <c r="G85" s="97"/>
      <c r="H85" s="417"/>
      <c r="I85" s="232"/>
      <c r="J85" s="322"/>
    </row>
    <row r="86" spans="1:10" ht="12" customHeight="1" x14ac:dyDescent="0.2">
      <c r="A86" s="139" t="s">
        <v>548</v>
      </c>
      <c r="B86" s="6"/>
      <c r="C86" s="8" t="s">
        <v>67</v>
      </c>
      <c r="D86" s="17" t="s">
        <v>163</v>
      </c>
      <c r="E86" s="17"/>
      <c r="F86" s="7" t="s">
        <v>51</v>
      </c>
      <c r="G86" s="97"/>
      <c r="H86" s="424">
        <v>1424</v>
      </c>
      <c r="I86" s="333"/>
      <c r="J86" s="322">
        <f>H86*I86</f>
        <v>0</v>
      </c>
    </row>
    <row r="87" spans="1:10" ht="12" customHeight="1" x14ac:dyDescent="0.2">
      <c r="A87" s="139"/>
      <c r="B87" s="7"/>
      <c r="C87" s="8"/>
      <c r="D87" s="17"/>
      <c r="E87" s="17"/>
      <c r="F87" s="7"/>
      <c r="G87" s="97"/>
      <c r="H87" s="417"/>
      <c r="I87" s="232"/>
      <c r="J87" s="322"/>
    </row>
    <row r="88" spans="1:10" ht="12" customHeight="1" x14ac:dyDescent="0.2">
      <c r="A88" s="139" t="s">
        <v>380</v>
      </c>
      <c r="B88" s="7" t="s">
        <v>166</v>
      </c>
      <c r="C88" s="8" t="s">
        <v>167</v>
      </c>
      <c r="D88" s="17"/>
      <c r="E88" s="17"/>
      <c r="F88" s="7"/>
      <c r="G88" s="97"/>
      <c r="H88" s="417"/>
      <c r="I88" s="232"/>
      <c r="J88" s="322"/>
    </row>
    <row r="89" spans="1:10" ht="12" customHeight="1" x14ac:dyDescent="0.2">
      <c r="A89" s="139"/>
      <c r="B89" s="7"/>
      <c r="C89" s="8"/>
      <c r="D89" s="17"/>
      <c r="E89" s="17"/>
      <c r="F89" s="7"/>
      <c r="G89" s="97"/>
      <c r="H89" s="417"/>
      <c r="I89" s="232"/>
      <c r="J89" s="322"/>
    </row>
    <row r="90" spans="1:10" ht="12" customHeight="1" x14ac:dyDescent="0.2">
      <c r="A90" s="139" t="s">
        <v>546</v>
      </c>
      <c r="B90" s="7"/>
      <c r="C90" s="8" t="s">
        <v>66</v>
      </c>
      <c r="D90" s="17" t="s">
        <v>162</v>
      </c>
      <c r="E90" s="17"/>
      <c r="F90" s="7" t="s">
        <v>51</v>
      </c>
      <c r="G90" s="97"/>
      <c r="H90" s="417">
        <v>200</v>
      </c>
      <c r="I90" s="333"/>
      <c r="J90" s="322">
        <f>H90*I90</f>
        <v>0</v>
      </c>
    </row>
    <row r="91" spans="1:10" ht="12" customHeight="1" x14ac:dyDescent="0.2">
      <c r="A91" s="139"/>
      <c r="B91" s="7"/>
      <c r="C91" s="8"/>
      <c r="D91" s="17"/>
      <c r="E91" s="17"/>
      <c r="F91" s="7"/>
      <c r="G91" s="97"/>
      <c r="H91" s="417"/>
      <c r="I91" s="232"/>
      <c r="J91" s="322"/>
    </row>
    <row r="92" spans="1:10" ht="12" customHeight="1" x14ac:dyDescent="0.2">
      <c r="A92" s="139" t="s">
        <v>549</v>
      </c>
      <c r="B92" s="7"/>
      <c r="C92" s="8" t="s">
        <v>67</v>
      </c>
      <c r="D92" s="17" t="s">
        <v>163</v>
      </c>
      <c r="E92" s="17"/>
      <c r="F92" s="7" t="s">
        <v>51</v>
      </c>
      <c r="G92" s="97"/>
      <c r="H92" s="417">
        <v>200</v>
      </c>
      <c r="I92" s="333"/>
      <c r="J92" s="322">
        <f>H92*I92</f>
        <v>0</v>
      </c>
    </row>
    <row r="93" spans="1:10" ht="12" customHeight="1" x14ac:dyDescent="0.2">
      <c r="A93" s="139"/>
      <c r="B93" s="7"/>
      <c r="C93" s="8"/>
      <c r="D93" s="17"/>
      <c r="E93" s="17"/>
      <c r="F93" s="7"/>
      <c r="G93" s="97"/>
      <c r="H93" s="417"/>
      <c r="I93" s="232"/>
      <c r="J93" s="322"/>
    </row>
    <row r="94" spans="1:10" ht="12" customHeight="1" x14ac:dyDescent="0.2">
      <c r="A94" s="139" t="s">
        <v>381</v>
      </c>
      <c r="B94" s="7" t="s">
        <v>142</v>
      </c>
      <c r="C94" s="8" t="s">
        <v>170</v>
      </c>
      <c r="D94" s="17"/>
      <c r="E94" s="17"/>
      <c r="F94" s="7" t="s">
        <v>51</v>
      </c>
      <c r="G94" s="97"/>
      <c r="H94" s="417">
        <f>100*0.3*0.8</f>
        <v>24</v>
      </c>
      <c r="I94" s="333"/>
      <c r="J94" s="322">
        <f>H94*I94</f>
        <v>0</v>
      </c>
    </row>
    <row r="95" spans="1:10" ht="12" customHeight="1" x14ac:dyDescent="0.2">
      <c r="A95" s="139"/>
      <c r="B95" s="7"/>
      <c r="C95" s="8"/>
      <c r="D95" s="17"/>
      <c r="E95" s="17"/>
      <c r="F95" s="7"/>
      <c r="G95" s="97"/>
      <c r="H95" s="417"/>
      <c r="I95" s="232"/>
      <c r="J95" s="322"/>
    </row>
    <row r="96" spans="1:10" ht="12" customHeight="1" x14ac:dyDescent="0.2">
      <c r="A96" s="142" t="s">
        <v>550</v>
      </c>
      <c r="B96" s="16" t="s">
        <v>169</v>
      </c>
      <c r="C96" s="8" t="s">
        <v>185</v>
      </c>
      <c r="D96" s="17"/>
      <c r="E96" s="17"/>
      <c r="F96" s="7" t="s">
        <v>51</v>
      </c>
      <c r="G96" s="97"/>
      <c r="H96" s="417">
        <v>12</v>
      </c>
      <c r="I96" s="333"/>
      <c r="J96" s="322">
        <f>H96*I96</f>
        <v>0</v>
      </c>
    </row>
    <row r="97" spans="1:10" ht="12" customHeight="1" x14ac:dyDescent="0.2">
      <c r="A97" s="139"/>
      <c r="B97" s="7"/>
      <c r="C97" s="8"/>
      <c r="D97" s="17"/>
      <c r="E97" s="17"/>
      <c r="F97" s="7"/>
      <c r="G97" s="97"/>
      <c r="H97" s="417"/>
      <c r="I97" s="232"/>
      <c r="J97" s="322"/>
    </row>
    <row r="98" spans="1:10" ht="12" customHeight="1" x14ac:dyDescent="0.2">
      <c r="A98" s="142">
        <v>3.6</v>
      </c>
      <c r="B98" s="16"/>
      <c r="C98" s="8" t="s">
        <v>469</v>
      </c>
      <c r="D98" s="17"/>
      <c r="E98" s="17"/>
      <c r="F98" s="7" t="s">
        <v>300</v>
      </c>
      <c r="G98" s="97"/>
      <c r="H98" s="417">
        <v>25</v>
      </c>
      <c r="I98" s="333"/>
      <c r="J98" s="322">
        <f>H98*I98</f>
        <v>0</v>
      </c>
    </row>
    <row r="99" spans="1:10" ht="12" customHeight="1" x14ac:dyDescent="0.2">
      <c r="A99" s="28"/>
      <c r="B99" s="26"/>
      <c r="C99" s="57"/>
      <c r="D99" s="58"/>
      <c r="E99" s="59"/>
      <c r="F99" s="26"/>
      <c r="G99" s="118"/>
      <c r="H99" s="418"/>
      <c r="I99" s="232"/>
      <c r="J99" s="322"/>
    </row>
    <row r="100" spans="1:10" ht="12" customHeight="1" x14ac:dyDescent="0.2">
      <c r="A100" s="28"/>
      <c r="B100" s="26"/>
      <c r="C100" s="57"/>
      <c r="D100" s="58"/>
      <c r="E100" s="59"/>
      <c r="F100" s="26"/>
      <c r="G100" s="118"/>
      <c r="H100" s="418"/>
      <c r="I100" s="232"/>
      <c r="J100" s="322"/>
    </row>
    <row r="101" spans="1:10" ht="12" customHeight="1" x14ac:dyDescent="0.2">
      <c r="A101" s="28"/>
      <c r="B101" s="26"/>
      <c r="C101" s="57"/>
      <c r="D101" s="58"/>
      <c r="E101" s="59"/>
      <c r="F101" s="26"/>
      <c r="G101" s="118"/>
      <c r="H101" s="418"/>
      <c r="I101" s="232"/>
      <c r="J101" s="322"/>
    </row>
    <row r="102" spans="1:10" ht="12" customHeight="1" x14ac:dyDescent="0.2">
      <c r="A102" s="20"/>
      <c r="B102" s="19"/>
      <c r="C102" s="37"/>
      <c r="D102" s="58"/>
      <c r="E102" s="60"/>
      <c r="F102" s="19"/>
      <c r="G102" s="19"/>
      <c r="H102" s="419"/>
      <c r="I102" s="232"/>
      <c r="J102" s="322"/>
    </row>
    <row r="103" spans="1:10" ht="12" customHeight="1" x14ac:dyDescent="0.2">
      <c r="A103" s="57"/>
      <c r="B103" s="53"/>
      <c r="C103" s="57"/>
      <c r="D103" s="58"/>
      <c r="E103" s="58"/>
      <c r="F103" s="53"/>
      <c r="G103" s="119"/>
      <c r="H103" s="425"/>
      <c r="I103" s="232"/>
      <c r="J103" s="322"/>
    </row>
    <row r="104" spans="1:10" ht="12" customHeight="1" thickBot="1" x14ac:dyDescent="0.25">
      <c r="A104" s="426"/>
      <c r="B104" s="63"/>
      <c r="C104" s="22"/>
      <c r="D104" s="25"/>
      <c r="E104" s="55"/>
      <c r="F104" s="63"/>
      <c r="G104" s="115"/>
      <c r="H104" s="424"/>
      <c r="I104" s="232"/>
      <c r="J104" s="322"/>
    </row>
    <row r="105" spans="1:10" ht="12" customHeight="1" thickBot="1" x14ac:dyDescent="0.25">
      <c r="A105" s="13"/>
      <c r="B105" s="14"/>
      <c r="C105" s="14"/>
      <c r="D105" s="14"/>
      <c r="E105" s="15"/>
      <c r="F105" s="14"/>
      <c r="G105" s="14"/>
      <c r="H105" s="40"/>
      <c r="I105" s="323"/>
      <c r="J105" s="393">
        <f>SUM(J64:J104)</f>
        <v>0</v>
      </c>
    </row>
    <row r="106" spans="1:10" ht="12" customHeight="1" x14ac:dyDescent="0.2">
      <c r="A106" s="10"/>
      <c r="B106" s="9"/>
      <c r="C106" s="9"/>
      <c r="D106" s="9"/>
      <c r="E106" s="10"/>
      <c r="F106" s="9"/>
      <c r="G106" s="9"/>
      <c r="H106" s="420"/>
      <c r="I106" s="427"/>
      <c r="J106" s="427"/>
    </row>
    <row r="107" spans="1:10" ht="12" customHeight="1" x14ac:dyDescent="0.2">
      <c r="A107" s="11"/>
      <c r="B107" s="12"/>
      <c r="C107" s="12"/>
      <c r="D107" s="12"/>
      <c r="E107" s="11"/>
      <c r="F107" s="12"/>
      <c r="G107" s="12"/>
      <c r="H107" s="421"/>
      <c r="I107" s="427"/>
      <c r="J107" s="427"/>
    </row>
    <row r="108" spans="1:10" ht="12" customHeight="1" x14ac:dyDescent="0.2">
      <c r="A108" s="11"/>
      <c r="B108" s="12"/>
      <c r="C108" s="12"/>
      <c r="D108" s="12"/>
      <c r="E108" s="11"/>
      <c r="F108" s="12"/>
      <c r="G108" s="12"/>
      <c r="H108" s="421"/>
      <c r="I108" s="427"/>
      <c r="J108" s="427"/>
    </row>
    <row r="109" spans="1:10" ht="12" customHeight="1" x14ac:dyDescent="0.2">
      <c r="A109" s="11"/>
      <c r="B109" s="12"/>
      <c r="C109" s="12"/>
      <c r="D109" s="12"/>
      <c r="E109" s="11"/>
      <c r="F109" s="12"/>
      <c r="G109" s="12"/>
      <c r="H109" s="421"/>
      <c r="I109" s="427"/>
      <c r="J109" s="427"/>
    </row>
    <row r="110" spans="1:10" ht="12" customHeight="1" x14ac:dyDescent="0.2">
      <c r="A110" s="11"/>
      <c r="B110" s="12"/>
      <c r="C110" s="12"/>
      <c r="D110" s="12"/>
      <c r="E110" s="11"/>
      <c r="F110" s="12"/>
      <c r="G110" s="12"/>
      <c r="H110" s="421"/>
      <c r="I110" s="427"/>
      <c r="J110" s="427"/>
    </row>
    <row r="111" spans="1:10" ht="12" customHeight="1" x14ac:dyDescent="0.2">
      <c r="A111" s="11"/>
      <c r="B111" s="12"/>
      <c r="C111" s="12"/>
      <c r="D111" s="12"/>
      <c r="E111" s="11"/>
      <c r="F111" s="12"/>
      <c r="G111" s="12"/>
      <c r="H111" s="421"/>
      <c r="I111" s="427"/>
      <c r="J111" s="427"/>
    </row>
    <row r="112" spans="1:10" ht="12" customHeight="1" x14ac:dyDescent="0.2">
      <c r="A112" s="33"/>
      <c r="B112" s="33"/>
      <c r="C112" s="1"/>
      <c r="D112" s="32"/>
      <c r="E112" s="35"/>
      <c r="F112" s="1"/>
      <c r="G112" s="1"/>
      <c r="H112" s="1"/>
      <c r="I112" s="427"/>
      <c r="J112" s="427"/>
    </row>
    <row r="113" spans="1:10" ht="12" customHeight="1" x14ac:dyDescent="0.2">
      <c r="A113" s="33"/>
      <c r="B113" s="33"/>
      <c r="C113" s="1"/>
      <c r="D113" s="32"/>
      <c r="E113" s="35"/>
      <c r="F113" s="1"/>
      <c r="G113" s="1"/>
      <c r="H113" s="1"/>
      <c r="I113" s="324"/>
      <c r="J113" s="324"/>
    </row>
    <row r="114" spans="1:10" ht="12" customHeight="1" x14ac:dyDescent="0.2">
      <c r="A114" s="33"/>
      <c r="B114" s="33"/>
      <c r="C114" s="1"/>
      <c r="D114" s="32"/>
      <c r="E114" s="35"/>
      <c r="F114" s="1"/>
      <c r="G114" s="1"/>
      <c r="H114" s="1"/>
      <c r="I114" s="324"/>
      <c r="J114" s="324"/>
    </row>
    <row r="115" spans="1:10" ht="12" customHeight="1" x14ac:dyDescent="0.2">
      <c r="A115" s="33"/>
      <c r="B115" s="33"/>
      <c r="C115" s="1"/>
      <c r="D115" s="32"/>
      <c r="E115" s="35"/>
      <c r="F115" s="1"/>
      <c r="G115" s="1"/>
      <c r="H115" s="1"/>
      <c r="I115" s="324"/>
      <c r="J115" s="324"/>
    </row>
    <row r="116" spans="1:10" ht="12" customHeight="1" x14ac:dyDescent="0.2">
      <c r="A116" s="33"/>
      <c r="B116" s="33"/>
      <c r="C116" s="1"/>
      <c r="D116" s="32"/>
      <c r="E116" s="35"/>
      <c r="F116" s="1"/>
      <c r="G116" s="1"/>
      <c r="H116" s="1"/>
      <c r="I116" s="324"/>
      <c r="J116" s="324"/>
    </row>
    <row r="117" spans="1:10" ht="12" customHeight="1" x14ac:dyDescent="0.2">
      <c r="A117" s="33"/>
      <c r="B117" s="33"/>
      <c r="C117" s="1"/>
      <c r="D117" s="32"/>
      <c r="E117" s="35"/>
      <c r="F117" s="1"/>
      <c r="G117" s="1"/>
      <c r="H117" s="1"/>
      <c r="I117" s="324"/>
      <c r="J117" s="324"/>
    </row>
    <row r="118" spans="1:10" ht="12" customHeight="1" x14ac:dyDescent="0.2">
      <c r="A118" s="33"/>
      <c r="B118" s="33"/>
      <c r="C118" s="1"/>
      <c r="D118" s="32"/>
      <c r="E118" s="35"/>
      <c r="F118" s="1"/>
      <c r="G118" s="1"/>
      <c r="H118" s="1"/>
      <c r="I118" s="324"/>
      <c r="J118" s="324"/>
    </row>
    <row r="119" spans="1:10" ht="12" customHeight="1" x14ac:dyDescent="0.2">
      <c r="A119" s="33"/>
      <c r="B119" s="33"/>
      <c r="C119" s="1"/>
      <c r="D119" s="32"/>
      <c r="E119" s="35"/>
      <c r="F119" s="1"/>
      <c r="G119" s="1"/>
      <c r="H119" s="1"/>
      <c r="I119" s="324"/>
      <c r="J119" s="324"/>
    </row>
    <row r="120" spans="1:10" ht="12" customHeight="1" x14ac:dyDescent="0.2">
      <c r="A120" s="33"/>
      <c r="B120" s="33"/>
      <c r="C120" s="1"/>
      <c r="D120" s="32"/>
      <c r="E120" s="35"/>
      <c r="F120" s="1"/>
      <c r="G120" s="1"/>
      <c r="H120" s="1"/>
      <c r="I120" s="324"/>
      <c r="J120" s="324"/>
    </row>
    <row r="121" spans="1:10" ht="12" customHeight="1" x14ac:dyDescent="0.2">
      <c r="A121" s="33"/>
      <c r="B121" s="33"/>
      <c r="C121" s="1"/>
      <c r="D121" s="32"/>
      <c r="E121" s="35"/>
      <c r="F121" s="1"/>
      <c r="G121" s="1"/>
      <c r="H121" s="1"/>
      <c r="I121" s="324"/>
      <c r="J121" s="324"/>
    </row>
    <row r="122" spans="1:10" ht="12" customHeight="1" x14ac:dyDescent="0.2">
      <c r="A122" s="33"/>
      <c r="B122" s="33"/>
      <c r="C122" s="1"/>
      <c r="D122" s="32"/>
      <c r="E122" s="35"/>
      <c r="F122" s="1"/>
      <c r="G122" s="1"/>
      <c r="H122" s="1"/>
      <c r="I122" s="324"/>
      <c r="J122" s="324"/>
    </row>
    <row r="123" spans="1:10" ht="12" customHeight="1" x14ac:dyDescent="0.2">
      <c r="A123" s="33"/>
      <c r="B123" s="33"/>
      <c r="C123" s="1"/>
      <c r="D123" s="32"/>
      <c r="E123" s="35"/>
      <c r="F123" s="1"/>
      <c r="G123" s="1"/>
      <c r="H123" s="1"/>
      <c r="I123" s="324"/>
      <c r="J123" s="324"/>
    </row>
    <row r="124" spans="1:10" ht="12" customHeight="1" x14ac:dyDescent="0.2">
      <c r="A124" s="33"/>
      <c r="B124" s="33"/>
      <c r="C124" s="1"/>
      <c r="D124" s="32"/>
      <c r="E124" s="35"/>
      <c r="F124" s="1"/>
      <c r="G124" s="1"/>
      <c r="H124" s="1"/>
      <c r="I124" s="324"/>
      <c r="J124" s="324"/>
    </row>
    <row r="125" spans="1:10" ht="12" customHeight="1" x14ac:dyDescent="0.2">
      <c r="A125" s="33"/>
      <c r="B125" s="33"/>
      <c r="C125" s="1"/>
      <c r="D125" s="32"/>
      <c r="E125" s="35"/>
      <c r="F125" s="1"/>
      <c r="G125" s="1"/>
      <c r="H125" s="1"/>
      <c r="I125" s="324"/>
      <c r="J125" s="324"/>
    </row>
    <row r="126" spans="1:10" ht="12" customHeight="1" x14ac:dyDescent="0.2">
      <c r="A126" s="33"/>
      <c r="B126" s="33"/>
      <c r="C126" s="1"/>
      <c r="D126" s="32"/>
      <c r="E126" s="35"/>
      <c r="F126" s="1"/>
      <c r="G126" s="1"/>
      <c r="H126" s="1"/>
      <c r="I126" s="324"/>
      <c r="J126" s="324"/>
    </row>
    <row r="127" spans="1:10" ht="12" customHeight="1" x14ac:dyDescent="0.2">
      <c r="A127" s="33"/>
      <c r="B127" s="33"/>
      <c r="C127" s="1"/>
      <c r="D127" s="32"/>
      <c r="E127" s="35"/>
      <c r="F127" s="1"/>
      <c r="G127" s="1"/>
      <c r="H127" s="1"/>
      <c r="I127" s="324"/>
      <c r="J127" s="324"/>
    </row>
    <row r="128" spans="1:10" ht="12" customHeight="1" x14ac:dyDescent="0.2">
      <c r="A128" s="33"/>
      <c r="B128" s="33"/>
      <c r="C128" s="1"/>
      <c r="D128" s="32"/>
      <c r="E128" s="35"/>
      <c r="F128" s="1"/>
      <c r="G128" s="1"/>
      <c r="H128" s="1"/>
      <c r="I128" s="324"/>
      <c r="J128" s="324"/>
    </row>
    <row r="129" spans="1:10" ht="12" customHeight="1" x14ac:dyDescent="0.2">
      <c r="A129" s="33"/>
      <c r="B129" s="33"/>
      <c r="C129" s="1"/>
      <c r="D129" s="32"/>
      <c r="E129" s="35"/>
      <c r="F129" s="1"/>
      <c r="G129" s="1"/>
      <c r="H129" s="1"/>
      <c r="I129" s="324"/>
      <c r="J129" s="324"/>
    </row>
    <row r="130" spans="1:10" ht="12" customHeight="1" x14ac:dyDescent="0.2">
      <c r="A130" s="33"/>
      <c r="B130" s="33"/>
      <c r="C130" s="1"/>
      <c r="D130" s="32"/>
      <c r="E130" s="35"/>
      <c r="F130" s="1"/>
      <c r="G130" s="1"/>
      <c r="H130" s="1"/>
      <c r="I130" s="324"/>
      <c r="J130" s="324"/>
    </row>
    <row r="131" spans="1:10" ht="12" customHeight="1" x14ac:dyDescent="0.2">
      <c r="A131" s="33"/>
      <c r="B131" s="33"/>
      <c r="C131" s="1"/>
      <c r="D131" s="32"/>
      <c r="E131" s="35"/>
      <c r="F131" s="1"/>
      <c r="G131" s="1"/>
      <c r="H131" s="1"/>
      <c r="I131" s="324"/>
      <c r="J131" s="324"/>
    </row>
    <row r="132" spans="1:10" ht="12" customHeight="1" x14ac:dyDescent="0.2">
      <c r="A132" s="33"/>
      <c r="B132" s="33"/>
      <c r="C132" s="1"/>
      <c r="D132" s="32"/>
      <c r="E132" s="35"/>
      <c r="F132" s="1"/>
      <c r="G132" s="1"/>
      <c r="H132" s="1"/>
      <c r="I132" s="324"/>
      <c r="J132" s="324"/>
    </row>
    <row r="133" spans="1:10" ht="12" customHeight="1" x14ac:dyDescent="0.2">
      <c r="A133" s="33"/>
      <c r="B133" s="33"/>
      <c r="C133" s="1"/>
      <c r="D133" s="32"/>
      <c r="E133" s="35"/>
      <c r="F133" s="1"/>
      <c r="G133" s="1"/>
      <c r="H133" s="1"/>
      <c r="I133" s="324"/>
      <c r="J133" s="324"/>
    </row>
    <row r="134" spans="1:10" ht="12" customHeight="1" x14ac:dyDescent="0.2">
      <c r="A134" s="33"/>
      <c r="B134" s="33"/>
      <c r="C134" s="1"/>
      <c r="D134" s="32"/>
      <c r="E134" s="35"/>
      <c r="F134" s="1"/>
      <c r="G134" s="1"/>
      <c r="H134" s="1"/>
      <c r="I134" s="324"/>
      <c r="J134" s="324"/>
    </row>
    <row r="135" spans="1:10" ht="12" customHeight="1" x14ac:dyDescent="0.2">
      <c r="A135" s="33"/>
      <c r="B135" s="33"/>
      <c r="C135" s="1"/>
      <c r="D135" s="32"/>
      <c r="E135" s="35"/>
      <c r="F135" s="1"/>
      <c r="G135" s="1"/>
      <c r="H135" s="1"/>
      <c r="I135" s="324"/>
      <c r="J135" s="324"/>
    </row>
    <row r="136" spans="1:10" ht="12" customHeight="1" x14ac:dyDescent="0.2">
      <c r="A136" s="33"/>
      <c r="B136" s="33"/>
      <c r="C136" s="1"/>
      <c r="D136" s="32"/>
      <c r="E136" s="35"/>
      <c r="F136" s="1"/>
      <c r="G136" s="1"/>
      <c r="H136" s="1"/>
      <c r="I136" s="324"/>
      <c r="J136" s="324"/>
    </row>
    <row r="137" spans="1:10" ht="12" customHeight="1" x14ac:dyDescent="0.2">
      <c r="A137" s="33"/>
      <c r="B137" s="33"/>
      <c r="C137" s="1"/>
      <c r="D137" s="32"/>
      <c r="E137" s="35"/>
      <c r="F137" s="1"/>
      <c r="G137" s="1"/>
      <c r="H137" s="1"/>
      <c r="I137" s="324"/>
      <c r="J137" s="324"/>
    </row>
    <row r="138" spans="1:10" ht="12" customHeight="1" x14ac:dyDescent="0.2">
      <c r="A138" s="33"/>
      <c r="B138" s="33"/>
      <c r="C138" s="1"/>
      <c r="D138" s="32"/>
      <c r="E138" s="35"/>
      <c r="F138" s="1"/>
      <c r="G138" s="1"/>
      <c r="H138" s="1"/>
      <c r="I138" s="324"/>
      <c r="J138" s="324"/>
    </row>
    <row r="139" spans="1:10" ht="12" customHeight="1" x14ac:dyDescent="0.2">
      <c r="A139" s="33"/>
      <c r="B139" s="33"/>
      <c r="C139" s="1"/>
      <c r="D139" s="32"/>
      <c r="E139" s="35"/>
      <c r="F139" s="1"/>
      <c r="G139" s="1"/>
      <c r="H139" s="1"/>
      <c r="I139" s="324"/>
      <c r="J139" s="324"/>
    </row>
    <row r="140" spans="1:10" ht="12" customHeight="1" x14ac:dyDescent="0.2">
      <c r="A140" s="33"/>
      <c r="B140" s="33"/>
      <c r="C140" s="1"/>
      <c r="D140" s="32"/>
      <c r="E140" s="35"/>
      <c r="F140" s="1"/>
      <c r="G140" s="1"/>
      <c r="H140" s="1"/>
      <c r="I140" s="324"/>
      <c r="J140" s="324"/>
    </row>
    <row r="141" spans="1:10" ht="12" customHeight="1" x14ac:dyDescent="0.2">
      <c r="A141" s="33"/>
      <c r="B141" s="33"/>
      <c r="C141" s="1"/>
      <c r="D141" s="32"/>
      <c r="E141" s="35"/>
      <c r="F141" s="1"/>
      <c r="G141" s="1"/>
      <c r="H141" s="1"/>
      <c r="I141" s="324"/>
      <c r="J141" s="324"/>
    </row>
    <row r="142" spans="1:10" ht="12" customHeight="1" x14ac:dyDescent="0.2">
      <c r="A142" s="33"/>
      <c r="B142" s="33"/>
      <c r="C142" s="1"/>
      <c r="D142" s="32"/>
      <c r="E142" s="35"/>
      <c r="F142" s="1"/>
      <c r="G142" s="1"/>
      <c r="H142" s="1"/>
      <c r="I142" s="324"/>
      <c r="J142" s="324"/>
    </row>
    <row r="143" spans="1:10" ht="12" customHeight="1" x14ac:dyDescent="0.2">
      <c r="A143" s="33"/>
      <c r="B143" s="33"/>
      <c r="C143" s="1"/>
      <c r="D143" s="32"/>
      <c r="E143" s="35"/>
      <c r="F143" s="1"/>
      <c r="G143" s="1"/>
      <c r="H143" s="1"/>
      <c r="I143" s="324"/>
      <c r="J143" s="324"/>
    </row>
    <row r="144" spans="1:10" ht="12" customHeight="1" x14ac:dyDescent="0.2">
      <c r="A144" s="33"/>
      <c r="B144" s="33"/>
      <c r="C144" s="1"/>
      <c r="D144" s="32"/>
      <c r="E144" s="35"/>
      <c r="F144" s="1"/>
      <c r="G144" s="1"/>
      <c r="H144" s="1"/>
      <c r="I144" s="324"/>
      <c r="J144" s="324"/>
    </row>
    <row r="145" spans="1:10" ht="12" customHeight="1" x14ac:dyDescent="0.2">
      <c r="A145" s="33"/>
      <c r="B145" s="33"/>
      <c r="C145" s="1"/>
      <c r="D145" s="32"/>
      <c r="E145" s="35"/>
      <c r="F145" s="1"/>
      <c r="G145" s="1"/>
      <c r="H145" s="1"/>
      <c r="I145" s="324"/>
      <c r="J145" s="324"/>
    </row>
    <row r="146" spans="1:10" ht="12" customHeight="1" x14ac:dyDescent="0.2">
      <c r="A146" s="33"/>
      <c r="B146" s="33"/>
      <c r="C146" s="1"/>
      <c r="D146" s="32"/>
      <c r="E146" s="35"/>
      <c r="F146" s="1"/>
      <c r="G146" s="1"/>
      <c r="H146" s="1"/>
      <c r="I146" s="324"/>
      <c r="J146" s="324"/>
    </row>
    <row r="147" spans="1:10" ht="12" customHeight="1" x14ac:dyDescent="0.2">
      <c r="A147" s="33"/>
      <c r="B147" s="33"/>
      <c r="C147" s="1"/>
      <c r="D147" s="32"/>
      <c r="E147" s="35"/>
      <c r="F147" s="1"/>
      <c r="G147" s="1"/>
      <c r="H147" s="1"/>
      <c r="I147" s="324"/>
      <c r="J147" s="324"/>
    </row>
    <row r="148" spans="1:10" ht="12" customHeight="1" x14ac:dyDescent="0.2">
      <c r="A148" s="33"/>
      <c r="B148" s="33"/>
      <c r="C148" s="1"/>
      <c r="D148" s="32"/>
      <c r="E148" s="35"/>
      <c r="F148" s="1"/>
      <c r="G148" s="1"/>
      <c r="H148" s="1"/>
      <c r="I148" s="324"/>
      <c r="J148" s="324"/>
    </row>
    <row r="149" spans="1:10" ht="12" customHeight="1" x14ac:dyDescent="0.2">
      <c r="A149" s="33"/>
      <c r="B149" s="33"/>
      <c r="C149" s="1"/>
      <c r="D149" s="32"/>
      <c r="E149" s="35"/>
      <c r="F149" s="1"/>
      <c r="G149" s="1"/>
      <c r="H149" s="1"/>
      <c r="I149" s="324"/>
      <c r="J149" s="324"/>
    </row>
    <row r="150" spans="1:10" ht="12" customHeight="1" x14ac:dyDescent="0.2">
      <c r="A150" s="33"/>
      <c r="B150" s="33"/>
      <c r="C150" s="1"/>
      <c r="D150" s="32"/>
      <c r="E150" s="35"/>
      <c r="F150" s="1"/>
      <c r="G150" s="1"/>
      <c r="H150" s="1"/>
      <c r="I150" s="324"/>
      <c r="J150" s="324"/>
    </row>
    <row r="151" spans="1:10" ht="12" customHeight="1" x14ac:dyDescent="0.2">
      <c r="A151" s="33"/>
      <c r="B151" s="33"/>
      <c r="C151" s="1"/>
      <c r="D151" s="32"/>
      <c r="E151" s="35"/>
      <c r="F151" s="1"/>
      <c r="G151" s="1"/>
      <c r="H151" s="1"/>
      <c r="I151" s="324"/>
      <c r="J151" s="324"/>
    </row>
    <row r="152" spans="1:10" ht="12" customHeight="1" x14ac:dyDescent="0.2">
      <c r="A152" s="33"/>
      <c r="B152" s="33"/>
      <c r="C152" s="1"/>
      <c r="D152" s="32"/>
      <c r="E152" s="35"/>
      <c r="F152" s="1"/>
      <c r="G152" s="1"/>
      <c r="H152" s="1"/>
      <c r="I152" s="324"/>
      <c r="J152" s="324"/>
    </row>
    <row r="153" spans="1:10" ht="12" customHeight="1" x14ac:dyDescent="0.2">
      <c r="A153" s="33"/>
      <c r="B153" s="33"/>
      <c r="C153" s="1"/>
      <c r="D153" s="32"/>
      <c r="E153" s="35"/>
      <c r="F153" s="1"/>
      <c r="G153" s="1"/>
      <c r="H153" s="1"/>
      <c r="I153" s="324"/>
      <c r="J153" s="324"/>
    </row>
    <row r="154" spans="1:10" ht="12" customHeight="1" x14ac:dyDescent="0.2">
      <c r="A154" s="33"/>
      <c r="B154" s="33"/>
      <c r="C154" s="1"/>
      <c r="D154" s="32"/>
      <c r="E154" s="35"/>
      <c r="F154" s="1"/>
      <c r="G154" s="1"/>
      <c r="H154" s="1"/>
      <c r="I154" s="324"/>
      <c r="J154" s="324"/>
    </row>
    <row r="155" spans="1:10" ht="12" customHeight="1" x14ac:dyDescent="0.2">
      <c r="A155" s="33"/>
      <c r="B155" s="33"/>
      <c r="C155" s="1"/>
      <c r="D155" s="32"/>
      <c r="E155" s="35"/>
      <c r="F155" s="1"/>
      <c r="G155" s="1"/>
      <c r="H155" s="1"/>
      <c r="I155" s="324"/>
      <c r="J155" s="324"/>
    </row>
    <row r="156" spans="1:10" ht="12" customHeight="1" x14ac:dyDescent="0.2">
      <c r="A156" s="33"/>
      <c r="B156" s="33"/>
      <c r="C156" s="1"/>
      <c r="D156" s="32"/>
      <c r="E156" s="35"/>
      <c r="F156" s="1"/>
      <c r="G156" s="1"/>
      <c r="H156" s="1"/>
      <c r="I156" s="324"/>
      <c r="J156" s="324"/>
    </row>
    <row r="157" spans="1:10" ht="12" customHeight="1" x14ac:dyDescent="0.2">
      <c r="A157" s="33"/>
      <c r="B157" s="33"/>
      <c r="C157" s="1"/>
      <c r="D157" s="32"/>
      <c r="E157" s="35"/>
      <c r="F157" s="1"/>
      <c r="G157" s="1"/>
      <c r="H157" s="1"/>
      <c r="I157" s="324"/>
      <c r="J157" s="324"/>
    </row>
    <row r="158" spans="1:10" ht="12" customHeight="1" x14ac:dyDescent="0.2">
      <c r="A158" s="33"/>
      <c r="B158" s="33"/>
      <c r="C158" s="1"/>
      <c r="D158" s="32"/>
      <c r="E158" s="35"/>
      <c r="F158" s="1"/>
      <c r="G158" s="1"/>
      <c r="H158" s="1"/>
      <c r="I158" s="324"/>
      <c r="J158" s="324"/>
    </row>
    <row r="159" spans="1:10" ht="12" customHeight="1" x14ac:dyDescent="0.2">
      <c r="A159" s="33"/>
      <c r="B159" s="33"/>
      <c r="C159" s="1"/>
      <c r="D159" s="32"/>
      <c r="E159" s="35"/>
      <c r="F159" s="1"/>
      <c r="G159" s="1"/>
      <c r="H159" s="1"/>
      <c r="I159" s="324"/>
      <c r="J159" s="324"/>
    </row>
    <row r="160" spans="1:10" ht="12" customHeight="1" x14ac:dyDescent="0.2">
      <c r="A160" s="33"/>
      <c r="B160" s="33"/>
      <c r="C160" s="1"/>
      <c r="D160" s="32"/>
      <c r="E160" s="35"/>
      <c r="F160" s="1"/>
      <c r="G160" s="1"/>
      <c r="H160" s="1"/>
      <c r="I160" s="324"/>
      <c r="J160" s="324"/>
    </row>
    <row r="161" spans="1:10" ht="12" customHeight="1" x14ac:dyDescent="0.2">
      <c r="A161" s="33"/>
      <c r="B161" s="33"/>
      <c r="C161" s="1"/>
      <c r="D161" s="32"/>
      <c r="E161" s="35"/>
      <c r="F161" s="1"/>
      <c r="G161" s="1"/>
      <c r="H161" s="1"/>
      <c r="I161" s="324"/>
      <c r="J161" s="324"/>
    </row>
    <row r="162" spans="1:10" ht="12" customHeight="1" x14ac:dyDescent="0.2">
      <c r="A162" s="33"/>
      <c r="B162" s="33"/>
      <c r="C162" s="1"/>
      <c r="D162" s="32"/>
      <c r="E162" s="35"/>
      <c r="F162" s="1"/>
      <c r="G162" s="1"/>
      <c r="H162" s="1"/>
      <c r="I162" s="324"/>
      <c r="J162" s="324"/>
    </row>
    <row r="163" spans="1:10" ht="12" customHeight="1" x14ac:dyDescent="0.2">
      <c r="A163" s="33"/>
      <c r="B163" s="33"/>
      <c r="C163" s="1"/>
      <c r="D163" s="32"/>
      <c r="E163" s="35"/>
      <c r="F163" s="1"/>
      <c r="G163" s="1"/>
      <c r="H163" s="1"/>
      <c r="I163" s="324"/>
      <c r="J163" s="324"/>
    </row>
    <row r="164" spans="1:10" ht="12" customHeight="1" x14ac:dyDescent="0.2">
      <c r="A164" s="33"/>
      <c r="B164" s="33"/>
      <c r="C164" s="1"/>
      <c r="D164" s="32"/>
      <c r="E164" s="35"/>
      <c r="F164" s="1"/>
      <c r="G164" s="1"/>
      <c r="H164" s="1"/>
      <c r="I164" s="324"/>
      <c r="J164" s="324"/>
    </row>
    <row r="165" spans="1:10" ht="12" customHeight="1" x14ac:dyDescent="0.2">
      <c r="A165" s="33"/>
      <c r="B165" s="33"/>
      <c r="C165" s="1"/>
      <c r="D165" s="32"/>
      <c r="E165" s="35"/>
      <c r="F165" s="1"/>
      <c r="G165" s="1"/>
      <c r="H165" s="1"/>
      <c r="I165" s="324"/>
      <c r="J165" s="324"/>
    </row>
    <row r="166" spans="1:10" ht="12" customHeight="1" x14ac:dyDescent="0.2">
      <c r="A166" s="33"/>
      <c r="B166" s="33"/>
      <c r="C166" s="1"/>
      <c r="D166" s="32"/>
      <c r="E166" s="35"/>
      <c r="F166" s="1"/>
      <c r="G166" s="1"/>
      <c r="H166" s="1"/>
      <c r="I166" s="324"/>
      <c r="J166" s="324"/>
    </row>
    <row r="167" spans="1:10" ht="12" customHeight="1" x14ac:dyDescent="0.2">
      <c r="A167" s="33"/>
      <c r="B167" s="33"/>
      <c r="C167" s="1"/>
      <c r="D167" s="32"/>
      <c r="E167" s="35"/>
      <c r="F167" s="1"/>
      <c r="G167" s="1"/>
      <c r="H167" s="1"/>
      <c r="I167" s="324"/>
      <c r="J167" s="324"/>
    </row>
    <row r="168" spans="1:10" ht="12" customHeight="1" x14ac:dyDescent="0.2">
      <c r="A168" s="33"/>
      <c r="B168" s="33"/>
      <c r="C168" s="1"/>
      <c r="D168" s="32"/>
      <c r="E168" s="35"/>
      <c r="F168" s="1"/>
      <c r="G168" s="1"/>
      <c r="H168" s="1"/>
      <c r="I168" s="324"/>
      <c r="J168" s="324"/>
    </row>
    <row r="169" spans="1:10" ht="12" customHeight="1" x14ac:dyDescent="0.2">
      <c r="A169" s="33"/>
      <c r="B169" s="33"/>
      <c r="C169" s="1"/>
      <c r="D169" s="32"/>
      <c r="E169" s="35"/>
      <c r="F169" s="1"/>
      <c r="G169" s="1"/>
      <c r="H169" s="1"/>
      <c r="I169" s="324"/>
      <c r="J169" s="324"/>
    </row>
    <row r="170" spans="1:10" ht="12" customHeight="1" x14ac:dyDescent="0.2">
      <c r="A170" s="33"/>
      <c r="B170" s="33"/>
      <c r="C170" s="1"/>
      <c r="D170" s="32"/>
      <c r="E170" s="35"/>
      <c r="F170" s="1"/>
      <c r="G170" s="1"/>
      <c r="H170" s="1"/>
      <c r="I170" s="324"/>
      <c r="J170" s="324"/>
    </row>
    <row r="171" spans="1:10" ht="12" customHeight="1" x14ac:dyDescent="0.2">
      <c r="A171" s="33"/>
      <c r="B171" s="33"/>
      <c r="C171" s="1"/>
      <c r="D171" s="32"/>
      <c r="E171" s="35"/>
      <c r="F171" s="1"/>
      <c r="G171" s="1"/>
      <c r="H171" s="1"/>
      <c r="I171" s="324"/>
      <c r="J171" s="324"/>
    </row>
    <row r="172" spans="1:10" ht="12" customHeight="1" x14ac:dyDescent="0.2">
      <c r="A172" s="33"/>
      <c r="B172" s="33"/>
      <c r="C172" s="1"/>
      <c r="D172" s="32"/>
      <c r="E172" s="35"/>
      <c r="F172" s="1"/>
      <c r="G172" s="1"/>
      <c r="H172" s="1"/>
      <c r="I172" s="324"/>
      <c r="J172" s="324"/>
    </row>
    <row r="173" spans="1:10" ht="12" customHeight="1" x14ac:dyDescent="0.2">
      <c r="A173" s="33"/>
      <c r="B173" s="33"/>
      <c r="C173" s="1"/>
      <c r="D173" s="32"/>
      <c r="E173" s="35"/>
      <c r="F173" s="1"/>
      <c r="G173" s="1"/>
      <c r="H173" s="1"/>
      <c r="I173" s="324"/>
      <c r="J173" s="324"/>
    </row>
    <row r="174" spans="1:10" ht="12" customHeight="1" x14ac:dyDescent="0.2">
      <c r="A174" s="33"/>
      <c r="B174" s="33"/>
      <c r="C174" s="1"/>
      <c r="D174" s="32"/>
      <c r="E174" s="35"/>
      <c r="F174" s="1"/>
      <c r="G174" s="1"/>
      <c r="H174" s="1"/>
      <c r="I174" s="324"/>
      <c r="J174" s="324"/>
    </row>
    <row r="175" spans="1:10" ht="12" customHeight="1" x14ac:dyDescent="0.2">
      <c r="A175" s="33"/>
      <c r="B175" s="33"/>
      <c r="C175" s="1"/>
      <c r="D175" s="32"/>
      <c r="E175" s="35"/>
      <c r="F175" s="1"/>
      <c r="G175" s="1"/>
      <c r="H175" s="1"/>
      <c r="I175" s="324"/>
      <c r="J175" s="324"/>
    </row>
    <row r="176" spans="1:10" ht="12" customHeight="1" x14ac:dyDescent="0.2">
      <c r="A176" s="33"/>
      <c r="B176" s="33"/>
      <c r="C176" s="1"/>
      <c r="D176" s="32"/>
      <c r="E176" s="35"/>
      <c r="F176" s="1"/>
      <c r="G176" s="1"/>
      <c r="H176" s="1"/>
      <c r="I176" s="324"/>
      <c r="J176" s="324"/>
    </row>
    <row r="177" spans="1:10" ht="12" customHeight="1" x14ac:dyDescent="0.2">
      <c r="A177" s="33"/>
      <c r="B177" s="33"/>
      <c r="C177" s="1"/>
      <c r="D177" s="32"/>
      <c r="E177" s="35"/>
      <c r="F177" s="1"/>
      <c r="G177" s="1"/>
      <c r="H177" s="1"/>
      <c r="I177" s="324"/>
      <c r="J177" s="324"/>
    </row>
    <row r="178" spans="1:10" ht="12" customHeight="1" x14ac:dyDescent="0.2">
      <c r="A178" s="33"/>
      <c r="B178" s="33"/>
      <c r="C178" s="1"/>
      <c r="D178" s="32"/>
      <c r="E178" s="35"/>
      <c r="F178" s="1"/>
      <c r="G178" s="1"/>
      <c r="H178" s="1"/>
      <c r="I178" s="324"/>
      <c r="J178" s="324"/>
    </row>
    <row r="179" spans="1:10" ht="12" customHeight="1" x14ac:dyDescent="0.2">
      <c r="A179" s="33"/>
      <c r="B179" s="33"/>
      <c r="C179" s="1"/>
      <c r="D179" s="32"/>
      <c r="E179" s="35"/>
      <c r="F179" s="1"/>
      <c r="G179" s="1"/>
      <c r="H179" s="1"/>
      <c r="I179" s="324"/>
      <c r="J179" s="324"/>
    </row>
    <row r="180" spans="1:10" ht="12" customHeight="1" x14ac:dyDescent="0.2">
      <c r="A180" s="33"/>
      <c r="B180" s="33"/>
      <c r="C180" s="1"/>
      <c r="D180" s="32"/>
      <c r="E180" s="35"/>
      <c r="F180" s="1"/>
      <c r="G180" s="1"/>
      <c r="H180" s="1"/>
      <c r="I180" s="324"/>
      <c r="J180" s="324"/>
    </row>
    <row r="181" spans="1:10" ht="12" customHeight="1" x14ac:dyDescent="0.2">
      <c r="A181" s="33"/>
      <c r="B181" s="33"/>
      <c r="C181" s="1"/>
      <c r="D181" s="32"/>
      <c r="E181" s="35"/>
      <c r="F181" s="1"/>
      <c r="G181" s="1"/>
      <c r="H181" s="1"/>
      <c r="I181" s="324"/>
      <c r="J181" s="324"/>
    </row>
    <row r="182" spans="1:10" ht="12" customHeight="1" x14ac:dyDescent="0.2">
      <c r="A182" s="33"/>
      <c r="B182" s="33"/>
      <c r="C182" s="1"/>
      <c r="D182" s="32"/>
      <c r="E182" s="35"/>
      <c r="F182" s="1"/>
      <c r="G182" s="1"/>
      <c r="H182" s="1"/>
      <c r="I182" s="324"/>
      <c r="J182" s="324"/>
    </row>
    <row r="183" spans="1:10" ht="12" customHeight="1" x14ac:dyDescent="0.2">
      <c r="A183" s="33"/>
      <c r="B183" s="33"/>
      <c r="C183" s="1"/>
      <c r="D183" s="32"/>
      <c r="E183" s="35"/>
      <c r="F183" s="1"/>
      <c r="G183" s="1"/>
      <c r="H183" s="1"/>
      <c r="I183" s="324"/>
      <c r="J183" s="324"/>
    </row>
    <row r="184" spans="1:10" ht="12" customHeight="1" x14ac:dyDescent="0.2">
      <c r="A184" s="33"/>
      <c r="B184" s="33"/>
      <c r="C184" s="1"/>
      <c r="D184" s="32"/>
      <c r="E184" s="35"/>
      <c r="F184" s="1"/>
      <c r="G184" s="1"/>
      <c r="H184" s="1"/>
      <c r="I184" s="324"/>
      <c r="J184" s="324"/>
    </row>
    <row r="185" spans="1:10" ht="12" customHeight="1" x14ac:dyDescent="0.2">
      <c r="A185" s="33"/>
      <c r="B185" s="33"/>
      <c r="C185" s="1"/>
      <c r="D185" s="32"/>
      <c r="E185" s="35"/>
      <c r="F185" s="1"/>
      <c r="G185" s="1"/>
      <c r="H185" s="1"/>
      <c r="I185" s="324"/>
      <c r="J185" s="324"/>
    </row>
    <row r="186" spans="1:10" ht="12" customHeight="1" x14ac:dyDescent="0.2">
      <c r="A186" s="33"/>
      <c r="B186" s="33"/>
      <c r="C186" s="1"/>
      <c r="D186" s="32"/>
      <c r="E186" s="35"/>
      <c r="F186" s="1"/>
      <c r="G186" s="1"/>
      <c r="H186" s="1"/>
      <c r="I186" s="324"/>
      <c r="J186" s="324"/>
    </row>
    <row r="187" spans="1:10" ht="12" customHeight="1" x14ac:dyDescent="0.2">
      <c r="A187" s="33"/>
      <c r="B187" s="33"/>
      <c r="C187" s="1"/>
      <c r="D187" s="32"/>
      <c r="E187" s="35"/>
      <c r="F187" s="1"/>
      <c r="G187" s="1"/>
      <c r="H187" s="1"/>
      <c r="I187" s="324"/>
      <c r="J187" s="324"/>
    </row>
    <row r="188" spans="1:10" ht="12" customHeight="1" x14ac:dyDescent="0.2">
      <c r="A188" s="33"/>
      <c r="B188" s="33"/>
      <c r="C188" s="1"/>
      <c r="D188" s="32"/>
      <c r="E188" s="35"/>
      <c r="F188" s="1"/>
      <c r="G188" s="1"/>
      <c r="H188" s="1"/>
      <c r="I188" s="324"/>
      <c r="J188" s="324"/>
    </row>
    <row r="189" spans="1:10" ht="12" customHeight="1" x14ac:dyDescent="0.2">
      <c r="A189" s="33"/>
      <c r="B189" s="33"/>
      <c r="C189" s="1"/>
      <c r="D189" s="32"/>
      <c r="E189" s="35"/>
      <c r="F189" s="1"/>
      <c r="G189" s="1"/>
      <c r="H189" s="1"/>
      <c r="I189" s="324"/>
      <c r="J189" s="324"/>
    </row>
    <row r="190" spans="1:10" ht="12" customHeight="1" x14ac:dyDescent="0.2">
      <c r="A190" s="33"/>
      <c r="B190" s="33"/>
      <c r="C190" s="1"/>
      <c r="D190" s="32"/>
      <c r="E190" s="35"/>
      <c r="F190" s="1"/>
      <c r="G190" s="1"/>
      <c r="H190" s="1"/>
      <c r="I190" s="324"/>
      <c r="J190" s="324"/>
    </row>
    <row r="191" spans="1:10" ht="12" customHeight="1" x14ac:dyDescent="0.2">
      <c r="A191" s="33"/>
      <c r="B191" s="33"/>
      <c r="C191" s="1"/>
      <c r="D191" s="32"/>
      <c r="E191" s="35"/>
      <c r="F191" s="1"/>
      <c r="G191" s="1"/>
      <c r="H191" s="1"/>
      <c r="I191" s="324"/>
      <c r="J191" s="324"/>
    </row>
    <row r="192" spans="1:10" ht="12" customHeight="1" x14ac:dyDescent="0.2">
      <c r="A192" s="33"/>
      <c r="B192" s="33"/>
      <c r="C192" s="1"/>
      <c r="D192" s="32"/>
      <c r="E192" s="35"/>
      <c r="F192" s="1"/>
      <c r="G192" s="1"/>
      <c r="H192" s="1"/>
      <c r="I192" s="324"/>
      <c r="J192" s="324"/>
    </row>
    <row r="193" spans="1:10" ht="12" customHeight="1" x14ac:dyDescent="0.2">
      <c r="A193" s="33"/>
      <c r="B193" s="33"/>
      <c r="C193" s="1"/>
      <c r="D193" s="32"/>
      <c r="E193" s="35"/>
      <c r="F193" s="1"/>
      <c r="G193" s="1"/>
      <c r="H193" s="1"/>
      <c r="I193" s="324"/>
      <c r="J193" s="324"/>
    </row>
    <row r="194" spans="1:10" ht="12" customHeight="1" x14ac:dyDescent="0.2">
      <c r="A194" s="33"/>
      <c r="B194" s="33"/>
      <c r="C194" s="1"/>
      <c r="D194" s="32"/>
      <c r="E194" s="35"/>
      <c r="F194" s="1"/>
      <c r="G194" s="1"/>
      <c r="H194" s="1"/>
      <c r="I194" s="324"/>
      <c r="J194" s="324"/>
    </row>
    <row r="195" spans="1:10" ht="12" customHeight="1" x14ac:dyDescent="0.2">
      <c r="A195" s="33"/>
      <c r="B195" s="33"/>
      <c r="C195" s="1"/>
      <c r="D195" s="32"/>
      <c r="E195" s="35"/>
      <c r="F195" s="1"/>
      <c r="G195" s="1"/>
      <c r="H195" s="1"/>
      <c r="I195" s="324"/>
      <c r="J195" s="324"/>
    </row>
    <row r="196" spans="1:10" ht="12" customHeight="1" x14ac:dyDescent="0.2">
      <c r="A196" s="33"/>
      <c r="B196" s="33"/>
      <c r="C196" s="1"/>
      <c r="D196" s="32"/>
      <c r="E196" s="35"/>
      <c r="F196" s="1"/>
      <c r="G196" s="1"/>
      <c r="H196" s="1"/>
      <c r="I196" s="324"/>
      <c r="J196" s="324"/>
    </row>
    <row r="197" spans="1:10" ht="12" customHeight="1" x14ac:dyDescent="0.2">
      <c r="A197" s="33"/>
      <c r="B197" s="33"/>
      <c r="C197" s="1"/>
      <c r="D197" s="32"/>
      <c r="E197" s="35"/>
      <c r="F197" s="1"/>
      <c r="G197" s="1"/>
      <c r="H197" s="1"/>
      <c r="I197" s="324"/>
      <c r="J197" s="324"/>
    </row>
    <row r="198" spans="1:10" ht="12" customHeight="1" x14ac:dyDescent="0.2">
      <c r="A198" s="33"/>
      <c r="B198" s="33"/>
      <c r="C198" s="1"/>
      <c r="D198" s="32"/>
      <c r="E198" s="35"/>
      <c r="F198" s="1"/>
      <c r="G198" s="1"/>
      <c r="H198" s="1"/>
      <c r="I198" s="324"/>
      <c r="J198" s="324"/>
    </row>
    <row r="199" spans="1:10" ht="12" customHeight="1" x14ac:dyDescent="0.2">
      <c r="A199" s="33"/>
      <c r="B199" s="33"/>
      <c r="C199" s="1"/>
      <c r="D199" s="32"/>
      <c r="E199" s="35"/>
      <c r="F199" s="1"/>
      <c r="G199" s="1"/>
      <c r="H199" s="1"/>
      <c r="I199" s="324"/>
      <c r="J199" s="324"/>
    </row>
    <row r="200" spans="1:10" ht="12" customHeight="1" x14ac:dyDescent="0.2">
      <c r="A200" s="33"/>
      <c r="B200" s="33"/>
      <c r="C200" s="1"/>
      <c r="D200" s="32"/>
      <c r="E200" s="35"/>
      <c r="F200" s="1"/>
      <c r="G200" s="1"/>
      <c r="H200" s="1"/>
      <c r="I200" s="324"/>
      <c r="J200" s="324"/>
    </row>
    <row r="201" spans="1:10" ht="12" customHeight="1" x14ac:dyDescent="0.2">
      <c r="A201" s="33"/>
      <c r="B201" s="33"/>
      <c r="C201" s="1"/>
      <c r="D201" s="32"/>
      <c r="E201" s="35"/>
      <c r="F201" s="1"/>
      <c r="G201" s="1"/>
      <c r="H201" s="1"/>
      <c r="I201" s="324"/>
      <c r="J201" s="324"/>
    </row>
    <row r="202" spans="1:10" ht="12" customHeight="1" x14ac:dyDescent="0.2">
      <c r="A202" s="33"/>
      <c r="B202" s="33"/>
      <c r="C202" s="1"/>
      <c r="D202" s="32"/>
      <c r="E202" s="35"/>
      <c r="F202" s="1"/>
      <c r="G202" s="1"/>
      <c r="H202" s="1"/>
      <c r="I202" s="324"/>
      <c r="J202" s="324"/>
    </row>
    <row r="203" spans="1:10" ht="12" customHeight="1" x14ac:dyDescent="0.2">
      <c r="A203" s="33"/>
      <c r="B203" s="33"/>
      <c r="C203" s="1"/>
      <c r="D203" s="32"/>
      <c r="E203" s="35"/>
      <c r="F203" s="1"/>
      <c r="G203" s="1"/>
      <c r="H203" s="1"/>
      <c r="I203" s="324"/>
      <c r="J203" s="324"/>
    </row>
    <row r="204" spans="1:10" ht="12" customHeight="1" x14ac:dyDescent="0.2">
      <c r="A204" s="33"/>
      <c r="B204" s="33"/>
      <c r="C204" s="1"/>
      <c r="D204" s="32"/>
      <c r="E204" s="35"/>
      <c r="F204" s="1"/>
      <c r="G204" s="1"/>
      <c r="H204" s="1"/>
      <c r="I204" s="324"/>
      <c r="J204" s="324"/>
    </row>
    <row r="205" spans="1:10" ht="12" customHeight="1" x14ac:dyDescent="0.2">
      <c r="A205" s="33"/>
      <c r="B205" s="33"/>
      <c r="C205" s="1"/>
      <c r="D205" s="32"/>
      <c r="E205" s="35"/>
      <c r="F205" s="1"/>
      <c r="G205" s="1"/>
      <c r="H205" s="1"/>
      <c r="I205" s="324"/>
      <c r="J205" s="324"/>
    </row>
    <row r="206" spans="1:10" ht="12" customHeight="1" x14ac:dyDescent="0.2">
      <c r="A206" s="33"/>
      <c r="B206" s="33"/>
      <c r="C206" s="1"/>
      <c r="D206" s="32"/>
      <c r="E206" s="35"/>
      <c r="F206" s="1"/>
      <c r="G206" s="1"/>
      <c r="H206" s="1"/>
      <c r="I206" s="324"/>
      <c r="J206" s="324"/>
    </row>
    <row r="207" spans="1:10" ht="12" customHeight="1" x14ac:dyDescent="0.2">
      <c r="A207" s="33"/>
      <c r="B207" s="33"/>
      <c r="C207" s="1"/>
      <c r="D207" s="32"/>
      <c r="E207" s="35"/>
      <c r="F207" s="1"/>
      <c r="G207" s="1"/>
      <c r="H207" s="1"/>
      <c r="I207" s="324"/>
      <c r="J207" s="324"/>
    </row>
    <row r="208" spans="1:10" ht="12" customHeight="1" x14ac:dyDescent="0.2">
      <c r="A208" s="33"/>
      <c r="B208" s="33"/>
      <c r="C208" s="1"/>
      <c r="D208" s="32"/>
      <c r="E208" s="35"/>
      <c r="F208" s="1"/>
      <c r="G208" s="1"/>
      <c r="H208" s="1"/>
      <c r="I208" s="324"/>
      <c r="J208" s="324"/>
    </row>
    <row r="209" spans="1:10" ht="12" customHeight="1" x14ac:dyDescent="0.2">
      <c r="A209" s="33"/>
      <c r="B209" s="33"/>
      <c r="C209" s="1"/>
      <c r="D209" s="32"/>
      <c r="E209" s="35"/>
      <c r="F209" s="1"/>
      <c r="G209" s="1"/>
      <c r="H209" s="1"/>
      <c r="I209" s="324"/>
      <c r="J209" s="324"/>
    </row>
    <row r="210" spans="1:10" ht="12" customHeight="1" x14ac:dyDescent="0.2">
      <c r="A210" s="33"/>
      <c r="B210" s="33"/>
      <c r="C210" s="1"/>
      <c r="D210" s="32"/>
      <c r="E210" s="35"/>
      <c r="F210" s="1"/>
      <c r="G210" s="1"/>
      <c r="H210" s="1"/>
      <c r="I210" s="324"/>
      <c r="J210" s="324"/>
    </row>
    <row r="211" spans="1:10" ht="12" customHeight="1" x14ac:dyDescent="0.2">
      <c r="A211" s="33"/>
      <c r="B211" s="33"/>
      <c r="C211" s="1"/>
      <c r="D211" s="32"/>
      <c r="E211" s="35"/>
      <c r="F211" s="1"/>
      <c r="G211" s="1"/>
      <c r="H211" s="1"/>
      <c r="I211" s="324"/>
      <c r="J211" s="324"/>
    </row>
    <row r="212" spans="1:10" ht="12" customHeight="1" x14ac:dyDescent="0.2">
      <c r="A212" s="33"/>
      <c r="B212" s="33"/>
      <c r="C212" s="1"/>
      <c r="D212" s="32"/>
      <c r="E212" s="35"/>
      <c r="F212" s="1"/>
      <c r="G212" s="1"/>
      <c r="H212" s="1"/>
      <c r="I212" s="324"/>
      <c r="J212" s="324"/>
    </row>
    <row r="213" spans="1:10" ht="12" customHeight="1" x14ac:dyDescent="0.2">
      <c r="A213" s="33"/>
      <c r="B213" s="33"/>
      <c r="C213" s="1"/>
      <c r="D213" s="32"/>
      <c r="E213" s="35"/>
      <c r="F213" s="1"/>
      <c r="G213" s="1"/>
      <c r="H213" s="1"/>
      <c r="I213" s="324"/>
      <c r="J213" s="324"/>
    </row>
    <row r="214" spans="1:10" ht="12" customHeight="1" x14ac:dyDescent="0.2">
      <c r="A214" s="33"/>
      <c r="B214" s="33"/>
      <c r="C214" s="1"/>
      <c r="D214" s="32"/>
      <c r="E214" s="35"/>
      <c r="F214" s="1"/>
      <c r="G214" s="1"/>
      <c r="H214" s="1"/>
      <c r="I214" s="324"/>
      <c r="J214" s="324"/>
    </row>
    <row r="215" spans="1:10" ht="12" customHeight="1" x14ac:dyDescent="0.2">
      <c r="A215" s="33"/>
      <c r="B215" s="33"/>
      <c r="C215" s="1"/>
      <c r="D215" s="32"/>
      <c r="E215" s="35"/>
      <c r="F215" s="1"/>
      <c r="G215" s="1"/>
      <c r="H215" s="1"/>
      <c r="I215" s="324"/>
      <c r="J215" s="324"/>
    </row>
    <row r="216" spans="1:10" ht="12" customHeight="1" x14ac:dyDescent="0.2">
      <c r="A216" s="33"/>
      <c r="B216" s="33"/>
      <c r="C216" s="1"/>
      <c r="D216" s="32"/>
      <c r="E216" s="35"/>
      <c r="F216" s="1"/>
      <c r="G216" s="1"/>
      <c r="H216" s="1"/>
      <c r="I216" s="324"/>
      <c r="J216" s="324"/>
    </row>
    <row r="217" spans="1:10" ht="12" customHeight="1" x14ac:dyDescent="0.2">
      <c r="A217" s="33"/>
      <c r="B217" s="33"/>
      <c r="C217" s="1"/>
      <c r="D217" s="32"/>
      <c r="E217" s="35"/>
      <c r="F217" s="1"/>
      <c r="G217" s="1"/>
      <c r="H217" s="1"/>
      <c r="I217" s="324"/>
      <c r="J217" s="324"/>
    </row>
    <row r="218" spans="1:10" ht="12" customHeight="1" x14ac:dyDescent="0.2">
      <c r="A218" s="33"/>
      <c r="B218" s="33"/>
      <c r="C218" s="1"/>
      <c r="D218" s="32"/>
      <c r="E218" s="35"/>
      <c r="F218" s="1"/>
      <c r="G218" s="1"/>
      <c r="H218" s="1"/>
      <c r="I218" s="324"/>
      <c r="J218" s="324"/>
    </row>
    <row r="219" spans="1:10" ht="12" customHeight="1" x14ac:dyDescent="0.2">
      <c r="A219" s="33"/>
      <c r="B219" s="33"/>
      <c r="C219" s="1"/>
      <c r="D219" s="32"/>
      <c r="E219" s="35"/>
      <c r="F219" s="1"/>
      <c r="G219" s="1"/>
      <c r="H219" s="1"/>
      <c r="I219" s="324"/>
      <c r="J219" s="324"/>
    </row>
    <row r="220" spans="1:10" ht="12" customHeight="1" x14ac:dyDescent="0.2">
      <c r="A220" s="33"/>
      <c r="B220" s="33"/>
      <c r="C220" s="1"/>
      <c r="D220" s="32"/>
      <c r="E220" s="35"/>
      <c r="F220" s="1"/>
      <c r="G220" s="1"/>
      <c r="H220" s="1"/>
      <c r="I220" s="324"/>
      <c r="J220" s="324"/>
    </row>
    <row r="221" spans="1:10" ht="12" customHeight="1" x14ac:dyDescent="0.2">
      <c r="A221" s="33"/>
      <c r="B221" s="33"/>
      <c r="C221" s="1"/>
      <c r="D221" s="32"/>
      <c r="E221" s="35"/>
      <c r="F221" s="1"/>
      <c r="G221" s="1"/>
      <c r="H221" s="1"/>
      <c r="I221" s="324"/>
      <c r="J221" s="324"/>
    </row>
    <row r="222" spans="1:10" ht="12" customHeight="1" x14ac:dyDescent="0.2">
      <c r="A222" s="33"/>
      <c r="B222" s="33"/>
      <c r="C222" s="1"/>
      <c r="D222" s="32"/>
      <c r="E222" s="35"/>
      <c r="F222" s="1"/>
      <c r="G222" s="1"/>
      <c r="H222" s="1"/>
      <c r="I222" s="324"/>
      <c r="J222" s="324"/>
    </row>
    <row r="223" spans="1:10" ht="12" customHeight="1" x14ac:dyDescent="0.2">
      <c r="A223" s="33"/>
      <c r="B223" s="33"/>
      <c r="C223" s="1"/>
      <c r="D223" s="32"/>
      <c r="E223" s="35"/>
      <c r="F223" s="1"/>
      <c r="G223" s="1"/>
      <c r="H223" s="1"/>
      <c r="I223" s="324"/>
      <c r="J223" s="324"/>
    </row>
    <row r="224" spans="1:10" ht="12" customHeight="1" x14ac:dyDescent="0.2">
      <c r="A224" s="33"/>
      <c r="B224" s="33"/>
      <c r="C224" s="1"/>
      <c r="D224" s="32"/>
      <c r="E224" s="35"/>
      <c r="F224" s="1"/>
      <c r="G224" s="1"/>
      <c r="H224" s="1"/>
      <c r="I224" s="324"/>
      <c r="J224" s="324"/>
    </row>
    <row r="225" spans="1:10" ht="12" customHeight="1" x14ac:dyDescent="0.2">
      <c r="A225" s="33"/>
      <c r="B225" s="33"/>
      <c r="C225" s="1"/>
      <c r="D225" s="32"/>
      <c r="E225" s="35"/>
      <c r="F225" s="1"/>
      <c r="G225" s="1"/>
      <c r="H225" s="1"/>
      <c r="I225" s="324"/>
      <c r="J225" s="324"/>
    </row>
    <row r="226" spans="1:10" x14ac:dyDescent="0.2">
      <c r="A226" s="33"/>
      <c r="B226" s="33"/>
      <c r="C226" s="1"/>
      <c r="D226" s="32"/>
      <c r="E226" s="35"/>
      <c r="F226" s="1"/>
      <c r="G226" s="1"/>
      <c r="H226" s="1"/>
      <c r="I226" s="324"/>
      <c r="J226" s="324"/>
    </row>
    <row r="227" spans="1:10" x14ac:dyDescent="0.2">
      <c r="A227" s="33"/>
      <c r="B227" s="33"/>
      <c r="C227" s="1"/>
      <c r="D227" s="32"/>
      <c r="E227" s="35"/>
      <c r="F227" s="1"/>
      <c r="G227" s="1"/>
      <c r="H227" s="1"/>
      <c r="I227" s="324"/>
      <c r="J227" s="324"/>
    </row>
    <row r="228" spans="1:10" x14ac:dyDescent="0.2">
      <c r="A228" s="33"/>
      <c r="B228" s="33"/>
      <c r="C228" s="1"/>
      <c r="D228" s="32"/>
      <c r="E228" s="35"/>
      <c r="F228" s="1"/>
      <c r="G228" s="1"/>
      <c r="H228" s="1"/>
      <c r="I228" s="324"/>
      <c r="J228" s="324"/>
    </row>
    <row r="229" spans="1:10" x14ac:dyDescent="0.2">
      <c r="A229" s="33"/>
      <c r="B229" s="33"/>
      <c r="C229" s="1"/>
      <c r="D229" s="32"/>
      <c r="E229" s="35"/>
      <c r="F229" s="1"/>
      <c r="G229" s="1"/>
      <c r="H229" s="1"/>
      <c r="I229" s="324"/>
      <c r="J229" s="324"/>
    </row>
    <row r="230" spans="1:10" x14ac:dyDescent="0.2">
      <c r="A230" s="33"/>
      <c r="B230" s="33"/>
      <c r="C230" s="1"/>
      <c r="D230" s="32"/>
      <c r="E230" s="35"/>
      <c r="F230" s="1"/>
      <c r="G230" s="1"/>
      <c r="H230" s="1"/>
      <c r="I230" s="324"/>
      <c r="J230" s="324"/>
    </row>
    <row r="231" spans="1:10" x14ac:dyDescent="0.2">
      <c r="A231" s="33"/>
      <c r="B231" s="33"/>
      <c r="C231" s="1"/>
      <c r="D231" s="32"/>
      <c r="E231" s="35"/>
      <c r="F231" s="1"/>
      <c r="G231" s="1"/>
      <c r="H231" s="1"/>
      <c r="I231" s="324"/>
      <c r="J231" s="324"/>
    </row>
    <row r="232" spans="1:10" x14ac:dyDescent="0.2">
      <c r="A232" s="33"/>
      <c r="B232" s="33"/>
      <c r="C232" s="1"/>
      <c r="D232" s="32"/>
      <c r="E232" s="35"/>
      <c r="F232" s="1"/>
      <c r="G232" s="1"/>
      <c r="H232" s="1"/>
      <c r="I232" s="324"/>
      <c r="J232" s="324"/>
    </row>
    <row r="233" spans="1:10" x14ac:dyDescent="0.2">
      <c r="A233" s="33"/>
      <c r="B233" s="33"/>
      <c r="C233" s="1"/>
      <c r="D233" s="32"/>
      <c r="E233" s="35"/>
      <c r="F233" s="1"/>
      <c r="G233" s="1"/>
      <c r="H233" s="1"/>
      <c r="I233" s="324"/>
      <c r="J233" s="324"/>
    </row>
    <row r="234" spans="1:10" x14ac:dyDescent="0.2">
      <c r="A234" s="33"/>
      <c r="B234" s="33"/>
      <c r="C234" s="1"/>
      <c r="D234" s="32"/>
      <c r="E234" s="35"/>
      <c r="F234" s="1"/>
      <c r="G234" s="1"/>
      <c r="H234" s="1"/>
      <c r="I234" s="324"/>
      <c r="J234" s="324"/>
    </row>
    <row r="235" spans="1:10" x14ac:dyDescent="0.2">
      <c r="A235" s="33"/>
      <c r="B235" s="33"/>
      <c r="C235" s="1"/>
      <c r="D235" s="32"/>
      <c r="E235" s="35"/>
      <c r="F235" s="1"/>
      <c r="G235" s="1"/>
      <c r="H235" s="1"/>
      <c r="I235" s="324"/>
      <c r="J235" s="324"/>
    </row>
    <row r="236" spans="1:10" x14ac:dyDescent="0.2">
      <c r="A236" s="33"/>
      <c r="B236" s="33"/>
      <c r="C236" s="1"/>
      <c r="D236" s="32"/>
      <c r="E236" s="35"/>
      <c r="F236" s="1"/>
      <c r="G236" s="1"/>
      <c r="H236" s="1"/>
      <c r="I236" s="324"/>
      <c r="J236" s="324"/>
    </row>
    <row r="237" spans="1:10" x14ac:dyDescent="0.2">
      <c r="A237" s="33"/>
      <c r="B237" s="33"/>
      <c r="C237" s="1"/>
      <c r="D237" s="32"/>
      <c r="E237" s="35"/>
      <c r="F237" s="1"/>
      <c r="G237" s="1"/>
      <c r="H237" s="1"/>
      <c r="I237" s="324"/>
      <c r="J237" s="324"/>
    </row>
    <row r="238" spans="1:10" x14ac:dyDescent="0.2">
      <c r="A238" s="33"/>
      <c r="B238" s="33"/>
      <c r="C238" s="1"/>
      <c r="D238" s="32"/>
      <c r="E238" s="35"/>
      <c r="F238" s="1"/>
      <c r="G238" s="1"/>
      <c r="H238" s="1"/>
      <c r="I238" s="324"/>
      <c r="J238" s="324"/>
    </row>
    <row r="239" spans="1:10" x14ac:dyDescent="0.2">
      <c r="A239" s="33"/>
      <c r="B239" s="33"/>
      <c r="C239" s="1"/>
      <c r="D239" s="32"/>
      <c r="E239" s="35"/>
      <c r="F239" s="1"/>
      <c r="G239" s="1"/>
      <c r="H239" s="1"/>
      <c r="I239" s="324"/>
      <c r="J239" s="324"/>
    </row>
    <row r="240" spans="1:10" x14ac:dyDescent="0.2">
      <c r="A240" s="33"/>
      <c r="B240" s="33"/>
      <c r="C240" s="1"/>
      <c r="D240" s="32"/>
      <c r="E240" s="35"/>
      <c r="F240" s="1"/>
      <c r="G240" s="1"/>
      <c r="H240" s="1"/>
      <c r="I240" s="324"/>
      <c r="J240" s="324"/>
    </row>
    <row r="241" spans="1:10" x14ac:dyDescent="0.2">
      <c r="A241" s="33"/>
      <c r="B241" s="33"/>
      <c r="C241" s="1"/>
      <c r="D241" s="32"/>
      <c r="E241" s="35"/>
      <c r="F241" s="1"/>
      <c r="G241" s="1"/>
      <c r="H241" s="1"/>
      <c r="I241" s="324"/>
      <c r="J241" s="324"/>
    </row>
    <row r="242" spans="1:10" x14ac:dyDescent="0.2">
      <c r="A242" s="33"/>
      <c r="B242" s="33"/>
      <c r="C242" s="1"/>
      <c r="D242" s="32"/>
      <c r="E242" s="35"/>
      <c r="F242" s="1"/>
      <c r="G242" s="1"/>
      <c r="H242" s="1"/>
      <c r="I242" s="324"/>
      <c r="J242" s="324"/>
    </row>
    <row r="243" spans="1:10" x14ac:dyDescent="0.2">
      <c r="A243" s="33"/>
      <c r="B243" s="33"/>
      <c r="C243" s="1"/>
      <c r="D243" s="32"/>
      <c r="E243" s="35"/>
      <c r="F243" s="1"/>
      <c r="G243" s="1"/>
      <c r="H243" s="1"/>
      <c r="I243" s="324"/>
      <c r="J243" s="324"/>
    </row>
    <row r="244" spans="1:10" x14ac:dyDescent="0.2">
      <c r="A244" s="33"/>
      <c r="B244" s="33"/>
      <c r="C244" s="1"/>
      <c r="D244" s="32"/>
      <c r="E244" s="35"/>
      <c r="F244" s="1"/>
      <c r="G244" s="1"/>
      <c r="H244" s="1"/>
      <c r="I244" s="324"/>
      <c r="J244" s="324"/>
    </row>
    <row r="245" spans="1:10" x14ac:dyDescent="0.2">
      <c r="A245" s="33"/>
      <c r="B245" s="33"/>
      <c r="C245" s="1"/>
      <c r="D245" s="32"/>
      <c r="E245" s="35"/>
      <c r="F245" s="1"/>
      <c r="G245" s="1"/>
      <c r="H245" s="1"/>
      <c r="I245" s="324"/>
      <c r="J245" s="324"/>
    </row>
    <row r="246" spans="1:10" x14ac:dyDescent="0.2">
      <c r="A246" s="33"/>
      <c r="B246" s="33"/>
      <c r="C246" s="1"/>
      <c r="D246" s="32"/>
      <c r="E246" s="35"/>
      <c r="F246" s="1"/>
      <c r="G246" s="1"/>
      <c r="H246" s="1"/>
      <c r="I246" s="324"/>
      <c r="J246" s="324"/>
    </row>
    <row r="247" spans="1:10" x14ac:dyDescent="0.2">
      <c r="A247" s="33"/>
      <c r="B247" s="33"/>
      <c r="C247" s="1"/>
      <c r="D247" s="32"/>
      <c r="E247" s="35"/>
      <c r="F247" s="1"/>
      <c r="G247" s="1"/>
      <c r="H247" s="1"/>
      <c r="I247" s="324"/>
      <c r="J247" s="324"/>
    </row>
    <row r="248" spans="1:10" x14ac:dyDescent="0.2">
      <c r="A248" s="33"/>
      <c r="B248" s="33"/>
      <c r="C248" s="1"/>
      <c r="D248" s="32"/>
      <c r="E248" s="35"/>
      <c r="F248" s="1"/>
      <c r="G248" s="1"/>
      <c r="H248" s="1"/>
      <c r="I248" s="324"/>
      <c r="J248" s="324"/>
    </row>
    <row r="249" spans="1:10" x14ac:dyDescent="0.2">
      <c r="A249" s="33"/>
      <c r="B249" s="33"/>
      <c r="C249" s="1"/>
      <c r="D249" s="32"/>
      <c r="E249" s="35"/>
      <c r="F249" s="1"/>
      <c r="G249" s="1"/>
      <c r="H249" s="1"/>
      <c r="I249" s="324"/>
      <c r="J249" s="324"/>
    </row>
    <row r="250" spans="1:10" x14ac:dyDescent="0.2">
      <c r="A250" s="33"/>
      <c r="B250" s="33"/>
      <c r="C250" s="1"/>
      <c r="D250" s="32"/>
      <c r="E250" s="35"/>
      <c r="F250" s="1"/>
      <c r="G250" s="1"/>
      <c r="H250" s="1"/>
      <c r="I250" s="324"/>
      <c r="J250" s="324"/>
    </row>
    <row r="251" spans="1:10" x14ac:dyDescent="0.2">
      <c r="A251" s="33"/>
      <c r="B251" s="33"/>
      <c r="C251" s="1"/>
      <c r="D251" s="32"/>
      <c r="E251" s="35"/>
      <c r="F251" s="1"/>
      <c r="G251" s="1"/>
      <c r="H251" s="1"/>
      <c r="I251" s="324"/>
      <c r="J251" s="324"/>
    </row>
    <row r="252" spans="1:10" x14ac:dyDescent="0.2">
      <c r="A252" s="33"/>
      <c r="B252" s="33"/>
      <c r="C252" s="1"/>
      <c r="D252" s="32"/>
      <c r="E252" s="35"/>
      <c r="F252" s="1"/>
      <c r="G252" s="1"/>
      <c r="H252" s="1"/>
      <c r="I252" s="324"/>
      <c r="J252" s="324"/>
    </row>
    <row r="253" spans="1:10" x14ac:dyDescent="0.2">
      <c r="A253" s="33"/>
      <c r="B253" s="33"/>
      <c r="C253" s="1"/>
      <c r="D253" s="32"/>
      <c r="E253" s="35"/>
      <c r="F253" s="1"/>
      <c r="G253" s="1"/>
      <c r="H253" s="1"/>
      <c r="I253" s="324"/>
      <c r="J253" s="324"/>
    </row>
    <row r="254" spans="1:10" x14ac:dyDescent="0.2">
      <c r="A254" s="33"/>
      <c r="B254" s="33"/>
      <c r="C254" s="1"/>
      <c r="D254" s="32"/>
      <c r="E254" s="35"/>
      <c r="F254" s="1"/>
      <c r="G254" s="1"/>
      <c r="H254" s="1"/>
      <c r="I254" s="324"/>
      <c r="J254" s="324"/>
    </row>
    <row r="255" spans="1:10" x14ac:dyDescent="0.2">
      <c r="A255" s="33"/>
      <c r="B255" s="33"/>
      <c r="C255" s="1"/>
      <c r="D255" s="32"/>
      <c r="E255" s="35"/>
      <c r="F255" s="1"/>
      <c r="G255" s="1"/>
      <c r="H255" s="1"/>
      <c r="I255" s="324"/>
      <c r="J255" s="324"/>
    </row>
    <row r="256" spans="1:10" x14ac:dyDescent="0.2">
      <c r="A256" s="33"/>
      <c r="B256" s="33"/>
      <c r="C256" s="1"/>
      <c r="D256" s="32"/>
      <c r="E256" s="35"/>
      <c r="F256" s="1"/>
      <c r="G256" s="1"/>
      <c r="H256" s="1"/>
      <c r="I256" s="324"/>
      <c r="J256" s="324"/>
    </row>
    <row r="257" spans="1:10" x14ac:dyDescent="0.2">
      <c r="A257" s="33"/>
      <c r="B257" s="33"/>
      <c r="C257" s="1"/>
      <c r="D257" s="32"/>
      <c r="E257" s="35"/>
      <c r="F257" s="1"/>
      <c r="G257" s="1"/>
      <c r="H257" s="1"/>
      <c r="I257" s="324"/>
      <c r="J257" s="324"/>
    </row>
    <row r="258" spans="1:10" x14ac:dyDescent="0.2">
      <c r="A258" s="33"/>
      <c r="B258" s="33"/>
      <c r="C258" s="1"/>
      <c r="D258" s="32"/>
      <c r="E258" s="35"/>
      <c r="F258" s="1"/>
      <c r="G258" s="1"/>
      <c r="H258" s="1"/>
      <c r="I258" s="324"/>
      <c r="J258" s="324"/>
    </row>
    <row r="259" spans="1:10" x14ac:dyDescent="0.2">
      <c r="A259" s="33"/>
      <c r="B259" s="33"/>
      <c r="C259" s="1"/>
      <c r="D259" s="32"/>
      <c r="E259" s="35"/>
      <c r="F259" s="1"/>
      <c r="G259" s="1"/>
      <c r="H259" s="1"/>
      <c r="I259" s="324"/>
      <c r="J259" s="324"/>
    </row>
    <row r="260" spans="1:10" x14ac:dyDescent="0.2">
      <c r="A260" s="33"/>
      <c r="B260" s="33"/>
      <c r="C260" s="1"/>
      <c r="D260" s="32"/>
      <c r="E260" s="35"/>
      <c r="F260" s="1"/>
      <c r="G260" s="1"/>
      <c r="H260" s="1"/>
      <c r="I260" s="324"/>
      <c r="J260" s="324"/>
    </row>
    <row r="261" spans="1:10" x14ac:dyDescent="0.2">
      <c r="A261" s="33"/>
      <c r="B261" s="33"/>
      <c r="C261" s="1"/>
      <c r="D261" s="32"/>
      <c r="E261" s="35"/>
      <c r="F261" s="1"/>
      <c r="G261" s="1"/>
      <c r="H261" s="1"/>
      <c r="I261" s="324"/>
      <c r="J261" s="324"/>
    </row>
    <row r="262" spans="1:10" x14ac:dyDescent="0.2">
      <c r="A262" s="33"/>
      <c r="B262" s="33"/>
      <c r="C262" s="1"/>
      <c r="D262" s="32"/>
      <c r="E262" s="35"/>
      <c r="F262" s="1"/>
      <c r="G262" s="1"/>
      <c r="H262" s="1"/>
      <c r="I262" s="324"/>
      <c r="J262" s="324"/>
    </row>
    <row r="263" spans="1:10" x14ac:dyDescent="0.2">
      <c r="A263" s="33"/>
      <c r="B263" s="33"/>
      <c r="C263" s="1"/>
      <c r="D263" s="32"/>
      <c r="E263" s="35"/>
      <c r="F263" s="1"/>
      <c r="G263" s="1"/>
      <c r="H263" s="1"/>
      <c r="I263" s="324"/>
      <c r="J263" s="324"/>
    </row>
    <row r="264" spans="1:10" x14ac:dyDescent="0.2">
      <c r="A264" s="33"/>
      <c r="B264" s="33"/>
      <c r="C264" s="1"/>
      <c r="D264" s="32"/>
      <c r="E264" s="35"/>
      <c r="F264" s="1"/>
      <c r="G264" s="1"/>
      <c r="H264" s="1"/>
      <c r="I264" s="324"/>
      <c r="J264" s="324"/>
    </row>
    <row r="265" spans="1:10" x14ac:dyDescent="0.2">
      <c r="A265" s="33"/>
      <c r="B265" s="33"/>
      <c r="C265" s="1"/>
      <c r="D265" s="32"/>
      <c r="E265" s="35"/>
      <c r="F265" s="1"/>
      <c r="G265" s="1"/>
      <c r="H265" s="1"/>
      <c r="I265" s="324"/>
      <c r="J265" s="324"/>
    </row>
    <row r="266" spans="1:10" x14ac:dyDescent="0.2">
      <c r="A266" s="33"/>
      <c r="B266" s="33"/>
      <c r="C266" s="1"/>
      <c r="D266" s="32"/>
      <c r="E266" s="35"/>
      <c r="F266" s="1"/>
      <c r="G266" s="1"/>
      <c r="H266" s="1"/>
      <c r="I266" s="324"/>
      <c r="J266" s="324"/>
    </row>
    <row r="267" spans="1:10" x14ac:dyDescent="0.2">
      <c r="A267" s="33"/>
      <c r="B267" s="33"/>
      <c r="C267" s="1"/>
      <c r="D267" s="32"/>
      <c r="E267" s="35"/>
      <c r="F267" s="1"/>
      <c r="G267" s="1"/>
      <c r="H267" s="1"/>
      <c r="I267" s="324"/>
      <c r="J267" s="324"/>
    </row>
  </sheetData>
  <mergeCells count="4">
    <mergeCell ref="I7:J7"/>
    <mergeCell ref="A1:J1"/>
    <mergeCell ref="A3:J3"/>
    <mergeCell ref="A4:J4"/>
  </mergeCells>
  <phoneticPr fontId="0" type="noConversion"/>
  <printOptions horizontalCentered="1"/>
  <pageMargins left="0.51181102362204722" right="0.19685039370078741" top="0.59055118110236227" bottom="0.59055118110236227" header="0" footer="0.11811023622047245"/>
  <pageSetup paperSize="9" scale="94" firstPageNumber="6" fitToHeight="0" orientation="portrait" useFirstPageNumber="1" r:id="rId1"/>
  <headerFooter alignWithMargins="0">
    <oddHeader>&amp;R&amp;G</oddHeader>
    <oddFooter xml:space="preserve">&amp;CPricing Schedule Section C2.2 </oddFooter>
  </headerFooter>
  <rowBreaks count="1" manualBreakCount="1">
    <brk id="63" max="9" man="1"/>
  </rowBreaks>
  <drawing r:id="rId2"/>
  <legacyDrawing r:id="rId3"/>
  <legacyDrawingHF r:id="rId4"/>
  <oleObjects>
    <mc:AlternateContent xmlns:mc="http://schemas.openxmlformats.org/markup-compatibility/2006">
      <mc:Choice Requires="x14">
        <oleObject link="[1]!''''" oleUpdate="OLEUPDATE_ALWAYS" shapeId="4124">
          <objectPr defaultSize="0" autoPict="0" dde="1" r:id="rId5">
            <anchor moveWithCells="1">
              <from>
                <xdr:col>0</xdr:col>
                <xdr:colOff>66675</xdr:colOff>
                <xdr:row>58</xdr:row>
                <xdr:rowOff>57150</xdr:rowOff>
              </from>
              <to>
                <xdr:col>7</xdr:col>
                <xdr:colOff>104775</xdr:colOff>
                <xdr:row>61</xdr:row>
                <xdr:rowOff>104775</xdr:rowOff>
              </to>
            </anchor>
          </objectPr>
        </oleObject>
      </mc:Choice>
      <mc:Fallback>
        <oleObject link="[1]!''''" oleUpdate="OLEUPDATE_ALWAYS" shapeId="4124"/>
      </mc:Fallback>
    </mc:AlternateContent>
    <mc:AlternateContent xmlns:mc="http://schemas.openxmlformats.org/markup-compatibility/2006">
      <mc:Choice Requires="x14">
        <oleObject link="[1]!''''" oleUpdate="OLEUPDATE_ALWAYS" shapeId="4131">
          <objectPr defaultSize="0" autoPict="0" dde="1" r:id="rId5">
            <anchor moveWithCells="1">
              <from>
                <xdr:col>0</xdr:col>
                <xdr:colOff>28575</xdr:colOff>
                <xdr:row>105</xdr:row>
                <xdr:rowOff>57150</xdr:rowOff>
              </from>
              <to>
                <xdr:col>7</xdr:col>
                <xdr:colOff>38100</xdr:colOff>
                <xdr:row>108</xdr:row>
                <xdr:rowOff>142875</xdr:rowOff>
              </to>
            </anchor>
          </objectPr>
        </oleObject>
      </mc:Choice>
      <mc:Fallback>
        <oleObject link="[1]!''''" oleUpdate="OLEUPDATE_ALWAYS" shapeId="4131"/>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L239"/>
  <sheetViews>
    <sheetView view="pageBreakPreview" topLeftCell="A158" zoomScale="110" zoomScaleNormal="75" zoomScaleSheetLayoutView="110" workbookViewId="0">
      <selection activeCell="L221" sqref="L221"/>
    </sheetView>
  </sheetViews>
  <sheetFormatPr defaultColWidth="8.88671875" defaultRowHeight="12" x14ac:dyDescent="0.2"/>
  <cols>
    <col min="1" max="1" width="6" style="300" bestFit="1" customWidth="1"/>
    <col min="2" max="2" width="7.44140625" style="300" customWidth="1"/>
    <col min="3" max="3" width="2.33203125" style="186" customWidth="1"/>
    <col min="4" max="4" width="2.21875" style="319" customWidth="1"/>
    <col min="5" max="5" width="36.88671875" style="320" customWidth="1"/>
    <col min="6" max="6" width="5.6640625" style="186" customWidth="1"/>
    <col min="7" max="7" width="4.77734375" style="186" customWidth="1"/>
    <col min="8" max="8" width="6.109375" style="321" customWidth="1"/>
    <col min="9" max="9" width="6.77734375" style="186" customWidth="1"/>
    <col min="10" max="10" width="9.5546875" style="186" customWidth="1"/>
    <col min="11" max="16384" width="8.88671875" style="186"/>
  </cols>
  <sheetData>
    <row r="1" spans="1:10" ht="12" customHeight="1" x14ac:dyDescent="0.2">
      <c r="A1" s="377" t="str">
        <f>'Sch 1 P &amp; G''s'!A1:I1</f>
        <v>MOSES KOTANE LOCAL MUNICIPALITY</v>
      </c>
      <c r="B1" s="377"/>
      <c r="C1" s="377"/>
      <c r="D1" s="377"/>
      <c r="E1" s="377"/>
      <c r="F1" s="377"/>
      <c r="G1" s="377"/>
      <c r="H1" s="377"/>
      <c r="I1" s="377"/>
      <c r="J1" s="377"/>
    </row>
    <row r="2" spans="1:10" ht="12" customHeight="1" x14ac:dyDescent="0.2">
      <c r="A2" s="378"/>
      <c r="B2" s="379"/>
      <c r="C2" s="379"/>
      <c r="D2" s="379"/>
      <c r="E2" s="380"/>
      <c r="F2" s="379"/>
      <c r="G2" s="379"/>
      <c r="H2" s="320"/>
      <c r="I2" s="381"/>
      <c r="J2" s="382"/>
    </row>
    <row r="3" spans="1:10" ht="12" customHeight="1" x14ac:dyDescent="0.2">
      <c r="A3" s="383" t="str">
        <f>'Sch 1 P &amp; G''s'!A3:J3</f>
        <v>MAHOBIESKRAAL BULK WATER SUPPLY</v>
      </c>
      <c r="B3" s="383"/>
      <c r="C3" s="383"/>
      <c r="D3" s="383"/>
      <c r="E3" s="383"/>
      <c r="F3" s="383"/>
      <c r="G3" s="383"/>
      <c r="H3" s="383"/>
      <c r="I3" s="383"/>
      <c r="J3" s="383"/>
    </row>
    <row r="4" spans="1:10" ht="12" customHeight="1" x14ac:dyDescent="0.2">
      <c r="A4" s="383" t="str">
        <f>'Sch 1 P &amp; G''s'!A4:J4</f>
        <v>018/MKLM/2022/2023</v>
      </c>
      <c r="B4" s="383"/>
      <c r="C4" s="383"/>
      <c r="D4" s="383"/>
      <c r="E4" s="383"/>
      <c r="F4" s="383"/>
      <c r="G4" s="383"/>
      <c r="H4" s="383"/>
      <c r="I4" s="383"/>
      <c r="J4" s="383"/>
    </row>
    <row r="5" spans="1:10" ht="12" customHeight="1" x14ac:dyDescent="0.2">
      <c r="A5" s="209"/>
      <c r="B5" s="210"/>
      <c r="C5" s="210"/>
      <c r="D5" s="210"/>
      <c r="E5" s="177"/>
      <c r="F5" s="210"/>
      <c r="G5" s="210"/>
      <c r="H5" s="210"/>
      <c r="I5" s="210"/>
      <c r="J5" s="211" t="s">
        <v>1</v>
      </c>
    </row>
    <row r="6" spans="1:10" ht="12.75" thickBot="1" x14ac:dyDescent="0.25">
      <c r="A6" s="212"/>
      <c r="B6" s="213"/>
      <c r="C6" s="213"/>
      <c r="D6" s="213"/>
      <c r="E6" s="214" t="s">
        <v>382</v>
      </c>
      <c r="F6" s="213"/>
      <c r="G6" s="213"/>
      <c r="H6" s="215"/>
      <c r="I6" s="213"/>
      <c r="J6" s="216" t="s">
        <v>135</v>
      </c>
    </row>
    <row r="7" spans="1:10" ht="12" customHeight="1" thickBot="1" x14ac:dyDescent="0.25">
      <c r="A7" s="217"/>
      <c r="B7" s="217"/>
      <c r="C7" s="217"/>
      <c r="D7" s="217"/>
      <c r="E7" s="217"/>
      <c r="F7" s="217"/>
      <c r="G7" s="217"/>
      <c r="H7" s="217"/>
      <c r="I7" s="348" t="s">
        <v>684</v>
      </c>
      <c r="J7" s="349"/>
    </row>
    <row r="8" spans="1:10" ht="12" customHeight="1" thickBot="1" x14ac:dyDescent="0.25">
      <c r="A8" s="218" t="s">
        <v>3</v>
      </c>
      <c r="B8" s="218" t="s">
        <v>4</v>
      </c>
      <c r="C8" s="219"/>
      <c r="D8" s="220"/>
      <c r="E8" s="221" t="s">
        <v>5</v>
      </c>
      <c r="F8" s="218" t="s">
        <v>6</v>
      </c>
      <c r="G8" s="179" t="s">
        <v>365</v>
      </c>
      <c r="H8" s="222" t="s">
        <v>7</v>
      </c>
      <c r="I8" s="182" t="s">
        <v>8</v>
      </c>
      <c r="J8" s="183" t="s">
        <v>9</v>
      </c>
    </row>
    <row r="9" spans="1:10" ht="12" customHeight="1" thickBot="1" x14ac:dyDescent="0.25">
      <c r="A9" s="223" t="s">
        <v>230</v>
      </c>
      <c r="B9" s="223" t="s">
        <v>10</v>
      </c>
      <c r="C9" s="223"/>
      <c r="D9" s="224"/>
      <c r="E9" s="224"/>
      <c r="F9" s="223"/>
      <c r="G9" s="223"/>
      <c r="H9" s="225"/>
      <c r="I9" s="183" t="s">
        <v>11</v>
      </c>
      <c r="J9" s="183" t="s">
        <v>11</v>
      </c>
    </row>
    <row r="10" spans="1:10" ht="12" customHeight="1" x14ac:dyDescent="0.2">
      <c r="A10" s="226"/>
      <c r="B10" s="227"/>
      <c r="C10" s="228"/>
      <c r="D10" s="184"/>
      <c r="E10" s="228"/>
      <c r="F10" s="229"/>
      <c r="G10" s="230"/>
      <c r="H10" s="231"/>
      <c r="I10" s="232"/>
      <c r="J10" s="233"/>
    </row>
    <row r="11" spans="1:10" ht="12" customHeight="1" x14ac:dyDescent="0.2">
      <c r="A11" s="234">
        <v>4</v>
      </c>
      <c r="B11" s="235" t="s">
        <v>320</v>
      </c>
      <c r="C11" s="236" t="s">
        <v>171</v>
      </c>
      <c r="D11" s="236"/>
      <c r="E11" s="237"/>
      <c r="F11" s="238"/>
      <c r="G11" s="121"/>
      <c r="H11" s="239"/>
      <c r="I11" s="333"/>
      <c r="J11" s="322"/>
    </row>
    <row r="12" spans="1:10" ht="12" customHeight="1" x14ac:dyDescent="0.2">
      <c r="A12" s="240"/>
      <c r="B12" s="235" t="s">
        <v>136</v>
      </c>
      <c r="C12" s="241"/>
      <c r="D12" s="101"/>
      <c r="E12" s="241"/>
      <c r="F12" s="238"/>
      <c r="G12" s="121"/>
      <c r="H12" s="239"/>
      <c r="I12" s="333"/>
      <c r="J12" s="322"/>
    </row>
    <row r="13" spans="1:10" ht="12" customHeight="1" x14ac:dyDescent="0.2">
      <c r="A13" s="234">
        <v>4.0999999999999996</v>
      </c>
      <c r="B13" s="242"/>
      <c r="C13" s="237" t="s">
        <v>137</v>
      </c>
      <c r="D13" s="101"/>
      <c r="E13" s="101"/>
      <c r="F13" s="238"/>
      <c r="G13" s="121"/>
      <c r="H13" s="239"/>
      <c r="I13" s="333"/>
      <c r="J13" s="322"/>
    </row>
    <row r="14" spans="1:10" ht="12" customHeight="1" x14ac:dyDescent="0.2">
      <c r="A14" s="240"/>
      <c r="B14" s="242"/>
      <c r="C14" s="101"/>
      <c r="D14" s="101"/>
      <c r="E14" s="101"/>
      <c r="F14" s="238"/>
      <c r="G14" s="121"/>
      <c r="H14" s="239"/>
      <c r="I14" s="333"/>
      <c r="J14" s="322"/>
    </row>
    <row r="15" spans="1:10" ht="12" customHeight="1" x14ac:dyDescent="0.2">
      <c r="A15" s="240" t="s">
        <v>89</v>
      </c>
      <c r="B15" s="235" t="s">
        <v>138</v>
      </c>
      <c r="C15" s="101" t="s">
        <v>187</v>
      </c>
      <c r="D15" s="101"/>
      <c r="E15" s="101"/>
      <c r="F15" s="238"/>
      <c r="G15" s="121"/>
      <c r="H15" s="239"/>
      <c r="I15" s="333"/>
      <c r="J15" s="322"/>
    </row>
    <row r="16" spans="1:10" ht="12" customHeight="1" x14ac:dyDescent="0.2">
      <c r="A16" s="240"/>
      <c r="B16" s="242"/>
      <c r="C16" s="100" t="s">
        <v>367</v>
      </c>
      <c r="D16" s="101"/>
      <c r="E16" s="101"/>
      <c r="F16" s="238"/>
      <c r="G16" s="121" t="s">
        <v>365</v>
      </c>
      <c r="H16" s="239"/>
      <c r="I16" s="333"/>
      <c r="J16" s="322"/>
    </row>
    <row r="17" spans="1:10" ht="12" customHeight="1" x14ac:dyDescent="0.2">
      <c r="A17" s="240"/>
      <c r="B17" s="238"/>
      <c r="C17" s="100"/>
      <c r="D17" s="101"/>
      <c r="E17" s="101"/>
      <c r="F17" s="238"/>
      <c r="G17" s="121"/>
      <c r="H17" s="239"/>
      <c r="I17" s="333"/>
      <c r="J17" s="322"/>
    </row>
    <row r="18" spans="1:10" ht="12" customHeight="1" x14ac:dyDescent="0.2">
      <c r="A18" s="240" t="s">
        <v>551</v>
      </c>
      <c r="B18" s="238"/>
      <c r="C18" s="100" t="s">
        <v>66</v>
      </c>
      <c r="D18" s="101" t="s">
        <v>218</v>
      </c>
      <c r="E18" s="101"/>
      <c r="F18" s="238" t="s">
        <v>50</v>
      </c>
      <c r="G18" s="121"/>
      <c r="H18" s="243">
        <v>0</v>
      </c>
      <c r="I18" s="333"/>
      <c r="J18" s="322">
        <f t="shared" ref="J18" si="0">H18*I18</f>
        <v>0</v>
      </c>
    </row>
    <row r="19" spans="1:10" ht="12" customHeight="1" x14ac:dyDescent="0.2">
      <c r="A19" s="240" t="s">
        <v>552</v>
      </c>
      <c r="B19" s="238"/>
      <c r="C19" s="100" t="s">
        <v>67</v>
      </c>
      <c r="D19" s="101" t="s">
        <v>188</v>
      </c>
      <c r="E19" s="101"/>
      <c r="F19" s="238" t="s">
        <v>50</v>
      </c>
      <c r="G19" s="121"/>
      <c r="H19" s="243"/>
      <c r="I19" s="333"/>
      <c r="J19" s="322"/>
    </row>
    <row r="20" spans="1:10" ht="12" customHeight="1" x14ac:dyDescent="0.2">
      <c r="A20" s="240" t="s">
        <v>553</v>
      </c>
      <c r="B20" s="238"/>
      <c r="C20" s="100" t="s">
        <v>68</v>
      </c>
      <c r="D20" s="101" t="s">
        <v>457</v>
      </c>
      <c r="E20" s="101"/>
      <c r="F20" s="238" t="s">
        <v>50</v>
      </c>
      <c r="G20" s="121"/>
      <c r="H20" s="243">
        <v>2600</v>
      </c>
      <c r="I20" s="333"/>
      <c r="J20" s="322">
        <f>H20*I20</f>
        <v>0</v>
      </c>
    </row>
    <row r="21" spans="1:10" ht="12" customHeight="1" x14ac:dyDescent="0.2">
      <c r="A21" s="240" t="s">
        <v>554</v>
      </c>
      <c r="B21" s="238"/>
      <c r="C21" s="100" t="s">
        <v>69</v>
      </c>
      <c r="D21" s="101" t="s">
        <v>455</v>
      </c>
      <c r="E21" s="101"/>
      <c r="F21" s="238" t="s">
        <v>50</v>
      </c>
      <c r="G21" s="121"/>
      <c r="H21" s="243">
        <v>9800</v>
      </c>
      <c r="I21" s="333"/>
      <c r="J21" s="322">
        <f>H21*I21</f>
        <v>0</v>
      </c>
    </row>
    <row r="22" spans="1:10" ht="12" customHeight="1" x14ac:dyDescent="0.2">
      <c r="A22" s="240" t="s">
        <v>555</v>
      </c>
      <c r="B22" s="238"/>
      <c r="C22" s="100" t="s">
        <v>70</v>
      </c>
      <c r="D22" s="101" t="s">
        <v>456</v>
      </c>
      <c r="E22" s="101"/>
      <c r="F22" s="238" t="s">
        <v>50</v>
      </c>
      <c r="G22" s="121"/>
      <c r="H22" s="243">
        <v>1200</v>
      </c>
      <c r="I22" s="333"/>
      <c r="J22" s="322">
        <f>H22*I22</f>
        <v>0</v>
      </c>
    </row>
    <row r="23" spans="1:10" ht="12" customHeight="1" x14ac:dyDescent="0.2">
      <c r="A23" s="240" t="s">
        <v>691</v>
      </c>
      <c r="B23" s="121"/>
      <c r="C23" s="100" t="s">
        <v>71</v>
      </c>
      <c r="D23" s="101" t="s">
        <v>692</v>
      </c>
      <c r="E23" s="101"/>
      <c r="F23" s="121" t="s">
        <v>50</v>
      </c>
      <c r="G23" s="121"/>
      <c r="H23" s="243">
        <v>12000</v>
      </c>
      <c r="I23" s="333"/>
      <c r="J23" s="322">
        <f>H23*I23</f>
        <v>0</v>
      </c>
    </row>
    <row r="24" spans="1:10" ht="12" customHeight="1" x14ac:dyDescent="0.2">
      <c r="A24" s="240"/>
      <c r="B24" s="238"/>
      <c r="C24" s="100"/>
      <c r="D24" s="101"/>
      <c r="E24" s="101"/>
      <c r="F24" s="238"/>
      <c r="G24" s="121"/>
      <c r="H24" s="243"/>
      <c r="I24" s="333"/>
      <c r="J24" s="322"/>
    </row>
    <row r="25" spans="1:10" ht="12" customHeight="1" x14ac:dyDescent="0.2">
      <c r="A25" s="234">
        <v>4.2</v>
      </c>
      <c r="B25" s="244" t="s">
        <v>143</v>
      </c>
      <c r="C25" s="245" t="s">
        <v>144</v>
      </c>
      <c r="D25" s="101"/>
      <c r="E25" s="101"/>
      <c r="F25" s="238"/>
      <c r="G25" s="121"/>
      <c r="H25" s="243"/>
      <c r="I25" s="333"/>
      <c r="J25" s="322"/>
    </row>
    <row r="26" spans="1:10" ht="12" customHeight="1" x14ac:dyDescent="0.2">
      <c r="A26" s="240"/>
      <c r="B26" s="238"/>
      <c r="C26" s="100"/>
      <c r="D26" s="101"/>
      <c r="E26" s="101"/>
      <c r="F26" s="238"/>
      <c r="G26" s="121"/>
      <c r="H26" s="243"/>
      <c r="I26" s="333"/>
      <c r="J26" s="322"/>
    </row>
    <row r="27" spans="1:10" ht="12" customHeight="1" x14ac:dyDescent="0.2">
      <c r="A27" s="240"/>
      <c r="B27" s="238"/>
      <c r="C27" s="246" t="s">
        <v>145</v>
      </c>
      <c r="D27" s="101"/>
      <c r="E27" s="101"/>
      <c r="F27" s="238"/>
      <c r="G27" s="121"/>
      <c r="H27" s="243"/>
      <c r="I27" s="333"/>
      <c r="J27" s="322"/>
    </row>
    <row r="28" spans="1:10" ht="12" customHeight="1" x14ac:dyDescent="0.2">
      <c r="A28" s="240"/>
      <c r="B28" s="238"/>
      <c r="C28" s="100" t="s">
        <v>368</v>
      </c>
      <c r="D28" s="101"/>
      <c r="E28" s="101"/>
      <c r="F28" s="238"/>
      <c r="G28" s="121" t="s">
        <v>365</v>
      </c>
      <c r="H28" s="243"/>
      <c r="I28" s="333"/>
      <c r="J28" s="322"/>
    </row>
    <row r="29" spans="1:10" ht="12" customHeight="1" x14ac:dyDescent="0.2">
      <c r="A29" s="247"/>
      <c r="B29" s="248"/>
      <c r="C29" s="100"/>
      <c r="D29" s="101"/>
      <c r="E29" s="101"/>
      <c r="F29" s="238"/>
      <c r="G29" s="121"/>
      <c r="H29" s="243"/>
      <c r="I29" s="333"/>
      <c r="J29" s="322"/>
    </row>
    <row r="30" spans="1:10" ht="12" customHeight="1" x14ac:dyDescent="0.2">
      <c r="A30" s="240" t="s">
        <v>90</v>
      </c>
      <c r="B30" s="238"/>
      <c r="C30" s="100" t="s">
        <v>747</v>
      </c>
      <c r="D30" s="101"/>
      <c r="E30" s="101"/>
      <c r="F30" s="238"/>
      <c r="G30" s="121"/>
      <c r="H30" s="243"/>
      <c r="I30" s="333"/>
      <c r="J30" s="322"/>
    </row>
    <row r="31" spans="1:10" ht="12" customHeight="1" x14ac:dyDescent="0.2">
      <c r="A31" s="247"/>
      <c r="B31" s="248"/>
      <c r="C31" s="100"/>
      <c r="D31" s="101"/>
      <c r="E31" s="101"/>
      <c r="F31" s="238"/>
      <c r="G31" s="121"/>
      <c r="H31" s="243"/>
      <c r="I31" s="333"/>
      <c r="J31" s="322"/>
    </row>
    <row r="32" spans="1:10" ht="12" customHeight="1" x14ac:dyDescent="0.2">
      <c r="A32" s="240" t="s">
        <v>556</v>
      </c>
      <c r="B32" s="238"/>
      <c r="C32" s="249" t="s">
        <v>66</v>
      </c>
      <c r="D32" s="236" t="s">
        <v>174</v>
      </c>
      <c r="E32" s="101"/>
      <c r="F32" s="238"/>
      <c r="G32" s="121"/>
      <c r="H32" s="243"/>
      <c r="I32" s="333"/>
      <c r="J32" s="322"/>
    </row>
    <row r="33" spans="1:10" ht="12" customHeight="1" x14ac:dyDescent="0.2">
      <c r="A33" s="240" t="s">
        <v>557</v>
      </c>
      <c r="B33" s="238"/>
      <c r="C33" s="100"/>
      <c r="D33" s="101" t="s">
        <v>219</v>
      </c>
      <c r="E33" s="101"/>
      <c r="F33" s="238" t="s">
        <v>85</v>
      </c>
      <c r="G33" s="121"/>
      <c r="H33" s="243"/>
      <c r="I33" s="333"/>
      <c r="J33" s="322" t="s">
        <v>217</v>
      </c>
    </row>
    <row r="34" spans="1:10" ht="12" customHeight="1" x14ac:dyDescent="0.2">
      <c r="A34" s="240" t="s">
        <v>558</v>
      </c>
      <c r="B34" s="250"/>
      <c r="C34" s="100"/>
      <c r="D34" s="101" t="s">
        <v>175</v>
      </c>
      <c r="E34" s="101"/>
      <c r="F34" s="238" t="s">
        <v>85</v>
      </c>
      <c r="G34" s="121"/>
      <c r="H34" s="243"/>
      <c r="I34" s="333"/>
      <c r="J34" s="322" t="s">
        <v>217</v>
      </c>
    </row>
    <row r="35" spans="1:10" ht="12" customHeight="1" x14ac:dyDescent="0.2">
      <c r="A35" s="240" t="s">
        <v>559</v>
      </c>
      <c r="B35" s="238"/>
      <c r="C35" s="100"/>
      <c r="D35" s="101" t="s">
        <v>177</v>
      </c>
      <c r="E35" s="101"/>
      <c r="F35" s="238" t="s">
        <v>85</v>
      </c>
      <c r="G35" s="121"/>
      <c r="H35" s="243">
        <v>8</v>
      </c>
      <c r="I35" s="333"/>
      <c r="J35" s="322"/>
    </row>
    <row r="36" spans="1:10" ht="12" customHeight="1" x14ac:dyDescent="0.2">
      <c r="A36" s="240" t="s">
        <v>560</v>
      </c>
      <c r="B36" s="238"/>
      <c r="C36" s="100"/>
      <c r="D36" s="101" t="s">
        <v>176</v>
      </c>
      <c r="E36" s="101"/>
      <c r="F36" s="238" t="s">
        <v>85</v>
      </c>
      <c r="G36" s="121"/>
      <c r="H36" s="243">
        <v>13</v>
      </c>
      <c r="I36" s="333"/>
      <c r="J36" s="322">
        <f>H36*I36</f>
        <v>0</v>
      </c>
    </row>
    <row r="37" spans="1:10" ht="12" customHeight="1" x14ac:dyDescent="0.2">
      <c r="A37" s="240" t="s">
        <v>561</v>
      </c>
      <c r="B37" s="238"/>
      <c r="C37" s="100"/>
      <c r="D37" s="101" t="s">
        <v>178</v>
      </c>
      <c r="E37" s="101"/>
      <c r="F37" s="238" t="s">
        <v>85</v>
      </c>
      <c r="G37" s="121"/>
      <c r="H37" s="243">
        <v>8</v>
      </c>
      <c r="I37" s="333"/>
      <c r="J37" s="322">
        <f>H37*I37</f>
        <v>0</v>
      </c>
    </row>
    <row r="38" spans="1:10" ht="12" customHeight="1" x14ac:dyDescent="0.2">
      <c r="A38" s="240"/>
      <c r="B38" s="238"/>
      <c r="C38" s="100"/>
      <c r="D38" s="101"/>
      <c r="E38" s="101"/>
      <c r="F38" s="238"/>
      <c r="G38" s="121"/>
      <c r="H38" s="243"/>
      <c r="I38" s="333"/>
      <c r="J38" s="322"/>
    </row>
    <row r="39" spans="1:10" ht="12" customHeight="1" x14ac:dyDescent="0.2">
      <c r="A39" s="240" t="s">
        <v>562</v>
      </c>
      <c r="B39" s="238"/>
      <c r="C39" s="249" t="s">
        <v>67</v>
      </c>
      <c r="D39" s="236" t="s">
        <v>179</v>
      </c>
      <c r="E39" s="101"/>
      <c r="F39" s="238"/>
      <c r="G39" s="121"/>
      <c r="H39" s="243"/>
      <c r="I39" s="333"/>
      <c r="J39" s="322"/>
    </row>
    <row r="40" spans="1:10" ht="12" customHeight="1" x14ac:dyDescent="0.2">
      <c r="A40" s="240"/>
      <c r="B40" s="238"/>
      <c r="C40" s="100"/>
      <c r="D40" s="101"/>
      <c r="E40" s="101"/>
      <c r="F40" s="238"/>
      <c r="G40" s="121"/>
      <c r="H40" s="243"/>
      <c r="I40" s="333"/>
      <c r="J40" s="322"/>
    </row>
    <row r="41" spans="1:10" ht="12" customHeight="1" x14ac:dyDescent="0.2">
      <c r="A41" s="240" t="s">
        <v>563</v>
      </c>
      <c r="B41" s="238"/>
      <c r="C41" s="100"/>
      <c r="D41" s="101" t="s">
        <v>219</v>
      </c>
      <c r="E41" s="101"/>
      <c r="F41" s="238" t="s">
        <v>85</v>
      </c>
      <c r="G41" s="121"/>
      <c r="H41" s="243"/>
      <c r="I41" s="333"/>
      <c r="J41" s="322" t="s">
        <v>217</v>
      </c>
    </row>
    <row r="42" spans="1:10" ht="12" customHeight="1" x14ac:dyDescent="0.2">
      <c r="A42" s="240" t="s">
        <v>564</v>
      </c>
      <c r="B42" s="238"/>
      <c r="C42" s="100"/>
      <c r="D42" s="101" t="s">
        <v>175</v>
      </c>
      <c r="E42" s="101"/>
      <c r="F42" s="238" t="s">
        <v>85</v>
      </c>
      <c r="G42" s="121"/>
      <c r="H42" s="243"/>
      <c r="I42" s="333"/>
      <c r="J42" s="322" t="s">
        <v>217</v>
      </c>
    </row>
    <row r="43" spans="1:10" ht="12" customHeight="1" x14ac:dyDescent="0.2">
      <c r="A43" s="240" t="s">
        <v>565</v>
      </c>
      <c r="B43" s="238"/>
      <c r="C43" s="100"/>
      <c r="D43" s="101" t="s">
        <v>177</v>
      </c>
      <c r="E43" s="101"/>
      <c r="F43" s="238" t="s">
        <v>85</v>
      </c>
      <c r="G43" s="121"/>
      <c r="H43" s="243">
        <v>4</v>
      </c>
      <c r="I43" s="333"/>
      <c r="J43" s="322"/>
    </row>
    <row r="44" spans="1:10" ht="12" customHeight="1" x14ac:dyDescent="0.2">
      <c r="A44" s="240" t="s">
        <v>566</v>
      </c>
      <c r="B44" s="238"/>
      <c r="C44" s="100"/>
      <c r="D44" s="101" t="s">
        <v>176</v>
      </c>
      <c r="E44" s="101"/>
      <c r="F44" s="238" t="s">
        <v>85</v>
      </c>
      <c r="G44" s="121"/>
      <c r="H44" s="243">
        <v>19</v>
      </c>
      <c r="I44" s="333"/>
      <c r="J44" s="322">
        <f>H44*I44</f>
        <v>0</v>
      </c>
    </row>
    <row r="45" spans="1:10" ht="12" customHeight="1" x14ac:dyDescent="0.2">
      <c r="A45" s="240" t="s">
        <v>567</v>
      </c>
      <c r="B45" s="238"/>
      <c r="C45" s="100"/>
      <c r="D45" s="101" t="s">
        <v>178</v>
      </c>
      <c r="E45" s="101"/>
      <c r="F45" s="238" t="s">
        <v>85</v>
      </c>
      <c r="G45" s="121"/>
      <c r="H45" s="243">
        <v>12</v>
      </c>
      <c r="I45" s="333"/>
      <c r="J45" s="322">
        <f>H45*I45</f>
        <v>0</v>
      </c>
    </row>
    <row r="46" spans="1:10" ht="12" customHeight="1" x14ac:dyDescent="0.2">
      <c r="A46" s="240"/>
      <c r="B46" s="238"/>
      <c r="C46" s="100"/>
      <c r="D46" s="101"/>
      <c r="E46" s="101"/>
      <c r="F46" s="238"/>
      <c r="G46" s="121"/>
      <c r="H46" s="243"/>
      <c r="I46" s="333"/>
      <c r="J46" s="322"/>
    </row>
    <row r="47" spans="1:10" ht="12" customHeight="1" x14ac:dyDescent="0.2">
      <c r="A47" s="240" t="s">
        <v>568</v>
      </c>
      <c r="B47" s="238"/>
      <c r="C47" s="249" t="s">
        <v>68</v>
      </c>
      <c r="D47" s="236" t="s">
        <v>180</v>
      </c>
      <c r="E47" s="101"/>
      <c r="F47" s="238"/>
      <c r="G47" s="121"/>
      <c r="H47" s="243"/>
      <c r="I47" s="333"/>
      <c r="J47" s="322"/>
    </row>
    <row r="48" spans="1:10" ht="12" customHeight="1" x14ac:dyDescent="0.2">
      <c r="A48" s="240"/>
      <c r="B48" s="238"/>
      <c r="C48" s="100"/>
      <c r="D48" s="101"/>
      <c r="E48" s="101"/>
      <c r="F48" s="238"/>
      <c r="G48" s="121"/>
      <c r="H48" s="243"/>
      <c r="I48" s="333"/>
      <c r="J48" s="322"/>
    </row>
    <row r="49" spans="1:10" ht="12" customHeight="1" x14ac:dyDescent="0.2">
      <c r="A49" s="240" t="s">
        <v>569</v>
      </c>
      <c r="B49" s="238"/>
      <c r="C49" s="100"/>
      <c r="D49" s="101" t="s">
        <v>219</v>
      </c>
      <c r="E49" s="101"/>
      <c r="F49" s="238" t="s">
        <v>85</v>
      </c>
      <c r="G49" s="121"/>
      <c r="H49" s="243"/>
      <c r="I49" s="333"/>
      <c r="J49" s="322" t="s">
        <v>217</v>
      </c>
    </row>
    <row r="50" spans="1:10" ht="12" customHeight="1" x14ac:dyDescent="0.2">
      <c r="A50" s="240" t="s">
        <v>570</v>
      </c>
      <c r="B50" s="238"/>
      <c r="C50" s="100"/>
      <c r="D50" s="101" t="s">
        <v>175</v>
      </c>
      <c r="E50" s="101"/>
      <c r="F50" s="238" t="s">
        <v>85</v>
      </c>
      <c r="G50" s="121"/>
      <c r="H50" s="243"/>
      <c r="I50" s="333"/>
      <c r="J50" s="322" t="s">
        <v>217</v>
      </c>
    </row>
    <row r="51" spans="1:10" ht="12" customHeight="1" x14ac:dyDescent="0.2">
      <c r="A51" s="240" t="s">
        <v>571</v>
      </c>
      <c r="B51" s="238"/>
      <c r="C51" s="100"/>
      <c r="D51" s="101" t="s">
        <v>177</v>
      </c>
      <c r="E51" s="101"/>
      <c r="F51" s="238" t="s">
        <v>85</v>
      </c>
      <c r="G51" s="121"/>
      <c r="H51" s="243">
        <v>3</v>
      </c>
      <c r="I51" s="333"/>
      <c r="J51" s="322"/>
    </row>
    <row r="52" spans="1:10" ht="12" customHeight="1" x14ac:dyDescent="0.2">
      <c r="A52" s="240" t="s">
        <v>572</v>
      </c>
      <c r="B52" s="238"/>
      <c r="C52" s="100"/>
      <c r="D52" s="101" t="s">
        <v>176</v>
      </c>
      <c r="E52" s="101"/>
      <c r="F52" s="238" t="s">
        <v>85</v>
      </c>
      <c r="G52" s="121"/>
      <c r="H52" s="243">
        <v>5</v>
      </c>
      <c r="I52" s="333"/>
      <c r="J52" s="322">
        <f>H52*I52</f>
        <v>0</v>
      </c>
    </row>
    <row r="53" spans="1:10" ht="12" customHeight="1" x14ac:dyDescent="0.2">
      <c r="A53" s="240" t="s">
        <v>573</v>
      </c>
      <c r="B53" s="238"/>
      <c r="C53" s="100"/>
      <c r="D53" s="101" t="s">
        <v>178</v>
      </c>
      <c r="E53" s="101"/>
      <c r="F53" s="238" t="s">
        <v>85</v>
      </c>
      <c r="G53" s="121"/>
      <c r="H53" s="243">
        <v>8</v>
      </c>
      <c r="I53" s="333"/>
      <c r="J53" s="322">
        <f>H53*I53</f>
        <v>0</v>
      </c>
    </row>
    <row r="54" spans="1:10" ht="12" customHeight="1" x14ac:dyDescent="0.2">
      <c r="A54" s="100"/>
      <c r="B54" s="238"/>
      <c r="C54" s="100"/>
      <c r="D54" s="101"/>
      <c r="E54" s="101"/>
      <c r="F54" s="238"/>
      <c r="G54" s="121"/>
      <c r="H54" s="239"/>
      <c r="I54" s="333"/>
      <c r="J54" s="322"/>
    </row>
    <row r="55" spans="1:10" ht="12" customHeight="1" x14ac:dyDescent="0.2">
      <c r="A55" s="100"/>
      <c r="B55" s="238"/>
      <c r="C55" s="100"/>
      <c r="D55" s="101"/>
      <c r="E55" s="101"/>
      <c r="F55" s="238"/>
      <c r="G55" s="121"/>
      <c r="H55" s="239"/>
      <c r="I55" s="333"/>
      <c r="J55" s="322"/>
    </row>
    <row r="56" spans="1:10" ht="12" customHeight="1" x14ac:dyDescent="0.2">
      <c r="A56" s="100"/>
      <c r="B56" s="238"/>
      <c r="C56" s="100"/>
      <c r="D56" s="101"/>
      <c r="E56" s="101"/>
      <c r="F56" s="238"/>
      <c r="G56" s="121"/>
      <c r="H56" s="239"/>
      <c r="I56" s="333"/>
      <c r="J56" s="322"/>
    </row>
    <row r="57" spans="1:10" ht="12" customHeight="1" x14ac:dyDescent="0.2">
      <c r="A57" s="100"/>
      <c r="B57" s="238"/>
      <c r="C57" s="100"/>
      <c r="D57" s="101"/>
      <c r="E57" s="101"/>
      <c r="F57" s="238"/>
      <c r="G57" s="121"/>
      <c r="H57" s="239"/>
      <c r="I57" s="333"/>
      <c r="J57" s="322"/>
    </row>
    <row r="58" spans="1:10" ht="12" customHeight="1" x14ac:dyDescent="0.2">
      <c r="A58" s="100"/>
      <c r="B58" s="238"/>
      <c r="C58" s="100"/>
      <c r="D58" s="101"/>
      <c r="E58" s="101"/>
      <c r="F58" s="238"/>
      <c r="G58" s="121"/>
      <c r="H58" s="239"/>
      <c r="I58" s="333"/>
      <c r="J58" s="322"/>
    </row>
    <row r="59" spans="1:10" ht="12" customHeight="1" thickBot="1" x14ac:dyDescent="0.25">
      <c r="A59" s="100"/>
      <c r="B59" s="238"/>
      <c r="C59" s="100"/>
      <c r="D59" s="101"/>
      <c r="E59" s="101"/>
      <c r="F59" s="238"/>
      <c r="G59" s="121"/>
      <c r="H59" s="239"/>
      <c r="I59" s="333"/>
      <c r="J59" s="322"/>
    </row>
    <row r="60" spans="1:10" ht="12" customHeight="1" thickBot="1" x14ac:dyDescent="0.25">
      <c r="A60" s="251"/>
      <c r="B60" s="252"/>
      <c r="C60" s="252"/>
      <c r="D60" s="252"/>
      <c r="E60" s="253"/>
      <c r="F60" s="252"/>
      <c r="G60" s="252"/>
      <c r="H60" s="254" t="s">
        <v>31</v>
      </c>
      <c r="I60" s="384"/>
      <c r="J60" s="385">
        <f>SUM(J10:J59)</f>
        <v>0</v>
      </c>
    </row>
    <row r="61" spans="1:10" ht="12" customHeight="1" x14ac:dyDescent="0.2">
      <c r="A61" s="255"/>
      <c r="B61" s="256"/>
      <c r="C61" s="256"/>
      <c r="D61" s="256"/>
      <c r="E61" s="255"/>
      <c r="F61" s="256"/>
      <c r="G61" s="256"/>
      <c r="H61" s="257"/>
      <c r="I61" s="258"/>
      <c r="J61" s="259"/>
    </row>
    <row r="62" spans="1:10" ht="12" customHeight="1" x14ac:dyDescent="0.2">
      <c r="A62" s="184"/>
      <c r="B62" s="185"/>
      <c r="C62" s="185"/>
      <c r="D62" s="185"/>
      <c r="E62" s="184"/>
      <c r="F62" s="185"/>
      <c r="G62" s="185"/>
      <c r="H62" s="181"/>
      <c r="I62" s="258"/>
      <c r="J62" s="259"/>
    </row>
    <row r="63" spans="1:10" ht="12" customHeight="1" x14ac:dyDescent="0.2">
      <c r="A63" s="184"/>
      <c r="B63" s="185"/>
      <c r="C63" s="185"/>
      <c r="D63" s="185"/>
      <c r="E63" s="184"/>
      <c r="F63" s="185"/>
      <c r="G63" s="185"/>
      <c r="H63" s="181"/>
      <c r="I63" s="258"/>
      <c r="J63" s="259"/>
    </row>
    <row r="64" spans="1:10" ht="12" customHeight="1" x14ac:dyDescent="0.2">
      <c r="A64" s="184"/>
      <c r="B64" s="185"/>
      <c r="C64" s="185"/>
      <c r="D64" s="185"/>
      <c r="E64" s="184"/>
      <c r="F64" s="185"/>
      <c r="G64" s="185"/>
      <c r="H64" s="181"/>
      <c r="I64" s="258"/>
      <c r="J64" s="259"/>
    </row>
    <row r="65" spans="1:10" ht="12" customHeight="1" x14ac:dyDescent="0.2">
      <c r="A65" s="184"/>
      <c r="B65" s="185"/>
      <c r="C65" s="185"/>
      <c r="D65" s="185"/>
      <c r="E65" s="184"/>
      <c r="F65" s="185"/>
      <c r="G65" s="185"/>
      <c r="H65" s="181"/>
      <c r="I65" s="258"/>
      <c r="J65" s="259"/>
    </row>
    <row r="66" spans="1:10" ht="12" customHeight="1" thickBot="1" x14ac:dyDescent="0.25">
      <c r="A66" s="184"/>
      <c r="B66" s="185"/>
      <c r="C66" s="185"/>
      <c r="D66" s="185"/>
      <c r="E66" s="184"/>
      <c r="F66" s="185"/>
      <c r="G66" s="185"/>
      <c r="H66" s="181"/>
      <c r="I66" s="258"/>
      <c r="J66" s="198" t="s">
        <v>359</v>
      </c>
    </row>
    <row r="67" spans="1:10" ht="12" customHeight="1" thickBot="1" x14ac:dyDescent="0.25">
      <c r="A67" s="260"/>
      <c r="B67" s="261"/>
      <c r="C67" s="261"/>
      <c r="D67" s="261"/>
      <c r="E67" s="262"/>
      <c r="F67" s="261"/>
      <c r="G67" s="261"/>
      <c r="H67" s="263" t="s">
        <v>32</v>
      </c>
      <c r="I67" s="384"/>
      <c r="J67" s="385">
        <f>J60</f>
        <v>0</v>
      </c>
    </row>
    <row r="68" spans="1:10" ht="12" customHeight="1" x14ac:dyDescent="0.2">
      <c r="A68" s="264"/>
      <c r="B68" s="265"/>
      <c r="C68" s="264"/>
      <c r="D68" s="266"/>
      <c r="E68" s="266"/>
      <c r="F68" s="267"/>
      <c r="G68" s="267"/>
      <c r="H68" s="268"/>
      <c r="I68" s="386"/>
      <c r="J68" s="387"/>
    </row>
    <row r="69" spans="1:10" ht="12" customHeight="1" x14ac:dyDescent="0.2">
      <c r="A69" s="240" t="s">
        <v>574</v>
      </c>
      <c r="B69" s="218"/>
      <c r="C69" s="249" t="s">
        <v>69</v>
      </c>
      <c r="D69" s="236" t="s">
        <v>181</v>
      </c>
      <c r="E69" s="101"/>
      <c r="F69" s="238"/>
      <c r="G69" s="121"/>
      <c r="H69" s="269"/>
      <c r="I69" s="333"/>
      <c r="J69" s="322"/>
    </row>
    <row r="70" spans="1:10" ht="12" customHeight="1" x14ac:dyDescent="0.2">
      <c r="A70" s="270"/>
      <c r="B70" s="218"/>
      <c r="C70" s="100"/>
      <c r="D70" s="101"/>
      <c r="E70" s="101"/>
      <c r="F70" s="238"/>
      <c r="G70" s="121"/>
      <c r="H70" s="269"/>
      <c r="I70" s="333"/>
      <c r="J70" s="322"/>
    </row>
    <row r="71" spans="1:10" ht="12" customHeight="1" x14ac:dyDescent="0.2">
      <c r="A71" s="271" t="s">
        <v>575</v>
      </c>
      <c r="B71" s="218"/>
      <c r="C71" s="100"/>
      <c r="D71" s="101" t="s">
        <v>219</v>
      </c>
      <c r="E71" s="101"/>
      <c r="F71" s="238" t="s">
        <v>85</v>
      </c>
      <c r="G71" s="121"/>
      <c r="H71" s="269"/>
      <c r="I71" s="333"/>
      <c r="J71" s="322" t="s">
        <v>217</v>
      </c>
    </row>
    <row r="72" spans="1:10" ht="12" customHeight="1" x14ac:dyDescent="0.2">
      <c r="A72" s="271" t="s">
        <v>576</v>
      </c>
      <c r="B72" s="218"/>
      <c r="C72" s="100"/>
      <c r="D72" s="101" t="s">
        <v>175</v>
      </c>
      <c r="E72" s="101"/>
      <c r="F72" s="238" t="s">
        <v>85</v>
      </c>
      <c r="G72" s="121"/>
      <c r="H72" s="269"/>
      <c r="I72" s="333"/>
      <c r="J72" s="322" t="s">
        <v>217</v>
      </c>
    </row>
    <row r="73" spans="1:10" ht="12" customHeight="1" x14ac:dyDescent="0.2">
      <c r="A73" s="271" t="s">
        <v>577</v>
      </c>
      <c r="B73" s="218"/>
      <c r="C73" s="100"/>
      <c r="D73" s="101" t="s">
        <v>177</v>
      </c>
      <c r="E73" s="101"/>
      <c r="F73" s="238" t="s">
        <v>85</v>
      </c>
      <c r="G73" s="121"/>
      <c r="H73" s="269">
        <v>3</v>
      </c>
      <c r="I73" s="333"/>
      <c r="J73" s="322"/>
    </row>
    <row r="74" spans="1:10" ht="12" customHeight="1" x14ac:dyDescent="0.2">
      <c r="A74" s="271" t="s">
        <v>578</v>
      </c>
      <c r="B74" s="218"/>
      <c r="C74" s="100"/>
      <c r="D74" s="101" t="s">
        <v>176</v>
      </c>
      <c r="E74" s="101"/>
      <c r="F74" s="238" t="s">
        <v>85</v>
      </c>
      <c r="G74" s="121"/>
      <c r="H74" s="269">
        <v>7</v>
      </c>
      <c r="I74" s="333"/>
      <c r="J74" s="322">
        <f>I74*H74</f>
        <v>0</v>
      </c>
    </row>
    <row r="75" spans="1:10" ht="12" customHeight="1" x14ac:dyDescent="0.2">
      <c r="A75" s="271" t="s">
        <v>579</v>
      </c>
      <c r="B75" s="218"/>
      <c r="C75" s="100"/>
      <c r="D75" s="101" t="s">
        <v>178</v>
      </c>
      <c r="E75" s="101"/>
      <c r="F75" s="238" t="s">
        <v>85</v>
      </c>
      <c r="G75" s="121"/>
      <c r="H75" s="269">
        <v>4</v>
      </c>
      <c r="I75" s="333"/>
      <c r="J75" s="322"/>
    </row>
    <row r="76" spans="1:10" ht="12" customHeight="1" x14ac:dyDescent="0.2">
      <c r="A76" s="270"/>
      <c r="B76" s="218"/>
      <c r="C76" s="272"/>
      <c r="D76" s="184"/>
      <c r="E76" s="228"/>
      <c r="F76" s="273"/>
      <c r="G76" s="274"/>
      <c r="H76" s="269"/>
      <c r="I76" s="333"/>
      <c r="J76" s="322"/>
    </row>
    <row r="77" spans="1:10" ht="12" customHeight="1" x14ac:dyDescent="0.2">
      <c r="A77" s="240" t="s">
        <v>91</v>
      </c>
      <c r="B77" s="238"/>
      <c r="C77" s="249" t="s">
        <v>146</v>
      </c>
      <c r="D77" s="101"/>
      <c r="E77" s="101"/>
      <c r="F77" s="238"/>
      <c r="G77" s="121"/>
      <c r="H77" s="243"/>
      <c r="I77" s="333"/>
      <c r="J77" s="322"/>
    </row>
    <row r="78" spans="1:10" ht="12" customHeight="1" x14ac:dyDescent="0.2">
      <c r="A78" s="240"/>
      <c r="B78" s="238"/>
      <c r="C78" s="100"/>
      <c r="D78" s="101"/>
      <c r="E78" s="101"/>
      <c r="F78" s="238"/>
      <c r="G78" s="121"/>
      <c r="H78" s="243"/>
      <c r="I78" s="333"/>
      <c r="J78" s="322"/>
    </row>
    <row r="79" spans="1:10" ht="12" customHeight="1" x14ac:dyDescent="0.2">
      <c r="A79" s="240"/>
      <c r="B79" s="238"/>
      <c r="C79" s="100" t="s">
        <v>147</v>
      </c>
      <c r="D79" s="101"/>
      <c r="E79" s="101"/>
      <c r="F79" s="238"/>
      <c r="G79" s="121"/>
      <c r="H79" s="243"/>
      <c r="I79" s="333"/>
      <c r="J79" s="322"/>
    </row>
    <row r="80" spans="1:10" ht="12" customHeight="1" x14ac:dyDescent="0.2">
      <c r="A80" s="240"/>
      <c r="B80" s="238"/>
      <c r="C80" s="100" t="s">
        <v>148</v>
      </c>
      <c r="D80" s="101"/>
      <c r="E80" s="101"/>
      <c r="F80" s="238"/>
      <c r="G80" s="121"/>
      <c r="H80" s="243"/>
      <c r="I80" s="333"/>
      <c r="J80" s="322"/>
    </row>
    <row r="81" spans="1:10" ht="12" customHeight="1" x14ac:dyDescent="0.2">
      <c r="A81" s="240"/>
      <c r="B81" s="238"/>
      <c r="C81" s="100"/>
      <c r="D81" s="101"/>
      <c r="E81" s="101"/>
      <c r="F81" s="238"/>
      <c r="G81" s="121"/>
      <c r="H81" s="243"/>
      <c r="I81" s="333"/>
      <c r="J81" s="322"/>
    </row>
    <row r="82" spans="1:10" ht="12" customHeight="1" x14ac:dyDescent="0.2">
      <c r="A82" s="240" t="s">
        <v>383</v>
      </c>
      <c r="B82" s="238"/>
      <c r="C82" s="249" t="s">
        <v>149</v>
      </c>
      <c r="D82" s="101"/>
      <c r="E82" s="101"/>
      <c r="F82" s="238"/>
      <c r="G82" s="121"/>
      <c r="H82" s="243"/>
      <c r="I82" s="333"/>
      <c r="J82" s="322"/>
    </row>
    <row r="83" spans="1:10" ht="12" customHeight="1" x14ac:dyDescent="0.2">
      <c r="A83" s="240"/>
      <c r="B83" s="238"/>
      <c r="C83" s="100"/>
      <c r="D83" s="101"/>
      <c r="E83" s="101"/>
      <c r="F83" s="238"/>
      <c r="G83" s="121"/>
      <c r="H83" s="243"/>
      <c r="I83" s="333"/>
      <c r="J83" s="322"/>
    </row>
    <row r="84" spans="1:10" ht="12" customHeight="1" x14ac:dyDescent="0.2">
      <c r="A84" s="240" t="s">
        <v>580</v>
      </c>
      <c r="B84" s="238"/>
      <c r="C84" s="100" t="s">
        <v>66</v>
      </c>
      <c r="D84" s="101" t="s">
        <v>748</v>
      </c>
      <c r="E84" s="101"/>
      <c r="F84" s="238" t="s">
        <v>85</v>
      </c>
      <c r="G84" s="121"/>
      <c r="H84" s="243">
        <v>10</v>
      </c>
      <c r="I84" s="333"/>
      <c r="J84" s="322">
        <f>SUM(I84*H84)</f>
        <v>0</v>
      </c>
    </row>
    <row r="85" spans="1:10" ht="12" customHeight="1" x14ac:dyDescent="0.2">
      <c r="A85" s="240" t="s">
        <v>581</v>
      </c>
      <c r="B85" s="238"/>
      <c r="C85" s="100" t="s">
        <v>67</v>
      </c>
      <c r="D85" s="101" t="s">
        <v>189</v>
      </c>
      <c r="E85" s="101"/>
      <c r="F85" s="238" t="s">
        <v>85</v>
      </c>
      <c r="G85" s="121"/>
      <c r="H85" s="243"/>
      <c r="I85" s="333"/>
      <c r="J85" s="322"/>
    </row>
    <row r="86" spans="1:10" ht="12" customHeight="1" x14ac:dyDescent="0.2">
      <c r="A86" s="240"/>
      <c r="B86" s="238"/>
      <c r="C86" s="100"/>
      <c r="D86" s="101"/>
      <c r="E86" s="101"/>
      <c r="F86" s="238"/>
      <c r="G86" s="121"/>
      <c r="H86" s="243"/>
      <c r="I86" s="333"/>
      <c r="J86" s="322"/>
    </row>
    <row r="87" spans="1:10" ht="12" customHeight="1" x14ac:dyDescent="0.2">
      <c r="A87" s="240" t="s">
        <v>384</v>
      </c>
      <c r="B87" s="238"/>
      <c r="C87" s="249" t="s">
        <v>150</v>
      </c>
      <c r="D87" s="101"/>
      <c r="E87" s="101"/>
      <c r="F87" s="238"/>
      <c r="G87" s="121"/>
      <c r="H87" s="243"/>
      <c r="I87" s="333"/>
      <c r="J87" s="322"/>
    </row>
    <row r="88" spans="1:10" ht="12" customHeight="1" x14ac:dyDescent="0.2">
      <c r="A88" s="240"/>
      <c r="B88" s="238"/>
      <c r="C88" s="100"/>
      <c r="D88" s="101"/>
      <c r="E88" s="101"/>
      <c r="F88" s="238"/>
      <c r="G88" s="121"/>
      <c r="H88" s="243"/>
      <c r="I88" s="333"/>
      <c r="J88" s="322"/>
    </row>
    <row r="89" spans="1:10" ht="12" customHeight="1" x14ac:dyDescent="0.2">
      <c r="A89" s="240" t="s">
        <v>582</v>
      </c>
      <c r="B89" s="238"/>
      <c r="C89" s="100" t="s">
        <v>66</v>
      </c>
      <c r="D89" s="101" t="s">
        <v>749</v>
      </c>
      <c r="E89" s="101"/>
      <c r="F89" s="238" t="s">
        <v>85</v>
      </c>
      <c r="G89" s="121"/>
      <c r="H89" s="243"/>
      <c r="I89" s="333"/>
      <c r="J89" s="322" t="s">
        <v>217</v>
      </c>
    </row>
    <row r="90" spans="1:10" ht="12" customHeight="1" x14ac:dyDescent="0.2">
      <c r="A90" s="240" t="s">
        <v>583</v>
      </c>
      <c r="B90" s="238"/>
      <c r="C90" s="100" t="s">
        <v>67</v>
      </c>
      <c r="D90" s="101" t="s">
        <v>750</v>
      </c>
      <c r="E90" s="101"/>
      <c r="F90" s="238" t="s">
        <v>85</v>
      </c>
      <c r="G90" s="121"/>
      <c r="H90" s="243">
        <v>17</v>
      </c>
      <c r="I90" s="333"/>
      <c r="J90" s="322">
        <f>I90*H90</f>
        <v>0</v>
      </c>
    </row>
    <row r="91" spans="1:10" ht="12" customHeight="1" x14ac:dyDescent="0.2">
      <c r="A91" s="240"/>
      <c r="B91" s="238"/>
      <c r="C91" s="100"/>
      <c r="D91" s="101"/>
      <c r="E91" s="101"/>
      <c r="F91" s="238"/>
      <c r="G91" s="121"/>
      <c r="H91" s="243"/>
      <c r="I91" s="333"/>
      <c r="J91" s="322"/>
    </row>
    <row r="92" spans="1:10" ht="12" customHeight="1" x14ac:dyDescent="0.2">
      <c r="A92" s="240" t="s">
        <v>385</v>
      </c>
      <c r="B92" s="238"/>
      <c r="C92" s="249" t="s">
        <v>151</v>
      </c>
      <c r="D92" s="101"/>
      <c r="E92" s="101"/>
      <c r="F92" s="238"/>
      <c r="G92" s="121"/>
      <c r="H92" s="243"/>
      <c r="I92" s="333"/>
      <c r="J92" s="322"/>
    </row>
    <row r="93" spans="1:10" ht="12" customHeight="1" x14ac:dyDescent="0.2">
      <c r="A93" s="240"/>
      <c r="B93" s="238"/>
      <c r="C93" s="100"/>
      <c r="D93" s="101"/>
      <c r="E93" s="101"/>
      <c r="F93" s="238"/>
      <c r="G93" s="121"/>
      <c r="H93" s="243"/>
      <c r="I93" s="333"/>
      <c r="J93" s="322"/>
    </row>
    <row r="94" spans="1:10" ht="12" customHeight="1" x14ac:dyDescent="0.2">
      <c r="A94" s="240" t="s">
        <v>584</v>
      </c>
      <c r="B94" s="238"/>
      <c r="C94" s="100" t="s">
        <v>66</v>
      </c>
      <c r="D94" s="101" t="s">
        <v>751</v>
      </c>
      <c r="E94" s="101"/>
      <c r="F94" s="238" t="s">
        <v>85</v>
      </c>
      <c r="G94" s="121"/>
      <c r="H94" s="243">
        <v>4</v>
      </c>
      <c r="I94" s="333"/>
      <c r="J94" s="322">
        <f t="shared" ref="J94:J95" si="1">I94*H94</f>
        <v>0</v>
      </c>
    </row>
    <row r="95" spans="1:10" ht="12" customHeight="1" x14ac:dyDescent="0.2">
      <c r="A95" s="240" t="s">
        <v>585</v>
      </c>
      <c r="B95" s="238"/>
      <c r="C95" s="100" t="s">
        <v>67</v>
      </c>
      <c r="D95" s="101" t="s">
        <v>749</v>
      </c>
      <c r="E95" s="101"/>
      <c r="F95" s="238" t="s">
        <v>85</v>
      </c>
      <c r="G95" s="121"/>
      <c r="H95" s="243">
        <v>1</v>
      </c>
      <c r="I95" s="333"/>
      <c r="J95" s="322">
        <f t="shared" si="1"/>
        <v>0</v>
      </c>
    </row>
    <row r="96" spans="1:10" ht="12" customHeight="1" x14ac:dyDescent="0.2">
      <c r="A96" s="240"/>
      <c r="B96" s="238"/>
      <c r="C96" s="100"/>
      <c r="D96" s="101"/>
      <c r="E96" s="101"/>
      <c r="F96" s="238"/>
      <c r="G96" s="121"/>
      <c r="H96" s="243"/>
      <c r="I96" s="333"/>
      <c r="J96" s="322"/>
    </row>
    <row r="97" spans="1:10" ht="12" customHeight="1" x14ac:dyDescent="0.2">
      <c r="A97" s="240" t="s">
        <v>386</v>
      </c>
      <c r="B97" s="238"/>
      <c r="C97" s="249" t="s">
        <v>184</v>
      </c>
      <c r="D97" s="101"/>
      <c r="E97" s="101"/>
      <c r="F97" s="238"/>
      <c r="G97" s="121"/>
      <c r="H97" s="243"/>
      <c r="I97" s="333"/>
      <c r="J97" s="322"/>
    </row>
    <row r="98" spans="1:10" ht="12" customHeight="1" x14ac:dyDescent="0.2">
      <c r="A98" s="240"/>
      <c r="B98" s="275"/>
      <c r="C98" s="276"/>
      <c r="D98" s="101"/>
      <c r="E98" s="101"/>
      <c r="F98" s="275"/>
      <c r="G98" s="275"/>
      <c r="H98" s="243"/>
      <c r="I98" s="333"/>
      <c r="J98" s="322"/>
    </row>
    <row r="99" spans="1:10" ht="12" customHeight="1" x14ac:dyDescent="0.2">
      <c r="A99" s="240" t="s">
        <v>586</v>
      </c>
      <c r="B99" s="275"/>
      <c r="C99" s="276" t="s">
        <v>66</v>
      </c>
      <c r="D99" s="101">
        <v>90</v>
      </c>
      <c r="E99" s="101"/>
      <c r="F99" s="275" t="s">
        <v>85</v>
      </c>
      <c r="G99" s="275"/>
      <c r="H99" s="243"/>
      <c r="I99" s="388"/>
      <c r="J99" s="322" t="s">
        <v>217</v>
      </c>
    </row>
    <row r="100" spans="1:10" ht="12" customHeight="1" x14ac:dyDescent="0.2">
      <c r="A100" s="277" t="s">
        <v>587</v>
      </c>
      <c r="B100" s="275"/>
      <c r="C100" s="276" t="s">
        <v>67</v>
      </c>
      <c r="D100" s="101" t="s">
        <v>752</v>
      </c>
      <c r="E100" s="101"/>
      <c r="F100" s="275" t="s">
        <v>85</v>
      </c>
      <c r="G100" s="275"/>
      <c r="H100" s="278">
        <v>14</v>
      </c>
      <c r="I100" s="388"/>
      <c r="J100" s="322">
        <f>I100*H100</f>
        <v>0</v>
      </c>
    </row>
    <row r="101" spans="1:10" ht="12" customHeight="1" x14ac:dyDescent="0.2">
      <c r="A101" s="240" t="s">
        <v>754</v>
      </c>
      <c r="B101" s="275"/>
      <c r="C101" s="276" t="s">
        <v>67</v>
      </c>
      <c r="D101" s="101" t="s">
        <v>753</v>
      </c>
      <c r="E101" s="101"/>
      <c r="F101" s="275" t="s">
        <v>85</v>
      </c>
      <c r="G101" s="275"/>
      <c r="H101" s="278">
        <v>2</v>
      </c>
      <c r="I101" s="388"/>
      <c r="J101" s="322"/>
    </row>
    <row r="102" spans="1:10" ht="12" customHeight="1" x14ac:dyDescent="0.2">
      <c r="A102" s="277"/>
      <c r="B102" s="275"/>
      <c r="C102" s="276"/>
      <c r="D102" s="101"/>
      <c r="E102" s="101"/>
      <c r="F102" s="275"/>
      <c r="G102" s="275"/>
      <c r="H102" s="278"/>
      <c r="I102" s="388"/>
      <c r="J102" s="322"/>
    </row>
    <row r="103" spans="1:10" ht="12" customHeight="1" x14ac:dyDescent="0.2">
      <c r="A103" s="279" t="s">
        <v>387</v>
      </c>
      <c r="B103" s="280"/>
      <c r="C103" s="281" t="s">
        <v>152</v>
      </c>
      <c r="D103" s="101"/>
      <c r="E103" s="101"/>
      <c r="F103" s="275"/>
      <c r="G103" s="275"/>
      <c r="H103" s="278"/>
      <c r="I103" s="388"/>
      <c r="J103" s="322"/>
    </row>
    <row r="104" spans="1:10" ht="12" customHeight="1" x14ac:dyDescent="0.2">
      <c r="A104" s="279"/>
      <c r="B104" s="275"/>
      <c r="C104" s="276"/>
      <c r="D104" s="101"/>
      <c r="E104" s="101"/>
      <c r="F104" s="275"/>
      <c r="G104" s="275"/>
      <c r="H104" s="278"/>
      <c r="I104" s="388"/>
      <c r="J104" s="322"/>
    </row>
    <row r="105" spans="1:10" ht="12" customHeight="1" x14ac:dyDescent="0.2">
      <c r="A105" s="279" t="s">
        <v>588</v>
      </c>
      <c r="B105" s="275"/>
      <c r="C105" s="276" t="s">
        <v>66</v>
      </c>
      <c r="D105" s="101" t="s">
        <v>153</v>
      </c>
      <c r="E105" s="101"/>
      <c r="F105" s="275" t="s">
        <v>85</v>
      </c>
      <c r="G105" s="275"/>
      <c r="H105" s="278">
        <v>0</v>
      </c>
      <c r="I105" s="388"/>
      <c r="J105" s="322" t="s">
        <v>217</v>
      </c>
    </row>
    <row r="106" spans="1:10" ht="12" customHeight="1" x14ac:dyDescent="0.2">
      <c r="A106" s="279" t="s">
        <v>589</v>
      </c>
      <c r="B106" s="146"/>
      <c r="C106" s="276" t="s">
        <v>67</v>
      </c>
      <c r="D106" s="101" t="s">
        <v>182</v>
      </c>
      <c r="E106" s="101"/>
      <c r="F106" s="275" t="s">
        <v>85</v>
      </c>
      <c r="G106" s="275"/>
      <c r="H106" s="278">
        <v>0</v>
      </c>
      <c r="I106" s="333"/>
      <c r="J106" s="322" t="s">
        <v>217</v>
      </c>
    </row>
    <row r="107" spans="1:10" ht="12" customHeight="1" x14ac:dyDescent="0.2">
      <c r="A107" s="279"/>
      <c r="B107" s="146"/>
      <c r="C107" s="276"/>
      <c r="D107" s="101"/>
      <c r="E107" s="101"/>
      <c r="F107" s="275"/>
      <c r="G107" s="275"/>
      <c r="H107" s="282"/>
      <c r="I107" s="333"/>
      <c r="J107" s="322"/>
    </row>
    <row r="108" spans="1:10" ht="12" customHeight="1" x14ac:dyDescent="0.2">
      <c r="A108" s="283">
        <v>4.3</v>
      </c>
      <c r="B108" s="146"/>
      <c r="C108" s="281" t="s">
        <v>223</v>
      </c>
      <c r="D108" s="101"/>
      <c r="E108" s="101"/>
      <c r="F108" s="146"/>
      <c r="G108" s="146"/>
      <c r="H108" s="282"/>
      <c r="I108" s="333"/>
      <c r="J108" s="322"/>
    </row>
    <row r="109" spans="1:10" ht="12" customHeight="1" x14ac:dyDescent="0.2">
      <c r="A109" s="283"/>
      <c r="B109" s="146"/>
      <c r="C109" s="281"/>
      <c r="D109" s="101"/>
      <c r="E109" s="101"/>
      <c r="F109" s="146"/>
      <c r="G109" s="146"/>
      <c r="H109" s="282"/>
      <c r="I109" s="333"/>
      <c r="J109" s="322"/>
    </row>
    <row r="110" spans="1:10" ht="12" customHeight="1" x14ac:dyDescent="0.2">
      <c r="A110" s="283"/>
      <c r="B110" s="146"/>
      <c r="C110" s="281"/>
      <c r="D110" s="101"/>
      <c r="E110" s="101"/>
      <c r="F110" s="146"/>
      <c r="G110" s="146"/>
      <c r="H110" s="282"/>
      <c r="I110" s="333"/>
      <c r="J110" s="322"/>
    </row>
    <row r="111" spans="1:10" x14ac:dyDescent="0.2">
      <c r="A111" s="279" t="s">
        <v>224</v>
      </c>
      <c r="B111" s="146"/>
      <c r="C111" s="276" t="s">
        <v>476</v>
      </c>
      <c r="D111" s="101"/>
      <c r="E111" s="101"/>
      <c r="F111" s="146"/>
      <c r="G111" s="146"/>
      <c r="H111" s="284"/>
      <c r="I111" s="333"/>
      <c r="J111" s="322"/>
    </row>
    <row r="112" spans="1:10" x14ac:dyDescent="0.2">
      <c r="A112" s="279"/>
      <c r="B112" s="146"/>
      <c r="C112" s="276" t="s">
        <v>475</v>
      </c>
      <c r="D112" s="101"/>
      <c r="E112" s="101"/>
      <c r="F112" s="146"/>
      <c r="G112" s="146"/>
      <c r="H112" s="284"/>
      <c r="I112" s="333"/>
      <c r="J112" s="322"/>
    </row>
    <row r="113" spans="1:10" x14ac:dyDescent="0.2">
      <c r="A113" s="279"/>
      <c r="B113" s="146"/>
      <c r="C113" s="276" t="s">
        <v>154</v>
      </c>
      <c r="D113" s="101"/>
      <c r="E113" s="101"/>
      <c r="F113" s="146"/>
      <c r="G113" s="146"/>
      <c r="H113" s="284"/>
      <c r="I113" s="333"/>
      <c r="J113" s="322"/>
    </row>
    <row r="114" spans="1:10" ht="12" customHeight="1" x14ac:dyDescent="0.2">
      <c r="A114" s="279"/>
      <c r="B114" s="146"/>
      <c r="C114" s="276"/>
      <c r="D114" s="101"/>
      <c r="E114" s="101"/>
      <c r="F114" s="146"/>
      <c r="G114" s="146"/>
      <c r="H114" s="282"/>
      <c r="I114" s="333"/>
      <c r="J114" s="322"/>
    </row>
    <row r="115" spans="1:10" x14ac:dyDescent="0.2">
      <c r="A115" s="279" t="s">
        <v>590</v>
      </c>
      <c r="B115" s="146"/>
      <c r="C115" s="276" t="s">
        <v>66</v>
      </c>
      <c r="D115" s="101" t="s">
        <v>153</v>
      </c>
      <c r="E115" s="101"/>
      <c r="F115" s="146" t="s">
        <v>85</v>
      </c>
      <c r="G115" s="146"/>
      <c r="H115" s="282">
        <v>0</v>
      </c>
      <c r="I115" s="333"/>
      <c r="J115" s="322" t="s">
        <v>217</v>
      </c>
    </row>
    <row r="116" spans="1:10" x14ac:dyDescent="0.2">
      <c r="A116" s="279" t="s">
        <v>591</v>
      </c>
      <c r="B116" s="146"/>
      <c r="C116" s="276" t="s">
        <v>67</v>
      </c>
      <c r="D116" s="101" t="s">
        <v>182</v>
      </c>
      <c r="E116" s="101"/>
      <c r="F116" s="146" t="s">
        <v>85</v>
      </c>
      <c r="G116" s="146"/>
      <c r="H116" s="278"/>
      <c r="I116" s="333"/>
      <c r="J116" s="322" t="s">
        <v>217</v>
      </c>
    </row>
    <row r="117" spans="1:10" ht="12" customHeight="1" x14ac:dyDescent="0.2">
      <c r="A117" s="285"/>
      <c r="B117" s="286"/>
      <c r="C117" s="285"/>
      <c r="D117" s="287"/>
      <c r="E117" s="287"/>
      <c r="F117" s="286"/>
      <c r="G117" s="286"/>
      <c r="H117" s="288"/>
      <c r="I117" s="333"/>
      <c r="J117" s="322"/>
    </row>
    <row r="118" spans="1:10" ht="12" customHeight="1" thickBot="1" x14ac:dyDescent="0.25">
      <c r="A118" s="291"/>
      <c r="B118" s="273"/>
      <c r="C118" s="289"/>
      <c r="D118" s="262"/>
      <c r="E118" s="290"/>
      <c r="F118" s="273"/>
      <c r="G118" s="274"/>
      <c r="H118" s="269"/>
      <c r="I118" s="389"/>
      <c r="J118" s="390"/>
    </row>
    <row r="119" spans="1:10" ht="12" customHeight="1" thickBot="1" x14ac:dyDescent="0.25">
      <c r="A119" s="251"/>
      <c r="B119" s="252"/>
      <c r="C119" s="252"/>
      <c r="D119" s="252"/>
      <c r="E119" s="253"/>
      <c r="F119" s="252"/>
      <c r="G119" s="252"/>
      <c r="H119" s="254" t="s">
        <v>31</v>
      </c>
      <c r="I119" s="384"/>
      <c r="J119" s="385">
        <f>SUM(J67:J118)</f>
        <v>0</v>
      </c>
    </row>
    <row r="120" spans="1:10" ht="12" customHeight="1" x14ac:dyDescent="0.2">
      <c r="A120" s="255"/>
      <c r="B120" s="256"/>
      <c r="C120" s="256"/>
      <c r="D120" s="256"/>
      <c r="E120" s="255"/>
      <c r="F120" s="256"/>
      <c r="G120" s="256"/>
      <c r="H120" s="257"/>
      <c r="I120" s="258"/>
      <c r="J120" s="259"/>
    </row>
    <row r="121" spans="1:10" ht="12" customHeight="1" x14ac:dyDescent="0.2">
      <c r="A121" s="184"/>
      <c r="B121" s="185"/>
      <c r="C121" s="185"/>
      <c r="D121" s="185"/>
      <c r="E121" s="184"/>
      <c r="F121" s="185"/>
      <c r="G121" s="185"/>
      <c r="H121" s="181"/>
      <c r="I121" s="258"/>
      <c r="J121" s="259"/>
    </row>
    <row r="122" spans="1:10" ht="12" customHeight="1" x14ac:dyDescent="0.2">
      <c r="A122" s="184"/>
      <c r="B122" s="185"/>
      <c r="C122" s="185"/>
      <c r="D122" s="185"/>
      <c r="E122" s="184"/>
      <c r="F122" s="185"/>
      <c r="G122" s="185"/>
      <c r="H122" s="181"/>
      <c r="I122" s="258"/>
      <c r="J122" s="198" t="s">
        <v>459</v>
      </c>
    </row>
    <row r="123" spans="1:10" ht="12" customHeight="1" x14ac:dyDescent="0.2">
      <c r="A123" s="184"/>
      <c r="B123" s="185"/>
      <c r="C123" s="185"/>
      <c r="D123" s="185"/>
      <c r="E123" s="184"/>
      <c r="F123" s="185"/>
      <c r="G123" s="185"/>
      <c r="H123" s="181"/>
      <c r="I123" s="258"/>
      <c r="J123" s="259"/>
    </row>
    <row r="124" spans="1:10" ht="12" customHeight="1" x14ac:dyDescent="0.2">
      <c r="A124" s="184"/>
      <c r="B124" s="185"/>
      <c r="C124" s="185"/>
      <c r="D124" s="185"/>
      <c r="E124" s="184"/>
      <c r="F124" s="185"/>
      <c r="G124" s="185"/>
      <c r="H124" s="181"/>
      <c r="I124" s="258"/>
      <c r="J124" s="259"/>
    </row>
    <row r="125" spans="1:10" ht="12" customHeight="1" thickBot="1" x14ac:dyDescent="0.25">
      <c r="A125" s="184"/>
      <c r="B125" s="185"/>
      <c r="C125" s="185"/>
      <c r="D125" s="185"/>
      <c r="E125" s="184"/>
      <c r="F125" s="185"/>
      <c r="G125" s="185"/>
      <c r="H125" s="181"/>
      <c r="I125" s="258"/>
      <c r="J125" s="198"/>
    </row>
    <row r="126" spans="1:10" ht="12.75" thickBot="1" x14ac:dyDescent="0.25">
      <c r="A126" s="260"/>
      <c r="B126" s="261"/>
      <c r="C126" s="261"/>
      <c r="D126" s="261"/>
      <c r="E126" s="262"/>
      <c r="F126" s="261"/>
      <c r="G126" s="261"/>
      <c r="H126" s="263" t="s">
        <v>32</v>
      </c>
      <c r="I126" s="391"/>
      <c r="J126" s="385">
        <f>J119</f>
        <v>0</v>
      </c>
    </row>
    <row r="127" spans="1:10" x14ac:dyDescent="0.2">
      <c r="A127" s="291"/>
      <c r="B127" s="218"/>
      <c r="C127" s="272"/>
      <c r="D127" s="184"/>
      <c r="E127" s="228"/>
      <c r="F127" s="273"/>
      <c r="G127" s="274"/>
      <c r="H127" s="269"/>
      <c r="I127" s="386"/>
      <c r="J127" s="387"/>
    </row>
    <row r="128" spans="1:10" x14ac:dyDescent="0.2">
      <c r="A128" s="249">
        <v>4.4000000000000004</v>
      </c>
      <c r="B128" s="244" t="s">
        <v>142</v>
      </c>
      <c r="C128" s="245" t="s">
        <v>310</v>
      </c>
      <c r="D128" s="101"/>
      <c r="E128" s="101"/>
      <c r="F128" s="238"/>
      <c r="G128" s="121"/>
      <c r="H128" s="269"/>
      <c r="I128" s="333"/>
      <c r="J128" s="322"/>
    </row>
    <row r="129" spans="1:10" x14ac:dyDescent="0.2">
      <c r="A129" s="100"/>
      <c r="B129" s="238"/>
      <c r="C129" s="100"/>
      <c r="D129" s="101"/>
      <c r="E129" s="101"/>
      <c r="F129" s="238"/>
      <c r="G129" s="121"/>
      <c r="H129" s="269"/>
      <c r="I129" s="333"/>
      <c r="J129" s="322"/>
    </row>
    <row r="130" spans="1:10" x14ac:dyDescent="0.2">
      <c r="A130" s="100" t="s">
        <v>224</v>
      </c>
      <c r="B130" s="238"/>
      <c r="C130" s="100" t="s">
        <v>140</v>
      </c>
      <c r="D130" s="101"/>
      <c r="E130" s="101"/>
      <c r="F130" s="238"/>
      <c r="G130" s="121"/>
      <c r="H130" s="269"/>
      <c r="I130" s="333"/>
      <c r="J130" s="322"/>
    </row>
    <row r="131" spans="1:10" x14ac:dyDescent="0.2">
      <c r="A131" s="100"/>
      <c r="B131" s="238"/>
      <c r="C131" s="100" t="s">
        <v>347</v>
      </c>
      <c r="D131" s="101"/>
      <c r="E131" s="101"/>
      <c r="F131" s="238"/>
      <c r="G131" s="121" t="s">
        <v>365</v>
      </c>
      <c r="H131" s="269"/>
      <c r="I131" s="333"/>
      <c r="J131" s="322"/>
    </row>
    <row r="132" spans="1:10" x14ac:dyDescent="0.2">
      <c r="A132" s="100"/>
      <c r="B132" s="238"/>
      <c r="C132" s="100" t="s">
        <v>154</v>
      </c>
      <c r="D132" s="101"/>
      <c r="E132" s="101"/>
      <c r="F132" s="238"/>
      <c r="G132" s="121"/>
      <c r="H132" s="269"/>
      <c r="I132" s="333"/>
      <c r="J132" s="322"/>
    </row>
    <row r="133" spans="1:10" x14ac:dyDescent="0.2">
      <c r="A133" s="100"/>
      <c r="B133" s="238"/>
      <c r="C133" s="100"/>
      <c r="D133" s="101"/>
      <c r="E133" s="101"/>
      <c r="F133" s="238"/>
      <c r="G133" s="121"/>
      <c r="H133" s="269"/>
      <c r="I133" s="333"/>
      <c r="J133" s="322"/>
    </row>
    <row r="134" spans="1:10" x14ac:dyDescent="0.2">
      <c r="A134" s="100"/>
      <c r="B134" s="238"/>
      <c r="C134" s="100" t="s">
        <v>66</v>
      </c>
      <c r="D134" s="101" t="s">
        <v>141</v>
      </c>
      <c r="E134" s="101"/>
      <c r="F134" s="238" t="s">
        <v>85</v>
      </c>
      <c r="G134" s="121"/>
      <c r="H134" s="269">
        <v>4</v>
      </c>
      <c r="I134" s="333"/>
      <c r="J134" s="322">
        <f t="shared" ref="J134:J135" si="2">I134*H134</f>
        <v>0</v>
      </c>
    </row>
    <row r="135" spans="1:10" x14ac:dyDescent="0.2">
      <c r="A135" s="100"/>
      <c r="B135" s="238"/>
      <c r="C135" s="100" t="s">
        <v>67</v>
      </c>
      <c r="D135" s="101" t="s">
        <v>183</v>
      </c>
      <c r="E135" s="101"/>
      <c r="F135" s="238" t="s">
        <v>85</v>
      </c>
      <c r="G135" s="121"/>
      <c r="H135" s="269">
        <v>13</v>
      </c>
      <c r="I135" s="333"/>
      <c r="J135" s="322">
        <f t="shared" si="2"/>
        <v>0</v>
      </c>
    </row>
    <row r="136" spans="1:10" x14ac:dyDescent="0.2">
      <c r="A136" s="272"/>
      <c r="B136" s="218"/>
      <c r="C136" s="272"/>
      <c r="D136" s="228"/>
      <c r="E136" s="228"/>
      <c r="F136" s="273"/>
      <c r="G136" s="274"/>
      <c r="H136" s="269"/>
      <c r="I136" s="333"/>
      <c r="J136" s="322"/>
    </row>
    <row r="137" spans="1:10" x14ac:dyDescent="0.2">
      <c r="A137" s="249">
        <v>4.5</v>
      </c>
      <c r="B137" s="244" t="s">
        <v>348</v>
      </c>
      <c r="C137" s="245" t="s">
        <v>349</v>
      </c>
      <c r="D137" s="101"/>
      <c r="E137" s="101"/>
      <c r="F137" s="238"/>
      <c r="G137" s="121"/>
      <c r="H137" s="243"/>
      <c r="I137" s="333"/>
      <c r="J137" s="322"/>
    </row>
    <row r="138" spans="1:10" x14ac:dyDescent="0.2">
      <c r="A138" s="100"/>
      <c r="B138" s="238"/>
      <c r="C138" s="100"/>
      <c r="D138" s="101"/>
      <c r="E138" s="101"/>
      <c r="F138" s="238"/>
      <c r="G138" s="121"/>
      <c r="H138" s="243"/>
      <c r="I138" s="333"/>
      <c r="J138" s="322"/>
    </row>
    <row r="139" spans="1:10" x14ac:dyDescent="0.2">
      <c r="A139" s="100" t="s">
        <v>388</v>
      </c>
      <c r="B139" s="238"/>
      <c r="C139" s="100" t="s">
        <v>352</v>
      </c>
      <c r="D139" s="101"/>
      <c r="E139" s="101"/>
      <c r="F139" s="238"/>
      <c r="G139" s="121"/>
      <c r="H139" s="243"/>
      <c r="I139" s="333"/>
      <c r="J139" s="322"/>
    </row>
    <row r="140" spans="1:10" ht="13.5" x14ac:dyDescent="0.2">
      <c r="A140" s="100"/>
      <c r="B140" s="238"/>
      <c r="C140" s="100" t="s">
        <v>700</v>
      </c>
      <c r="D140" s="101"/>
      <c r="E140" s="101"/>
      <c r="F140" s="238" t="s">
        <v>311</v>
      </c>
      <c r="G140" s="121" t="s">
        <v>365</v>
      </c>
      <c r="H140" s="243">
        <v>26</v>
      </c>
      <c r="I140" s="333"/>
      <c r="J140" s="322">
        <f>I140*H140</f>
        <v>0</v>
      </c>
    </row>
    <row r="141" spans="1:10" x14ac:dyDescent="0.2">
      <c r="A141" s="100"/>
      <c r="B141" s="238"/>
      <c r="C141" s="100"/>
      <c r="D141" s="101"/>
      <c r="E141" s="101"/>
      <c r="F141" s="238"/>
      <c r="G141" s="121"/>
      <c r="H141" s="243"/>
      <c r="I141" s="333"/>
      <c r="J141" s="322"/>
    </row>
    <row r="142" spans="1:10" x14ac:dyDescent="0.2">
      <c r="A142" s="249">
        <v>4.5999999999999996</v>
      </c>
      <c r="B142" s="244" t="s">
        <v>155</v>
      </c>
      <c r="C142" s="245" t="s">
        <v>156</v>
      </c>
      <c r="D142" s="101"/>
      <c r="E142" s="101"/>
      <c r="F142" s="238"/>
      <c r="G142" s="121"/>
      <c r="H142" s="243"/>
      <c r="I142" s="333"/>
      <c r="J142" s="322"/>
    </row>
    <row r="143" spans="1:10" x14ac:dyDescent="0.2">
      <c r="A143" s="100"/>
      <c r="B143" s="238"/>
      <c r="C143" s="100"/>
      <c r="D143" s="101"/>
      <c r="E143" s="101"/>
      <c r="F143" s="238"/>
      <c r="G143" s="121"/>
      <c r="H143" s="243"/>
      <c r="I143" s="333"/>
      <c r="J143" s="322"/>
    </row>
    <row r="144" spans="1:10" x14ac:dyDescent="0.2">
      <c r="A144" s="100"/>
      <c r="B144" s="238"/>
      <c r="C144" s="100" t="s">
        <v>157</v>
      </c>
      <c r="D144" s="101"/>
      <c r="E144" s="101"/>
      <c r="F144" s="238"/>
      <c r="G144" s="121"/>
      <c r="H144" s="243"/>
      <c r="I144" s="333"/>
      <c r="J144" s="322"/>
    </row>
    <row r="145" spans="1:10" x14ac:dyDescent="0.2">
      <c r="A145" s="100"/>
      <c r="B145" s="244"/>
      <c r="C145" s="100" t="s">
        <v>701</v>
      </c>
      <c r="D145" s="101"/>
      <c r="E145" s="101"/>
      <c r="F145" s="238" t="s">
        <v>85</v>
      </c>
      <c r="G145" s="121" t="s">
        <v>365</v>
      </c>
      <c r="H145" s="243">
        <v>26</v>
      </c>
      <c r="I145" s="333"/>
      <c r="J145" s="322">
        <f>I145*H145</f>
        <v>0</v>
      </c>
    </row>
    <row r="146" spans="1:10" x14ac:dyDescent="0.2">
      <c r="A146" s="100"/>
      <c r="B146" s="244"/>
      <c r="C146" s="100"/>
      <c r="D146" s="101"/>
      <c r="E146" s="101"/>
      <c r="F146" s="238"/>
      <c r="G146" s="121"/>
      <c r="H146" s="243"/>
      <c r="I146" s="333"/>
      <c r="J146" s="322"/>
    </row>
    <row r="147" spans="1:10" x14ac:dyDescent="0.2">
      <c r="A147" s="249">
        <v>4.7</v>
      </c>
      <c r="B147" s="244" t="s">
        <v>155</v>
      </c>
      <c r="C147" s="245" t="s">
        <v>225</v>
      </c>
      <c r="D147" s="101"/>
      <c r="E147" s="101"/>
      <c r="F147" s="238"/>
      <c r="G147" s="121"/>
      <c r="H147" s="243"/>
      <c r="I147" s="333"/>
      <c r="J147" s="322"/>
    </row>
    <row r="148" spans="1:10" x14ac:dyDescent="0.2">
      <c r="A148" s="100"/>
      <c r="B148" s="238"/>
      <c r="C148" s="100"/>
      <c r="D148" s="101"/>
      <c r="E148" s="101"/>
      <c r="F148" s="238"/>
      <c r="G148" s="121"/>
      <c r="H148" s="243"/>
      <c r="I148" s="333"/>
      <c r="J148" s="322"/>
    </row>
    <row r="149" spans="1:10" x14ac:dyDescent="0.2">
      <c r="A149" s="100"/>
      <c r="B149" s="238"/>
      <c r="C149" s="100" t="s">
        <v>157</v>
      </c>
      <c r="D149" s="101"/>
      <c r="E149" s="101"/>
      <c r="F149" s="238"/>
      <c r="G149" s="121"/>
      <c r="H149" s="243"/>
      <c r="I149" s="333"/>
      <c r="J149" s="322"/>
    </row>
    <row r="150" spans="1:10" x14ac:dyDescent="0.2">
      <c r="A150" s="100"/>
      <c r="B150" s="244"/>
      <c r="C150" s="100" t="s">
        <v>702</v>
      </c>
      <c r="D150" s="101"/>
      <c r="E150" s="101"/>
      <c r="F150" s="238" t="s">
        <v>85</v>
      </c>
      <c r="G150" s="121" t="s">
        <v>365</v>
      </c>
      <c r="H150" s="243">
        <f>H112</f>
        <v>0</v>
      </c>
      <c r="I150" s="333"/>
      <c r="J150" s="322" t="s">
        <v>217</v>
      </c>
    </row>
    <row r="151" spans="1:10" x14ac:dyDescent="0.2">
      <c r="A151" s="100"/>
      <c r="B151" s="244"/>
      <c r="C151" s="100"/>
      <c r="D151" s="101"/>
      <c r="E151" s="292"/>
      <c r="F151" s="146"/>
      <c r="G151" s="146"/>
      <c r="H151" s="282"/>
      <c r="I151" s="388"/>
      <c r="J151" s="392"/>
    </row>
    <row r="152" spans="1:10" x14ac:dyDescent="0.2">
      <c r="A152" s="293">
        <v>4.8</v>
      </c>
      <c r="B152" s="294" t="s">
        <v>320</v>
      </c>
      <c r="C152" s="236" t="s">
        <v>331</v>
      </c>
      <c r="D152" s="101"/>
      <c r="E152" s="292"/>
      <c r="F152" s="146"/>
      <c r="G152" s="146"/>
      <c r="H152" s="282"/>
      <c r="I152" s="388"/>
      <c r="J152" s="392"/>
    </row>
    <row r="153" spans="1:10" x14ac:dyDescent="0.2">
      <c r="A153" s="292"/>
      <c r="B153" s="294" t="s">
        <v>173</v>
      </c>
      <c r="C153" s="101"/>
      <c r="D153" s="101"/>
      <c r="E153" s="292"/>
      <c r="F153" s="146"/>
      <c r="G153" s="146"/>
      <c r="H153" s="282"/>
      <c r="I153" s="388"/>
      <c r="J153" s="392"/>
    </row>
    <row r="154" spans="1:10" x14ac:dyDescent="0.2">
      <c r="A154" s="292" t="s">
        <v>307</v>
      </c>
      <c r="B154" s="146" t="s">
        <v>143</v>
      </c>
      <c r="C154" s="295" t="s">
        <v>186</v>
      </c>
      <c r="D154" s="101"/>
      <c r="E154" s="292"/>
      <c r="F154" s="146"/>
      <c r="G154" s="146"/>
      <c r="H154" s="282"/>
      <c r="I154" s="388"/>
      <c r="J154" s="392"/>
    </row>
    <row r="155" spans="1:10" x14ac:dyDescent="0.2">
      <c r="A155" s="292"/>
      <c r="B155" s="146"/>
      <c r="C155" s="295" t="s">
        <v>703</v>
      </c>
      <c r="D155" s="101"/>
      <c r="E155" s="292"/>
      <c r="F155" s="146"/>
      <c r="G155" s="146"/>
      <c r="H155" s="282"/>
      <c r="I155" s="388"/>
      <c r="J155" s="392"/>
    </row>
    <row r="156" spans="1:10" x14ac:dyDescent="0.2">
      <c r="A156" s="292"/>
      <c r="B156" s="146"/>
      <c r="C156" s="295"/>
      <c r="D156" s="101"/>
      <c r="E156" s="292"/>
      <c r="F156" s="146"/>
      <c r="G156" s="146"/>
      <c r="H156" s="282"/>
      <c r="I156" s="388"/>
      <c r="J156" s="392"/>
    </row>
    <row r="157" spans="1:10" x14ac:dyDescent="0.2">
      <c r="A157" s="292" t="s">
        <v>389</v>
      </c>
      <c r="B157" s="146"/>
      <c r="C157" s="101" t="s">
        <v>226</v>
      </c>
      <c r="D157" s="101"/>
      <c r="E157" s="292"/>
      <c r="F157" s="146"/>
      <c r="G157" s="146"/>
      <c r="H157" s="282"/>
      <c r="I157" s="388"/>
      <c r="J157" s="392"/>
    </row>
    <row r="158" spans="1:10" x14ac:dyDescent="0.2">
      <c r="A158" s="292"/>
      <c r="B158" s="146"/>
      <c r="C158" s="101" t="s">
        <v>66</v>
      </c>
      <c r="D158" s="101" t="s">
        <v>193</v>
      </c>
      <c r="E158" s="292"/>
      <c r="F158" s="146" t="s">
        <v>85</v>
      </c>
      <c r="G158" s="146"/>
      <c r="H158" s="282">
        <v>0</v>
      </c>
      <c r="I158" s="388"/>
      <c r="J158" s="322" t="s">
        <v>217</v>
      </c>
    </row>
    <row r="159" spans="1:10" x14ac:dyDescent="0.2">
      <c r="A159" s="292"/>
      <c r="B159" s="146"/>
      <c r="C159" s="295" t="s">
        <v>67</v>
      </c>
      <c r="D159" s="101" t="s">
        <v>192</v>
      </c>
      <c r="E159" s="292"/>
      <c r="F159" s="146" t="s">
        <v>85</v>
      </c>
      <c r="G159" s="146"/>
      <c r="H159" s="282">
        <v>0</v>
      </c>
      <c r="I159" s="388"/>
      <c r="J159" s="322" t="s">
        <v>217</v>
      </c>
    </row>
    <row r="160" spans="1:10" x14ac:dyDescent="0.2">
      <c r="A160" s="292"/>
      <c r="B160" s="146"/>
      <c r="C160" s="101"/>
      <c r="D160" s="101"/>
      <c r="E160" s="292"/>
      <c r="F160" s="146"/>
      <c r="G160" s="146"/>
      <c r="H160" s="282"/>
      <c r="I160" s="388"/>
      <c r="J160" s="392"/>
    </row>
    <row r="161" spans="1:10" x14ac:dyDescent="0.2">
      <c r="A161" s="296">
        <v>4.9000000000000004</v>
      </c>
      <c r="B161" s="146" t="s">
        <v>169</v>
      </c>
      <c r="C161" s="101" t="s">
        <v>312</v>
      </c>
      <c r="D161" s="101"/>
      <c r="E161" s="292"/>
      <c r="F161" s="146"/>
      <c r="G161" s="146"/>
      <c r="H161" s="284"/>
      <c r="I161" s="388"/>
      <c r="J161" s="392"/>
    </row>
    <row r="162" spans="1:10" x14ac:dyDescent="0.2">
      <c r="A162" s="292"/>
      <c r="B162" s="294"/>
      <c r="C162" s="101"/>
      <c r="D162" s="101"/>
      <c r="E162" s="292"/>
      <c r="F162" s="146"/>
      <c r="G162" s="146"/>
      <c r="H162" s="282"/>
      <c r="I162" s="388"/>
      <c r="J162" s="392"/>
    </row>
    <row r="163" spans="1:10" x14ac:dyDescent="0.2">
      <c r="A163" s="292" t="s">
        <v>390</v>
      </c>
      <c r="B163" s="294"/>
      <c r="C163" s="101" t="s">
        <v>227</v>
      </c>
      <c r="D163" s="101"/>
      <c r="E163" s="292"/>
      <c r="F163" s="146" t="s">
        <v>50</v>
      </c>
      <c r="G163" s="284" t="s">
        <v>365</v>
      </c>
      <c r="H163" s="284">
        <v>0</v>
      </c>
      <c r="I163" s="388"/>
      <c r="J163" s="322" t="s">
        <v>217</v>
      </c>
    </row>
    <row r="164" spans="1:10" x14ac:dyDescent="0.2">
      <c r="A164" s="292"/>
      <c r="B164" s="294"/>
      <c r="C164" s="101" t="s">
        <v>366</v>
      </c>
      <c r="D164" s="101"/>
      <c r="E164" s="292"/>
      <c r="F164" s="146"/>
      <c r="G164" s="146"/>
      <c r="H164" s="282"/>
      <c r="I164" s="388"/>
      <c r="J164" s="392"/>
    </row>
    <row r="165" spans="1:10" x14ac:dyDescent="0.2">
      <c r="A165" s="292"/>
      <c r="B165" s="294"/>
      <c r="C165" s="101"/>
      <c r="D165" s="101"/>
      <c r="E165" s="292"/>
      <c r="F165" s="146"/>
      <c r="G165" s="146"/>
      <c r="H165" s="282"/>
      <c r="I165" s="388"/>
      <c r="J165" s="392"/>
    </row>
    <row r="166" spans="1:10" x14ac:dyDescent="0.2">
      <c r="A166" s="297">
        <v>4.0999999999999996</v>
      </c>
      <c r="B166" s="146" t="s">
        <v>169</v>
      </c>
      <c r="C166" s="101" t="s">
        <v>301</v>
      </c>
      <c r="D166" s="101"/>
      <c r="E166" s="292"/>
      <c r="F166" s="146" t="s">
        <v>85</v>
      </c>
      <c r="G166" s="146"/>
      <c r="H166" s="284">
        <f>H158+H159</f>
        <v>0</v>
      </c>
      <c r="I166" s="388"/>
      <c r="J166" s="322" t="s">
        <v>217</v>
      </c>
    </row>
    <row r="167" spans="1:10" x14ac:dyDescent="0.2">
      <c r="A167" s="292"/>
      <c r="B167" s="294"/>
      <c r="C167" s="236" t="s">
        <v>704</v>
      </c>
      <c r="D167" s="101"/>
      <c r="E167" s="292"/>
      <c r="F167" s="146"/>
      <c r="G167" s="146"/>
      <c r="H167" s="282"/>
      <c r="I167" s="388"/>
      <c r="J167" s="392"/>
    </row>
    <row r="168" spans="1:10" x14ac:dyDescent="0.2">
      <c r="A168" s="292"/>
      <c r="B168" s="294"/>
      <c r="C168" s="101"/>
      <c r="D168" s="101"/>
      <c r="E168" s="292"/>
      <c r="F168" s="146"/>
      <c r="G168" s="146"/>
      <c r="H168" s="282"/>
      <c r="I168" s="388"/>
      <c r="J168" s="392"/>
    </row>
    <row r="169" spans="1:10" x14ac:dyDescent="0.2">
      <c r="A169" s="298">
        <v>4.1100000000000003</v>
      </c>
      <c r="B169" s="299" t="s">
        <v>592</v>
      </c>
      <c r="C169" s="300" t="s">
        <v>680</v>
      </c>
      <c r="D169" s="277"/>
      <c r="E169" s="301"/>
      <c r="F169" s="190"/>
      <c r="G169" s="190"/>
      <c r="H169" s="284"/>
      <c r="I169" s="388"/>
      <c r="J169" s="392"/>
    </row>
    <row r="170" spans="1:10" x14ac:dyDescent="0.2">
      <c r="A170" s="301"/>
      <c r="B170" s="299"/>
      <c r="C170" s="277" t="s">
        <v>705</v>
      </c>
      <c r="D170" s="277"/>
      <c r="E170" s="301"/>
      <c r="F170" s="190"/>
      <c r="G170" s="190"/>
      <c r="H170" s="282"/>
      <c r="I170" s="388"/>
      <c r="J170" s="392"/>
    </row>
    <row r="171" spans="1:10" x14ac:dyDescent="0.2">
      <c r="A171" s="301"/>
      <c r="B171" s="299"/>
      <c r="C171" s="277"/>
      <c r="D171" s="277"/>
      <c r="E171" s="301"/>
      <c r="F171" s="190"/>
      <c r="G171" s="190"/>
      <c r="H171" s="282"/>
      <c r="I171" s="388"/>
      <c r="J171" s="392"/>
    </row>
    <row r="172" spans="1:10" x14ac:dyDescent="0.2">
      <c r="A172" s="301" t="s">
        <v>593</v>
      </c>
      <c r="B172" s="299"/>
      <c r="C172" s="277" t="s">
        <v>594</v>
      </c>
      <c r="D172" s="277"/>
      <c r="E172" s="301"/>
      <c r="F172" s="190" t="s">
        <v>85</v>
      </c>
      <c r="G172" s="190"/>
      <c r="H172" s="284">
        <v>24</v>
      </c>
      <c r="I172" s="388"/>
      <c r="J172" s="322">
        <f>I172*H172</f>
        <v>0</v>
      </c>
    </row>
    <row r="173" spans="1:10" x14ac:dyDescent="0.2">
      <c r="A173" s="302"/>
      <c r="B173" s="303"/>
      <c r="C173" s="295"/>
      <c r="D173" s="101"/>
      <c r="E173" s="292"/>
      <c r="F173" s="146"/>
      <c r="G173" s="146"/>
      <c r="H173" s="304"/>
      <c r="I173" s="333"/>
      <c r="J173" s="322"/>
    </row>
    <row r="174" spans="1:10" ht="12.75" thickBot="1" x14ac:dyDescent="0.25">
      <c r="A174" s="100"/>
      <c r="B174" s="238"/>
      <c r="C174" s="291"/>
      <c r="D174" s="101"/>
      <c r="E174" s="184"/>
      <c r="F174" s="273"/>
      <c r="G174" s="274"/>
      <c r="H174" s="269"/>
      <c r="I174" s="389"/>
      <c r="J174" s="390"/>
    </row>
    <row r="175" spans="1:10" ht="12.75" thickBot="1" x14ac:dyDescent="0.25">
      <c r="A175" s="251"/>
      <c r="B175" s="252"/>
      <c r="C175" s="252"/>
      <c r="D175" s="252"/>
      <c r="E175" s="253"/>
      <c r="F175" s="252"/>
      <c r="G175" s="252"/>
      <c r="H175" s="254" t="s">
        <v>31</v>
      </c>
      <c r="I175" s="384"/>
      <c r="J175" s="393">
        <f>SUM(J126:J174)</f>
        <v>0</v>
      </c>
    </row>
    <row r="176" spans="1:10" x14ac:dyDescent="0.2">
      <c r="A176" s="184"/>
      <c r="B176" s="185"/>
      <c r="C176" s="185"/>
      <c r="D176" s="185"/>
      <c r="E176" s="184"/>
      <c r="F176" s="185"/>
      <c r="G176" s="185"/>
      <c r="H176" s="181"/>
      <c r="I176" s="305"/>
      <c r="J176" s="259"/>
    </row>
    <row r="177" spans="1:10" x14ac:dyDescent="0.2">
      <c r="A177" s="184"/>
      <c r="B177" s="185"/>
      <c r="C177" s="185"/>
      <c r="D177" s="185"/>
      <c r="E177" s="184"/>
      <c r="F177" s="185"/>
      <c r="G177" s="185"/>
      <c r="H177" s="181"/>
      <c r="I177" s="305"/>
      <c r="J177" s="198" t="s">
        <v>360</v>
      </c>
    </row>
    <row r="178" spans="1:10" x14ac:dyDescent="0.2">
      <c r="A178" s="184"/>
      <c r="B178" s="185"/>
      <c r="C178" s="185"/>
      <c r="D178" s="185"/>
      <c r="E178" s="184"/>
      <c r="F178" s="185"/>
      <c r="G178" s="185"/>
      <c r="H178" s="181"/>
      <c r="I178" s="305"/>
      <c r="J178" s="259"/>
    </row>
    <row r="179" spans="1:10" x14ac:dyDescent="0.2">
      <c r="A179" s="184"/>
      <c r="B179" s="185"/>
      <c r="C179" s="185"/>
      <c r="D179" s="185"/>
      <c r="E179" s="184"/>
      <c r="F179" s="185"/>
      <c r="G179" s="185"/>
      <c r="H179" s="181"/>
      <c r="I179" s="305"/>
      <c r="J179" s="259"/>
    </row>
    <row r="180" spans="1:10" ht="12.75" thickBot="1" x14ac:dyDescent="0.25">
      <c r="A180" s="184"/>
      <c r="B180" s="185"/>
      <c r="C180" s="185"/>
      <c r="D180" s="185"/>
      <c r="E180" s="184"/>
      <c r="F180" s="185"/>
      <c r="G180" s="185"/>
      <c r="H180" s="181"/>
      <c r="I180" s="305"/>
    </row>
    <row r="181" spans="1:10" ht="12.75" customHeight="1" thickBot="1" x14ac:dyDescent="0.25">
      <c r="A181" s="260"/>
      <c r="B181" s="261"/>
      <c r="C181" s="261"/>
      <c r="D181" s="261"/>
      <c r="E181" s="262"/>
      <c r="F181" s="261"/>
      <c r="G181" s="261"/>
      <c r="H181" s="263" t="s">
        <v>32</v>
      </c>
      <c r="I181" s="384"/>
      <c r="J181" s="393">
        <f>J175</f>
        <v>0</v>
      </c>
    </row>
    <row r="182" spans="1:10" x14ac:dyDescent="0.2">
      <c r="A182" s="291"/>
      <c r="B182" s="218"/>
      <c r="C182" s="272"/>
      <c r="D182" s="184"/>
      <c r="E182" s="228"/>
      <c r="F182" s="273"/>
      <c r="G182" s="274"/>
      <c r="H182" s="306"/>
      <c r="I182" s="333"/>
      <c r="J182" s="322"/>
    </row>
    <row r="183" spans="1:10" x14ac:dyDescent="0.2">
      <c r="A183" s="307"/>
      <c r="B183" s="235" t="s">
        <v>320</v>
      </c>
      <c r="C183" s="308"/>
      <c r="D183" s="184"/>
      <c r="E183" s="228"/>
      <c r="F183" s="274"/>
      <c r="G183" s="274"/>
      <c r="H183" s="269"/>
      <c r="I183" s="333"/>
      <c r="J183" s="322"/>
    </row>
    <row r="184" spans="1:10" x14ac:dyDescent="0.2">
      <c r="A184" s="307"/>
      <c r="B184" s="235" t="s">
        <v>136</v>
      </c>
      <c r="C184" s="308"/>
      <c r="D184" s="184"/>
      <c r="E184" s="228"/>
      <c r="F184" s="274"/>
      <c r="G184" s="274"/>
      <c r="H184" s="269"/>
      <c r="I184" s="333"/>
      <c r="J184" s="322"/>
    </row>
    <row r="185" spans="1:10" x14ac:dyDescent="0.2">
      <c r="A185" s="307"/>
      <c r="B185" s="179"/>
      <c r="C185" s="308"/>
      <c r="D185" s="184"/>
      <c r="E185" s="228"/>
      <c r="F185" s="274"/>
      <c r="G185" s="274"/>
      <c r="H185" s="269"/>
      <c r="I185" s="333"/>
      <c r="J185" s="322"/>
    </row>
    <row r="186" spans="1:10" ht="11.25" customHeight="1" x14ac:dyDescent="0.2">
      <c r="A186" s="249">
        <v>4.12</v>
      </c>
      <c r="B186" s="244" t="s">
        <v>155</v>
      </c>
      <c r="C186" s="245" t="s">
        <v>305</v>
      </c>
      <c r="D186" s="101"/>
      <c r="E186" s="101"/>
      <c r="F186" s="273"/>
      <c r="G186" s="274"/>
      <c r="H186" s="306"/>
      <c r="I186" s="333"/>
      <c r="J186" s="322"/>
    </row>
    <row r="187" spans="1:10" ht="11.25" customHeight="1" x14ac:dyDescent="0.2">
      <c r="A187" s="249"/>
      <c r="B187" s="244"/>
      <c r="C187" s="245"/>
      <c r="D187" s="101"/>
      <c r="E187" s="101"/>
      <c r="F187" s="273"/>
      <c r="G187" s="274"/>
      <c r="H187" s="306"/>
      <c r="I187" s="333"/>
      <c r="J187" s="322"/>
    </row>
    <row r="188" spans="1:10" x14ac:dyDescent="0.2">
      <c r="A188" s="309"/>
      <c r="B188" s="238"/>
      <c r="C188" s="356" t="s">
        <v>706</v>
      </c>
      <c r="D188" s="357"/>
      <c r="E188" s="358"/>
      <c r="F188" s="238" t="s">
        <v>85</v>
      </c>
      <c r="G188" s="121"/>
      <c r="H188" s="269">
        <v>6</v>
      </c>
      <c r="I188" s="333"/>
      <c r="J188" s="322">
        <f>I188*H188</f>
        <v>0</v>
      </c>
    </row>
    <row r="189" spans="1:10" x14ac:dyDescent="0.2">
      <c r="A189" s="309"/>
      <c r="B189" s="238"/>
      <c r="C189" s="356"/>
      <c r="D189" s="357"/>
      <c r="E189" s="358"/>
      <c r="F189" s="238"/>
      <c r="G189" s="121"/>
      <c r="H189" s="269"/>
      <c r="I189" s="333"/>
      <c r="J189" s="322"/>
    </row>
    <row r="190" spans="1:10" x14ac:dyDescent="0.2">
      <c r="A190" s="100"/>
      <c r="B190" s="244"/>
      <c r="C190" s="100" t="s">
        <v>313</v>
      </c>
      <c r="D190" s="101"/>
      <c r="E190" s="101"/>
      <c r="F190" s="238"/>
      <c r="G190" s="121"/>
      <c r="H190" s="243"/>
      <c r="I190" s="333"/>
      <c r="J190" s="322"/>
    </row>
    <row r="191" spans="1:10" x14ac:dyDescent="0.2">
      <c r="A191" s="100"/>
      <c r="B191" s="244"/>
      <c r="C191" s="100" t="s">
        <v>314</v>
      </c>
      <c r="D191" s="101"/>
      <c r="E191" s="101"/>
      <c r="F191" s="238"/>
      <c r="G191" s="121"/>
      <c r="H191" s="243"/>
      <c r="I191" s="333"/>
      <c r="J191" s="322"/>
    </row>
    <row r="192" spans="1:10" x14ac:dyDescent="0.2">
      <c r="A192" s="100"/>
      <c r="B192" s="244"/>
      <c r="C192" s="100" t="s">
        <v>315</v>
      </c>
      <c r="D192" s="101"/>
      <c r="E192" s="101"/>
      <c r="F192" s="238"/>
      <c r="G192" s="121"/>
      <c r="H192" s="243"/>
      <c r="I192" s="333"/>
      <c r="J192" s="322"/>
    </row>
    <row r="193" spans="1:10" x14ac:dyDescent="0.2">
      <c r="A193" s="310"/>
      <c r="B193" s="311"/>
      <c r="C193" s="100"/>
      <c r="D193" s="101"/>
      <c r="E193" s="101"/>
      <c r="F193" s="238"/>
      <c r="G193" s="121"/>
      <c r="H193" s="243"/>
      <c r="I193" s="333"/>
      <c r="J193" s="322"/>
    </row>
    <row r="194" spans="1:10" x14ac:dyDescent="0.2">
      <c r="A194" s="249">
        <v>4.13</v>
      </c>
      <c r="B194" s="244" t="s">
        <v>155</v>
      </c>
      <c r="C194" s="245" t="s">
        <v>306</v>
      </c>
      <c r="D194" s="101"/>
      <c r="E194" s="101"/>
      <c r="F194" s="238"/>
      <c r="G194" s="121"/>
      <c r="H194" s="243"/>
      <c r="I194" s="333"/>
      <c r="J194" s="322"/>
    </row>
    <row r="195" spans="1:10" x14ac:dyDescent="0.2">
      <c r="A195" s="310"/>
      <c r="B195" s="311"/>
      <c r="C195" s="100"/>
      <c r="D195" s="101"/>
      <c r="E195" s="101"/>
      <c r="F195" s="238"/>
      <c r="G195" s="121"/>
      <c r="H195" s="243"/>
      <c r="I195" s="333"/>
      <c r="J195" s="322"/>
    </row>
    <row r="196" spans="1:10" x14ac:dyDescent="0.2">
      <c r="A196" s="309"/>
      <c r="B196" s="238"/>
      <c r="C196" s="100" t="s">
        <v>302</v>
      </c>
      <c r="D196" s="101"/>
      <c r="E196" s="101"/>
      <c r="F196" s="238" t="s">
        <v>85</v>
      </c>
      <c r="G196" s="121"/>
      <c r="H196" s="269">
        <v>7</v>
      </c>
      <c r="I196" s="333"/>
      <c r="J196" s="322">
        <f>I196*H196</f>
        <v>0</v>
      </c>
    </row>
    <row r="197" spans="1:10" x14ac:dyDescent="0.2">
      <c r="A197" s="100"/>
      <c r="B197" s="244"/>
      <c r="C197" s="100" t="s">
        <v>707</v>
      </c>
      <c r="D197" s="101"/>
      <c r="E197" s="101"/>
      <c r="F197" s="238"/>
      <c r="G197" s="121"/>
      <c r="H197" s="243"/>
      <c r="I197" s="333"/>
      <c r="J197" s="322"/>
    </row>
    <row r="198" spans="1:10" x14ac:dyDescent="0.2">
      <c r="A198" s="100"/>
      <c r="B198" s="244"/>
      <c r="C198" s="100" t="s">
        <v>316</v>
      </c>
      <c r="D198" s="101"/>
      <c r="E198" s="101"/>
      <c r="F198" s="238"/>
      <c r="G198" s="121"/>
      <c r="H198" s="243"/>
      <c r="I198" s="333"/>
      <c r="J198" s="322"/>
    </row>
    <row r="199" spans="1:10" x14ac:dyDescent="0.2">
      <c r="A199" s="100"/>
      <c r="B199" s="244"/>
      <c r="C199" s="100" t="s">
        <v>317</v>
      </c>
      <c r="D199" s="101"/>
      <c r="E199" s="101"/>
      <c r="F199" s="238"/>
      <c r="G199" s="121"/>
      <c r="H199" s="243"/>
      <c r="I199" s="333"/>
      <c r="J199" s="322"/>
    </row>
    <row r="200" spans="1:10" x14ac:dyDescent="0.2">
      <c r="A200" s="249"/>
      <c r="B200" s="244"/>
      <c r="C200" s="245"/>
      <c r="D200" s="101"/>
      <c r="E200" s="101"/>
      <c r="F200" s="238"/>
      <c r="G200" s="121"/>
      <c r="H200" s="243"/>
      <c r="I200" s="333"/>
      <c r="J200" s="322"/>
    </row>
    <row r="201" spans="1:10" x14ac:dyDescent="0.2">
      <c r="A201" s="249">
        <v>4.1399999999999997</v>
      </c>
      <c r="B201" s="244" t="s">
        <v>155</v>
      </c>
      <c r="C201" s="245" t="s">
        <v>303</v>
      </c>
      <c r="D201" s="101"/>
      <c r="E201" s="101"/>
      <c r="F201" s="238"/>
      <c r="G201" s="121"/>
      <c r="H201" s="243"/>
      <c r="I201" s="333"/>
      <c r="J201" s="322"/>
    </row>
    <row r="202" spans="1:10" x14ac:dyDescent="0.2">
      <c r="A202" s="100"/>
      <c r="B202" s="238"/>
      <c r="C202" s="100"/>
      <c r="D202" s="101"/>
      <c r="E202" s="101"/>
      <c r="F202" s="238"/>
      <c r="G202" s="121"/>
      <c r="H202" s="243"/>
      <c r="I202" s="333"/>
      <c r="J202" s="322"/>
    </row>
    <row r="203" spans="1:10" x14ac:dyDescent="0.2">
      <c r="A203" s="100"/>
      <c r="B203" s="238"/>
      <c r="C203" s="100" t="s">
        <v>157</v>
      </c>
      <c r="D203" s="101"/>
      <c r="E203" s="101"/>
      <c r="F203" s="238"/>
      <c r="G203" s="121"/>
      <c r="H203" s="243"/>
      <c r="I203" s="333"/>
      <c r="J203" s="322"/>
    </row>
    <row r="204" spans="1:10" x14ac:dyDescent="0.2">
      <c r="A204" s="100"/>
      <c r="B204" s="244"/>
      <c r="C204" s="100" t="s">
        <v>708</v>
      </c>
      <c r="D204" s="101"/>
      <c r="E204" s="101"/>
      <c r="F204" s="238" t="s">
        <v>85</v>
      </c>
      <c r="G204" s="121"/>
      <c r="H204" s="243">
        <v>6</v>
      </c>
      <c r="I204" s="333"/>
      <c r="J204" s="322">
        <f>I204*H204</f>
        <v>0</v>
      </c>
    </row>
    <row r="205" spans="1:10" x14ac:dyDescent="0.2">
      <c r="A205" s="249"/>
      <c r="B205" s="244"/>
      <c r="C205" s="245"/>
      <c r="D205" s="101"/>
      <c r="E205" s="101"/>
      <c r="F205" s="238"/>
      <c r="G205" s="121"/>
      <c r="H205" s="243"/>
      <c r="I205" s="333"/>
      <c r="J205" s="322"/>
    </row>
    <row r="206" spans="1:10" x14ac:dyDescent="0.2">
      <c r="A206" s="249">
        <v>4.1500000000000004</v>
      </c>
      <c r="B206" s="244" t="s">
        <v>155</v>
      </c>
      <c r="C206" s="245" t="s">
        <v>304</v>
      </c>
      <c r="D206" s="101"/>
      <c r="E206" s="101"/>
      <c r="F206" s="238"/>
      <c r="G206" s="121"/>
      <c r="H206" s="243"/>
      <c r="I206" s="333"/>
      <c r="J206" s="322"/>
    </row>
    <row r="207" spans="1:10" x14ac:dyDescent="0.2">
      <c r="A207" s="100"/>
      <c r="B207" s="238"/>
      <c r="C207" s="100"/>
      <c r="D207" s="101"/>
      <c r="E207" s="101"/>
      <c r="F207" s="238"/>
      <c r="G207" s="121"/>
      <c r="H207" s="243"/>
      <c r="I207" s="333"/>
      <c r="J207" s="322"/>
    </row>
    <row r="208" spans="1:10" x14ac:dyDescent="0.2">
      <c r="A208" s="100"/>
      <c r="B208" s="238"/>
      <c r="C208" s="100" t="s">
        <v>157</v>
      </c>
      <c r="D208" s="101"/>
      <c r="E208" s="101"/>
      <c r="F208" s="238"/>
      <c r="G208" s="121"/>
      <c r="H208" s="243"/>
      <c r="I208" s="333"/>
      <c r="J208" s="322"/>
    </row>
    <row r="209" spans="1:10" ht="13.5" customHeight="1" x14ac:dyDescent="0.2">
      <c r="A209" s="100"/>
      <c r="B209" s="244"/>
      <c r="C209" s="100" t="s">
        <v>708</v>
      </c>
      <c r="D209" s="101"/>
      <c r="E209" s="101"/>
      <c r="F209" s="238" t="s">
        <v>85</v>
      </c>
      <c r="G209" s="121"/>
      <c r="H209" s="243">
        <v>7</v>
      </c>
      <c r="I209" s="333"/>
      <c r="J209" s="322">
        <f>I209*H209</f>
        <v>0</v>
      </c>
    </row>
    <row r="210" spans="1:10" ht="13.5" customHeight="1" x14ac:dyDescent="0.2">
      <c r="A210" s="312"/>
      <c r="B210" s="218"/>
      <c r="C210" s="312"/>
      <c r="D210" s="101"/>
      <c r="E210" s="101"/>
      <c r="F210" s="121"/>
      <c r="G210" s="121"/>
      <c r="H210" s="243"/>
      <c r="I210" s="333"/>
      <c r="J210" s="322"/>
    </row>
    <row r="211" spans="1:10" ht="13.5" customHeight="1" x14ac:dyDescent="0.2">
      <c r="A211" s="312"/>
      <c r="B211" s="235" t="s">
        <v>320</v>
      </c>
      <c r="C211" s="312"/>
      <c r="D211" s="101"/>
      <c r="E211" s="101"/>
      <c r="F211" s="121"/>
      <c r="G211" s="121"/>
      <c r="H211" s="243"/>
      <c r="I211" s="333"/>
      <c r="J211" s="322"/>
    </row>
    <row r="212" spans="1:10" x14ac:dyDescent="0.2">
      <c r="A212" s="249"/>
      <c r="B212" s="235" t="s">
        <v>136</v>
      </c>
      <c r="C212" s="245"/>
      <c r="D212" s="101"/>
      <c r="E212" s="101"/>
      <c r="F212" s="238"/>
      <c r="G212" s="121"/>
      <c r="H212" s="243"/>
      <c r="I212" s="333"/>
      <c r="J212" s="322"/>
    </row>
    <row r="213" spans="1:10" x14ac:dyDescent="0.2">
      <c r="A213" s="313"/>
      <c r="B213" s="314"/>
      <c r="C213" s="315"/>
      <c r="D213" s="101"/>
      <c r="E213" s="101"/>
      <c r="F213" s="121"/>
      <c r="G213" s="121"/>
      <c r="H213" s="243"/>
      <c r="I213" s="333"/>
      <c r="J213" s="322"/>
    </row>
    <row r="214" spans="1:10" x14ac:dyDescent="0.2">
      <c r="A214" s="249">
        <v>4.16</v>
      </c>
      <c r="B214" s="244" t="s">
        <v>351</v>
      </c>
      <c r="C214" s="245" t="s">
        <v>350</v>
      </c>
      <c r="D214" s="101"/>
      <c r="E214" s="101"/>
      <c r="F214" s="238"/>
      <c r="G214" s="121"/>
      <c r="H214" s="243"/>
      <c r="I214" s="333"/>
      <c r="J214" s="322"/>
    </row>
    <row r="215" spans="1:10" x14ac:dyDescent="0.2">
      <c r="A215" s="100"/>
      <c r="B215" s="244"/>
      <c r="C215" s="100"/>
      <c r="D215" s="101"/>
      <c r="E215" s="101"/>
      <c r="F215" s="238"/>
      <c r="G215" s="121"/>
      <c r="H215" s="243"/>
      <c r="I215" s="333"/>
      <c r="J215" s="322"/>
    </row>
    <row r="216" spans="1:10" x14ac:dyDescent="0.2">
      <c r="A216" s="100"/>
      <c r="B216" s="238"/>
      <c r="C216" s="310" t="s">
        <v>318</v>
      </c>
      <c r="D216" s="101"/>
      <c r="E216" s="101"/>
      <c r="F216" s="238" t="s">
        <v>85</v>
      </c>
      <c r="G216" s="121"/>
      <c r="H216" s="243">
        <f>12000/200</f>
        <v>60</v>
      </c>
      <c r="I216" s="333"/>
      <c r="J216" s="322">
        <f>I216*H216</f>
        <v>0</v>
      </c>
    </row>
    <row r="217" spans="1:10" x14ac:dyDescent="0.2">
      <c r="A217" s="100"/>
      <c r="B217" s="238"/>
      <c r="C217" s="113" t="s">
        <v>704</v>
      </c>
      <c r="D217" s="101"/>
      <c r="E217" s="101"/>
      <c r="F217" s="238"/>
      <c r="G217" s="121"/>
      <c r="H217" s="239"/>
      <c r="I217" s="333"/>
      <c r="J217" s="322"/>
    </row>
    <row r="218" spans="1:10" x14ac:dyDescent="0.2">
      <c r="A218" s="100"/>
      <c r="B218" s="238"/>
      <c r="C218" s="310"/>
      <c r="D218" s="101"/>
      <c r="E218" s="101"/>
      <c r="F218" s="238"/>
      <c r="G218" s="121"/>
      <c r="H218" s="239"/>
      <c r="I218" s="333"/>
      <c r="J218" s="322"/>
    </row>
    <row r="219" spans="1:10" x14ac:dyDescent="0.2">
      <c r="A219" s="100"/>
      <c r="B219" s="238"/>
      <c r="C219" s="100"/>
      <c r="D219" s="101"/>
      <c r="E219" s="101"/>
      <c r="F219" s="238"/>
      <c r="G219" s="121"/>
      <c r="H219" s="239"/>
      <c r="I219" s="333"/>
      <c r="J219" s="322"/>
    </row>
    <row r="220" spans="1:10" x14ac:dyDescent="0.2">
      <c r="A220" s="100">
        <v>4.17</v>
      </c>
      <c r="B220" s="238"/>
      <c r="C220" s="245" t="str">
        <f>UPPER("Gantry over River")</f>
        <v>GANTRY OVER RIVER</v>
      </c>
      <c r="D220" s="101"/>
      <c r="E220" s="101"/>
      <c r="F220" s="238"/>
      <c r="G220" s="121"/>
      <c r="H220" s="239"/>
      <c r="I220" s="333"/>
      <c r="J220" s="322"/>
    </row>
    <row r="221" spans="1:10" x14ac:dyDescent="0.2">
      <c r="A221" s="100"/>
      <c r="B221" s="238"/>
      <c r="C221" s="310"/>
      <c r="D221" s="101"/>
      <c r="E221" s="101"/>
      <c r="F221" s="238"/>
      <c r="G221" s="121"/>
      <c r="H221" s="239"/>
      <c r="I221" s="333"/>
      <c r="J221" s="322"/>
    </row>
    <row r="222" spans="1:10" x14ac:dyDescent="0.2">
      <c r="A222" s="100" t="s">
        <v>758</v>
      </c>
      <c r="B222" s="238"/>
      <c r="C222" s="100" t="s">
        <v>755</v>
      </c>
      <c r="D222" s="101"/>
      <c r="E222" s="101"/>
      <c r="F222" s="238" t="s">
        <v>51</v>
      </c>
      <c r="G222" s="121"/>
      <c r="H222" s="239">
        <v>20</v>
      </c>
      <c r="I222" s="333"/>
      <c r="J222" s="322">
        <f>I222*H222</f>
        <v>0</v>
      </c>
    </row>
    <row r="223" spans="1:10" x14ac:dyDescent="0.2">
      <c r="A223" s="100"/>
      <c r="B223" s="238"/>
      <c r="C223" s="310"/>
      <c r="D223" s="101"/>
      <c r="E223" s="101"/>
      <c r="F223" s="238"/>
      <c r="G223" s="121"/>
      <c r="H223" s="239"/>
      <c r="I223" s="333"/>
      <c r="J223" s="322"/>
    </row>
    <row r="224" spans="1:10" x14ac:dyDescent="0.2">
      <c r="A224" s="100" t="s">
        <v>759</v>
      </c>
      <c r="B224" s="238"/>
      <c r="C224" s="100" t="s">
        <v>756</v>
      </c>
      <c r="D224" s="101"/>
      <c r="E224" s="101"/>
      <c r="F224" s="238" t="s">
        <v>757</v>
      </c>
      <c r="G224" s="121"/>
      <c r="H224" s="239">
        <v>60</v>
      </c>
      <c r="I224" s="333"/>
      <c r="J224" s="322">
        <f>I224*H224</f>
        <v>0</v>
      </c>
    </row>
    <row r="225" spans="1:12" x14ac:dyDescent="0.2">
      <c r="A225" s="100"/>
      <c r="B225" s="238"/>
      <c r="C225" s="310"/>
      <c r="D225" s="101"/>
      <c r="E225" s="101"/>
      <c r="F225" s="238"/>
      <c r="G225" s="121"/>
      <c r="H225" s="239"/>
      <c r="I225" s="333"/>
      <c r="J225" s="322"/>
    </row>
    <row r="226" spans="1:12" x14ac:dyDescent="0.2">
      <c r="A226" s="100" t="s">
        <v>760</v>
      </c>
      <c r="B226" s="238"/>
      <c r="C226" s="291" t="s">
        <v>761</v>
      </c>
      <c r="D226" s="101"/>
      <c r="E226" s="184"/>
      <c r="F226" s="273" t="s">
        <v>50</v>
      </c>
      <c r="G226" s="274"/>
      <c r="H226" s="306">
        <v>60</v>
      </c>
      <c r="I226" s="333"/>
      <c r="J226" s="322">
        <f>I226*H226</f>
        <v>0</v>
      </c>
    </row>
    <row r="227" spans="1:12" x14ac:dyDescent="0.2">
      <c r="A227" s="100"/>
      <c r="B227" s="238"/>
      <c r="C227" s="100"/>
      <c r="D227" s="101"/>
      <c r="E227" s="101"/>
      <c r="F227" s="238"/>
      <c r="G227" s="121"/>
      <c r="H227" s="306"/>
      <c r="I227" s="333"/>
      <c r="J227" s="322"/>
    </row>
    <row r="228" spans="1:12" x14ac:dyDescent="0.2">
      <c r="A228" s="309"/>
      <c r="B228" s="238"/>
      <c r="C228" s="100"/>
      <c r="D228" s="101"/>
      <c r="E228" s="101"/>
      <c r="F228" s="238"/>
      <c r="G228" s="121"/>
      <c r="H228" s="306"/>
      <c r="I228" s="333"/>
      <c r="J228" s="322"/>
    </row>
    <row r="229" spans="1:12" x14ac:dyDescent="0.2">
      <c r="A229" s="100"/>
      <c r="B229" s="244"/>
      <c r="C229" s="100"/>
      <c r="D229" s="101"/>
      <c r="E229" s="101"/>
      <c r="F229" s="238"/>
      <c r="G229" s="121"/>
      <c r="H229" s="239"/>
      <c r="I229" s="333"/>
      <c r="J229" s="322"/>
    </row>
    <row r="230" spans="1:12" x14ac:dyDescent="0.2">
      <c r="A230" s="100"/>
      <c r="B230" s="244"/>
      <c r="C230" s="100"/>
      <c r="D230" s="101"/>
      <c r="E230" s="101"/>
      <c r="F230" s="238"/>
      <c r="G230" s="121"/>
      <c r="H230" s="306"/>
      <c r="I230" s="333"/>
      <c r="J230" s="322"/>
    </row>
    <row r="231" spans="1:12" x14ac:dyDescent="0.2">
      <c r="A231" s="100"/>
      <c r="B231" s="244"/>
      <c r="C231" s="100"/>
      <c r="D231" s="101"/>
      <c r="E231" s="101"/>
      <c r="F231" s="238"/>
      <c r="G231" s="121"/>
      <c r="H231" s="239"/>
      <c r="I231" s="333"/>
      <c r="J231" s="322"/>
    </row>
    <row r="232" spans="1:12" ht="12.75" thickBot="1" x14ac:dyDescent="0.25">
      <c r="A232" s="100"/>
      <c r="B232" s="244"/>
      <c r="C232" s="100"/>
      <c r="D232" s="101"/>
      <c r="E232" s="101"/>
      <c r="F232" s="238"/>
      <c r="G232" s="121"/>
      <c r="H232" s="239"/>
      <c r="I232" s="333"/>
      <c r="J232" s="322"/>
    </row>
    <row r="233" spans="1:12" ht="15" customHeight="1" thickBot="1" x14ac:dyDescent="0.25">
      <c r="A233" s="353" t="s">
        <v>2</v>
      </c>
      <c r="B233" s="354"/>
      <c r="C233" s="354"/>
      <c r="D233" s="354"/>
      <c r="E233" s="354"/>
      <c r="F233" s="354"/>
      <c r="G233" s="354"/>
      <c r="H233" s="355"/>
      <c r="I233" s="384"/>
      <c r="J233" s="393">
        <f>SUM(J181:J232)</f>
        <v>0</v>
      </c>
      <c r="L233" s="316"/>
    </row>
    <row r="234" spans="1:12" x14ac:dyDescent="0.2">
      <c r="A234" s="253"/>
      <c r="B234" s="252"/>
      <c r="C234" s="252"/>
      <c r="D234" s="252"/>
      <c r="E234" s="253"/>
      <c r="F234" s="252"/>
      <c r="G234" s="252"/>
      <c r="H234" s="254"/>
      <c r="I234" s="317"/>
      <c r="J234" s="318"/>
    </row>
    <row r="235" spans="1:12" x14ac:dyDescent="0.2">
      <c r="A235" s="184"/>
      <c r="B235" s="185"/>
      <c r="C235" s="185"/>
      <c r="D235" s="185"/>
      <c r="E235" s="184"/>
      <c r="F235" s="185"/>
      <c r="G235" s="185"/>
      <c r="H235" s="181"/>
      <c r="I235" s="305"/>
      <c r="J235" s="259"/>
    </row>
    <row r="236" spans="1:12" x14ac:dyDescent="0.2">
      <c r="A236" s="184"/>
      <c r="B236" s="185"/>
      <c r="C236" s="185"/>
      <c r="D236" s="185"/>
      <c r="E236" s="184"/>
      <c r="F236" s="185"/>
      <c r="G236" s="185"/>
      <c r="H236" s="181"/>
      <c r="I236" s="305"/>
      <c r="J236" s="259" t="s">
        <v>361</v>
      </c>
    </row>
    <row r="237" spans="1:12" x14ac:dyDescent="0.2">
      <c r="A237" s="184"/>
      <c r="B237" s="185"/>
      <c r="C237" s="185"/>
      <c r="D237" s="185"/>
      <c r="E237" s="184"/>
      <c r="F237" s="185"/>
      <c r="G237" s="185"/>
      <c r="H237" s="181"/>
      <c r="I237" s="305"/>
      <c r="J237" s="259"/>
    </row>
    <row r="238" spans="1:12" x14ac:dyDescent="0.2">
      <c r="A238" s="184"/>
      <c r="B238" s="185"/>
      <c r="C238" s="185"/>
      <c r="D238" s="185"/>
      <c r="E238" s="184"/>
      <c r="F238" s="185"/>
      <c r="G238" s="185"/>
      <c r="H238" s="181"/>
      <c r="I238" s="305"/>
      <c r="J238" s="259"/>
    </row>
    <row r="239" spans="1:12" x14ac:dyDescent="0.2">
      <c r="A239" s="184"/>
      <c r="B239" s="185"/>
      <c r="C239" s="185"/>
      <c r="D239" s="185"/>
      <c r="E239" s="184"/>
      <c r="F239" s="185"/>
      <c r="G239" s="185"/>
      <c r="H239" s="181"/>
      <c r="I239" s="305"/>
      <c r="J239" s="198"/>
    </row>
  </sheetData>
  <mergeCells count="6">
    <mergeCell ref="A1:J1"/>
    <mergeCell ref="A3:J3"/>
    <mergeCell ref="A4:J4"/>
    <mergeCell ref="A233:H233"/>
    <mergeCell ref="C188:E189"/>
    <mergeCell ref="I7:J7"/>
  </mergeCells>
  <phoneticPr fontId="0" type="noConversion"/>
  <printOptions horizontalCentered="1"/>
  <pageMargins left="0.51181102362204722" right="0.19685039370078741" top="0.59055118110236227" bottom="0.59055118110236227" header="0" footer="0.11811023622047245"/>
  <pageSetup paperSize="9" scale="92" firstPageNumber="8" fitToHeight="0" orientation="portrait" useFirstPageNumber="1" r:id="rId1"/>
  <headerFooter alignWithMargins="0">
    <oddHeader>&amp;R&amp;G</oddHeader>
    <oddFooter xml:space="preserve">&amp;CPricing Schedule Section C2.2 </oddFooter>
  </headerFooter>
  <rowBreaks count="3" manualBreakCount="3">
    <brk id="66" max="9" man="1"/>
    <brk id="125" max="9" man="1"/>
    <brk id="180" max="9" man="1"/>
  </rowBreaks>
  <drawing r:id="rId2"/>
  <legacyDrawing r:id="rId3"/>
  <legacyDrawingHF r:id="rId4"/>
  <oleObjects>
    <mc:AlternateContent xmlns:mc="http://schemas.openxmlformats.org/markup-compatibility/2006">
      <mc:Choice Requires="x14">
        <oleObject link="[1]!''''" oleUpdate="OLEUPDATE_ALWAYS" shapeId="7196">
          <objectPr defaultSize="0" autoPict="0" dde="1" r:id="rId5">
            <anchor moveWithCells="1">
              <from>
                <xdr:col>0</xdr:col>
                <xdr:colOff>0</xdr:colOff>
                <xdr:row>61</xdr:row>
                <xdr:rowOff>66675</xdr:rowOff>
              </from>
              <to>
                <xdr:col>9</xdr:col>
                <xdr:colOff>104775</xdr:colOff>
                <xdr:row>65</xdr:row>
                <xdr:rowOff>133350</xdr:rowOff>
              </to>
            </anchor>
          </objectPr>
        </oleObject>
      </mc:Choice>
      <mc:Fallback>
        <oleObject link="[1]!''''" oleUpdate="OLEUPDATE_ALWAYS" shapeId="7196"/>
      </mc:Fallback>
    </mc:AlternateContent>
    <mc:AlternateContent xmlns:mc="http://schemas.openxmlformats.org/markup-compatibility/2006">
      <mc:Choice Requires="x14">
        <oleObject link="[1]!''''" oleUpdate="OLEUPDATE_ALWAYS" shapeId="7197">
          <objectPr defaultSize="0" autoPict="0" dde="1" r:id="rId5">
            <anchor moveWithCells="1">
              <from>
                <xdr:col>0</xdr:col>
                <xdr:colOff>0</xdr:colOff>
                <xdr:row>120</xdr:row>
                <xdr:rowOff>0</xdr:rowOff>
              </from>
              <to>
                <xdr:col>9</xdr:col>
                <xdr:colOff>66675</xdr:colOff>
                <xdr:row>124</xdr:row>
                <xdr:rowOff>66675</xdr:rowOff>
              </to>
            </anchor>
          </objectPr>
        </oleObject>
      </mc:Choice>
      <mc:Fallback>
        <oleObject link="[1]!''''" oleUpdate="OLEUPDATE_ALWAYS" shapeId="7197"/>
      </mc:Fallback>
    </mc:AlternateContent>
    <mc:AlternateContent xmlns:mc="http://schemas.openxmlformats.org/markup-compatibility/2006">
      <mc:Choice Requires="x14">
        <oleObject link="[1]!''''" oleUpdate="OLEUPDATE_ALWAYS" shapeId="7207">
          <objectPr defaultSize="0" autoPict="0" dde="1" r:id="rId5">
            <anchor moveWithCells="1">
              <from>
                <xdr:col>0</xdr:col>
                <xdr:colOff>19050</xdr:colOff>
                <xdr:row>175</xdr:row>
                <xdr:rowOff>38100</xdr:rowOff>
              </from>
              <to>
                <xdr:col>9</xdr:col>
                <xdr:colOff>95250</xdr:colOff>
                <xdr:row>179</xdr:row>
                <xdr:rowOff>104775</xdr:rowOff>
              </to>
            </anchor>
          </objectPr>
        </oleObject>
      </mc:Choice>
      <mc:Fallback>
        <oleObject link="[1]!''''" oleUpdate="OLEUPDATE_ALWAYS" shapeId="7207"/>
      </mc:Fallback>
    </mc:AlternateContent>
    <mc:AlternateContent xmlns:mc="http://schemas.openxmlformats.org/markup-compatibility/2006">
      <mc:Choice Requires="x14">
        <oleObject link="[1]!''''" oleUpdate="OLEUPDATE_ALWAYS" shapeId="7208">
          <objectPr defaultSize="0" autoPict="0" dde="1" r:id="rId5">
            <anchor moveWithCells="1">
              <from>
                <xdr:col>0</xdr:col>
                <xdr:colOff>38100</xdr:colOff>
                <xdr:row>234</xdr:row>
                <xdr:rowOff>47625</xdr:rowOff>
              </from>
              <to>
                <xdr:col>9</xdr:col>
                <xdr:colOff>104775</xdr:colOff>
                <xdr:row>238</xdr:row>
                <xdr:rowOff>114300</xdr:rowOff>
              </to>
            </anchor>
          </objectPr>
        </oleObject>
      </mc:Choice>
      <mc:Fallback>
        <oleObject link="[1]!''''" oleUpdate="OLEUPDATE_ALWAYS" shapeId="7208"/>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248"/>
  <sheetViews>
    <sheetView view="pageBreakPreview" topLeftCell="A179" zoomScaleNormal="100" zoomScaleSheetLayoutView="100" workbookViewId="0">
      <selection activeCell="C11" sqref="C11"/>
    </sheetView>
  </sheetViews>
  <sheetFormatPr defaultColWidth="8.88671875" defaultRowHeight="12" x14ac:dyDescent="0.2"/>
  <cols>
    <col min="1" max="1" width="7.21875" style="83" customWidth="1"/>
    <col min="2" max="2" width="8.44140625" style="83" customWidth="1"/>
    <col min="3" max="3" width="47.88671875" style="147" customWidth="1"/>
    <col min="4" max="4" width="6.88671875" style="147" customWidth="1"/>
    <col min="5" max="5" width="5.21875" style="147" customWidth="1"/>
    <col min="6" max="6" width="12.6640625" style="147" bestFit="1" customWidth="1"/>
    <col min="7" max="7" width="9.88671875" style="147" bestFit="1" customWidth="1"/>
    <col min="8" max="8" width="10" style="147" customWidth="1"/>
    <col min="9" max="16384" width="8.88671875" style="147"/>
  </cols>
  <sheetData>
    <row r="1" spans="1:11" ht="12.75" x14ac:dyDescent="0.2">
      <c r="A1" s="377" t="str">
        <f>'Sch 1 P &amp; G''s'!A1:I1</f>
        <v>MOSES KOTANE LOCAL MUNICIPALITY</v>
      </c>
      <c r="B1" s="377"/>
      <c r="C1" s="377"/>
      <c r="D1" s="377"/>
      <c r="E1" s="377"/>
      <c r="F1" s="377"/>
      <c r="G1" s="377"/>
      <c r="H1" s="377"/>
      <c r="I1" s="394"/>
      <c r="J1" s="394"/>
    </row>
    <row r="2" spans="1:11" ht="12.75" x14ac:dyDescent="0.2">
      <c r="A2" s="378"/>
      <c r="B2" s="395"/>
      <c r="C2" s="395"/>
      <c r="D2" s="395"/>
      <c r="E2" s="380"/>
      <c r="F2" s="395"/>
      <c r="G2" s="395"/>
      <c r="H2" s="320"/>
      <c r="I2" s="319"/>
      <c r="J2" s="382"/>
    </row>
    <row r="3" spans="1:11" x14ac:dyDescent="0.2">
      <c r="A3" s="383" t="str">
        <f>'Sch 1 P &amp; G''s'!A3:J3</f>
        <v>MAHOBIESKRAAL BULK WATER SUPPLY</v>
      </c>
      <c r="B3" s="383"/>
      <c r="C3" s="383"/>
      <c r="D3" s="383"/>
      <c r="E3" s="383"/>
      <c r="F3" s="383"/>
      <c r="G3" s="383"/>
      <c r="H3" s="383"/>
      <c r="I3" s="396"/>
      <c r="J3" s="396"/>
      <c r="K3" s="177"/>
    </row>
    <row r="4" spans="1:11" ht="15" customHeight="1" x14ac:dyDescent="0.2">
      <c r="A4" s="383" t="str">
        <f>'Sch 1 P &amp; G''s'!A4:J4</f>
        <v>018/MKLM/2022/2023</v>
      </c>
      <c r="B4" s="383"/>
      <c r="C4" s="383"/>
      <c r="D4" s="383"/>
      <c r="E4" s="383"/>
      <c r="F4" s="383"/>
      <c r="G4" s="383"/>
      <c r="H4" s="383"/>
      <c r="I4" s="396"/>
      <c r="J4" s="396"/>
    </row>
    <row r="5" spans="1:11" ht="15" customHeight="1" x14ac:dyDescent="0.2">
      <c r="A5" s="82"/>
      <c r="B5" s="82"/>
      <c r="C5" s="93"/>
      <c r="D5" s="93"/>
      <c r="E5" s="93"/>
      <c r="F5" s="93"/>
      <c r="G5" s="98"/>
      <c r="H5" s="99" t="s">
        <v>330</v>
      </c>
    </row>
    <row r="6" spans="1:11" ht="12.75" thickBot="1" x14ac:dyDescent="0.25">
      <c r="A6" s="94"/>
      <c r="B6" s="94"/>
      <c r="C6" s="92" t="s">
        <v>683</v>
      </c>
      <c r="D6" s="94"/>
      <c r="E6" s="94"/>
      <c r="F6" s="94"/>
      <c r="G6" s="360" t="s">
        <v>681</v>
      </c>
      <c r="H6" s="360"/>
    </row>
    <row r="7" spans="1:11" ht="12.75" thickBot="1" x14ac:dyDescent="0.25">
      <c r="A7" s="80"/>
      <c r="B7" s="81"/>
      <c r="C7" s="81"/>
      <c r="D7" s="81"/>
      <c r="E7" s="81"/>
      <c r="F7" s="81"/>
      <c r="G7" s="348" t="s">
        <v>684</v>
      </c>
      <c r="H7" s="349"/>
    </row>
    <row r="8" spans="1:11" ht="12.75" customHeight="1" thickBot="1" x14ac:dyDescent="0.25">
      <c r="A8" s="76" t="s">
        <v>3</v>
      </c>
      <c r="B8" s="78" t="s">
        <v>4</v>
      </c>
      <c r="C8" s="178" t="s">
        <v>5</v>
      </c>
      <c r="D8" s="179" t="s">
        <v>6</v>
      </c>
      <c r="E8" s="180" t="s">
        <v>365</v>
      </c>
      <c r="F8" s="181" t="s">
        <v>7</v>
      </c>
      <c r="G8" s="182" t="s">
        <v>8</v>
      </c>
      <c r="H8" s="183" t="s">
        <v>9</v>
      </c>
    </row>
    <row r="9" spans="1:11" ht="12.75" thickBot="1" x14ac:dyDescent="0.25">
      <c r="A9" s="77" t="s">
        <v>230</v>
      </c>
      <c r="B9" s="79" t="s">
        <v>10</v>
      </c>
      <c r="C9" s="149"/>
      <c r="D9" s="153"/>
      <c r="E9" s="70"/>
      <c r="F9" s="178"/>
      <c r="G9" s="183" t="s">
        <v>11</v>
      </c>
      <c r="H9" s="183" t="s">
        <v>11</v>
      </c>
    </row>
    <row r="10" spans="1:11" x14ac:dyDescent="0.2">
      <c r="A10" s="153"/>
      <c r="B10" s="70" t="s">
        <v>470</v>
      </c>
      <c r="C10" s="88" t="s">
        <v>341</v>
      </c>
      <c r="D10" s="150"/>
      <c r="E10" s="87"/>
      <c r="F10" s="154"/>
      <c r="G10" s="333"/>
      <c r="H10" s="322"/>
    </row>
    <row r="11" spans="1:11" x14ac:dyDescent="0.2">
      <c r="A11" s="153"/>
      <c r="B11" s="71"/>
      <c r="C11" s="88"/>
      <c r="D11" s="150"/>
      <c r="E11" s="87"/>
      <c r="F11" s="154"/>
      <c r="G11" s="333"/>
      <c r="H11" s="322"/>
    </row>
    <row r="12" spans="1:11" x14ac:dyDescent="0.2">
      <c r="A12" s="69">
        <v>5.0999999999999996</v>
      </c>
      <c r="B12" s="70"/>
      <c r="C12" s="88" t="s">
        <v>686</v>
      </c>
      <c r="D12" s="150"/>
      <c r="E12" s="87"/>
      <c r="F12" s="151"/>
      <c r="G12" s="333"/>
      <c r="H12" s="322"/>
    </row>
    <row r="13" spans="1:11" x14ac:dyDescent="0.2">
      <c r="A13" s="69"/>
      <c r="B13" s="70"/>
      <c r="C13" s="89" t="s">
        <v>319</v>
      </c>
      <c r="D13" s="150"/>
      <c r="E13" s="87"/>
      <c r="F13" s="151"/>
      <c r="G13" s="333"/>
      <c r="H13" s="322"/>
    </row>
    <row r="14" spans="1:11" x14ac:dyDescent="0.2">
      <c r="A14" s="69"/>
      <c r="B14" s="70"/>
      <c r="C14" s="89"/>
      <c r="D14" s="150"/>
      <c r="E14" s="87"/>
      <c r="F14" s="151"/>
      <c r="G14" s="333"/>
      <c r="H14" s="322"/>
    </row>
    <row r="15" spans="1:11" x14ac:dyDescent="0.2">
      <c r="A15" s="91" t="s">
        <v>391</v>
      </c>
      <c r="B15" s="70" t="s">
        <v>340</v>
      </c>
      <c r="C15" s="89" t="s">
        <v>339</v>
      </c>
      <c r="D15" s="150" t="s">
        <v>52</v>
      </c>
      <c r="E15" s="87"/>
      <c r="F15" s="152">
        <v>1</v>
      </c>
      <c r="G15" s="333"/>
      <c r="H15" s="322">
        <f>G15*F15</f>
        <v>0</v>
      </c>
    </row>
    <row r="16" spans="1:11" x14ac:dyDescent="0.2">
      <c r="A16" s="91"/>
      <c r="B16" s="70"/>
      <c r="C16" s="89" t="s">
        <v>677</v>
      </c>
      <c r="D16" s="150"/>
      <c r="E16" s="87"/>
      <c r="F16" s="152"/>
      <c r="G16" s="333"/>
      <c r="H16" s="322"/>
    </row>
    <row r="17" spans="1:8" x14ac:dyDescent="0.2">
      <c r="A17" s="91"/>
      <c r="B17" s="70"/>
      <c r="C17" s="89" t="s">
        <v>679</v>
      </c>
      <c r="D17" s="150"/>
      <c r="E17" s="87"/>
      <c r="F17" s="152"/>
      <c r="G17" s="333"/>
      <c r="H17" s="322"/>
    </row>
    <row r="18" spans="1:8" x14ac:dyDescent="0.2">
      <c r="A18" s="91"/>
      <c r="B18" s="70"/>
      <c r="C18" s="89" t="s">
        <v>287</v>
      </c>
      <c r="D18" s="150"/>
      <c r="E18" s="87"/>
      <c r="F18" s="152"/>
      <c r="G18" s="333"/>
      <c r="H18" s="322"/>
    </row>
    <row r="19" spans="1:8" x14ac:dyDescent="0.2">
      <c r="A19" s="91"/>
      <c r="B19" s="70"/>
      <c r="C19" s="89" t="s">
        <v>288</v>
      </c>
      <c r="D19" s="150"/>
      <c r="E19" s="87"/>
      <c r="F19" s="152"/>
      <c r="G19" s="333"/>
      <c r="H19" s="322"/>
    </row>
    <row r="20" spans="1:8" x14ac:dyDescent="0.2">
      <c r="A20" s="91"/>
      <c r="B20" s="70"/>
      <c r="C20" s="89" t="s">
        <v>370</v>
      </c>
      <c r="D20" s="150"/>
      <c r="E20" s="87"/>
      <c r="F20" s="152"/>
      <c r="G20" s="333"/>
      <c r="H20" s="322"/>
    </row>
    <row r="21" spans="1:8" x14ac:dyDescent="0.2">
      <c r="A21" s="150"/>
      <c r="B21" s="70"/>
      <c r="C21" s="89"/>
      <c r="D21" s="150"/>
      <c r="E21" s="87"/>
      <c r="F21" s="152"/>
      <c r="G21" s="333"/>
      <c r="H21" s="322"/>
    </row>
    <row r="22" spans="1:8" x14ac:dyDescent="0.2">
      <c r="A22" s="150" t="s">
        <v>392</v>
      </c>
      <c r="B22" s="70"/>
      <c r="C22" s="147" t="s">
        <v>595</v>
      </c>
      <c r="D22" s="150" t="s">
        <v>337</v>
      </c>
      <c r="E22" s="87"/>
      <c r="F22" s="152">
        <v>1</v>
      </c>
      <c r="G22" s="333">
        <v>189000</v>
      </c>
      <c r="H22" s="322">
        <f>F22*G22</f>
        <v>189000</v>
      </c>
    </row>
    <row r="23" spans="1:8" x14ac:dyDescent="0.2">
      <c r="A23" s="91"/>
      <c r="B23" s="70"/>
      <c r="C23" s="89"/>
      <c r="D23" s="150"/>
      <c r="E23" s="87"/>
      <c r="F23" s="152"/>
      <c r="G23" s="333"/>
      <c r="H23" s="322"/>
    </row>
    <row r="24" spans="1:8" x14ac:dyDescent="0.2">
      <c r="A24" s="150" t="s">
        <v>393</v>
      </c>
      <c r="B24" s="70"/>
      <c r="C24" s="89" t="s">
        <v>369</v>
      </c>
      <c r="D24" s="150" t="s">
        <v>324</v>
      </c>
      <c r="E24" s="150"/>
      <c r="F24" s="397">
        <f>G22</f>
        <v>189000</v>
      </c>
      <c r="G24" s="398"/>
      <c r="H24" s="322">
        <f>G24*F24</f>
        <v>0</v>
      </c>
    </row>
    <row r="25" spans="1:8" x14ac:dyDescent="0.2">
      <c r="A25" s="150"/>
      <c r="B25" s="70"/>
      <c r="C25" s="89"/>
      <c r="D25" s="150"/>
      <c r="E25" s="87"/>
      <c r="F25" s="152"/>
      <c r="G25" s="333"/>
      <c r="H25" s="322"/>
    </row>
    <row r="26" spans="1:8" x14ac:dyDescent="0.2">
      <c r="A26" s="91" t="s">
        <v>394</v>
      </c>
      <c r="B26" s="70" t="s">
        <v>342</v>
      </c>
      <c r="C26" s="89" t="s">
        <v>343</v>
      </c>
      <c r="D26" s="150"/>
      <c r="E26" s="87"/>
      <c r="F26" s="152"/>
      <c r="G26" s="333"/>
      <c r="H26" s="322"/>
    </row>
    <row r="27" spans="1:8" x14ac:dyDescent="0.2">
      <c r="A27" s="153"/>
      <c r="B27" s="70"/>
      <c r="C27" s="89"/>
      <c r="D27" s="150"/>
      <c r="E27" s="87"/>
      <c r="F27" s="152"/>
      <c r="G27" s="333"/>
      <c r="H27" s="322"/>
    </row>
    <row r="28" spans="1:8" x14ac:dyDescent="0.2">
      <c r="A28" s="153"/>
      <c r="B28" s="70"/>
      <c r="C28" s="89" t="s">
        <v>678</v>
      </c>
      <c r="D28" s="150" t="s">
        <v>52</v>
      </c>
      <c r="E28" s="87"/>
      <c r="F28" s="152">
        <v>1</v>
      </c>
      <c r="G28" s="333"/>
      <c r="H28" s="322">
        <f>G28*F28</f>
        <v>0</v>
      </c>
    </row>
    <row r="29" spans="1:8" x14ac:dyDescent="0.2">
      <c r="A29" s="69"/>
      <c r="B29" s="70"/>
      <c r="C29" s="89"/>
      <c r="D29" s="150"/>
      <c r="E29" s="87"/>
      <c r="F29" s="152"/>
      <c r="G29" s="333"/>
      <c r="H29" s="322"/>
    </row>
    <row r="30" spans="1:8" x14ac:dyDescent="0.2">
      <c r="A30" s="69"/>
      <c r="B30" s="70"/>
      <c r="C30" s="89" t="s">
        <v>344</v>
      </c>
      <c r="D30" s="150" t="s">
        <v>52</v>
      </c>
      <c r="E30" s="87"/>
      <c r="F30" s="152">
        <v>1</v>
      </c>
      <c r="G30" s="333"/>
      <c r="H30" s="322">
        <f>G30*F30</f>
        <v>0</v>
      </c>
    </row>
    <row r="31" spans="1:8" x14ac:dyDescent="0.2">
      <c r="A31" s="69"/>
      <c r="B31" s="70"/>
      <c r="C31" s="89"/>
      <c r="D31" s="150"/>
      <c r="E31" s="87"/>
      <c r="F31" s="152"/>
      <c r="G31" s="333"/>
      <c r="H31" s="322"/>
    </row>
    <row r="32" spans="1:8" x14ac:dyDescent="0.2">
      <c r="A32" s="69"/>
      <c r="B32" s="71" t="s">
        <v>285</v>
      </c>
      <c r="C32" s="88" t="s">
        <v>286</v>
      </c>
      <c r="D32" s="150"/>
      <c r="E32" s="87"/>
      <c r="F32" s="154"/>
      <c r="G32" s="333"/>
      <c r="H32" s="322"/>
    </row>
    <row r="33" spans="1:8" x14ac:dyDescent="0.2">
      <c r="A33" s="69"/>
      <c r="B33" s="71"/>
      <c r="C33" s="89"/>
      <c r="D33" s="150"/>
      <c r="E33" s="87"/>
      <c r="F33" s="154"/>
      <c r="G33" s="333"/>
      <c r="H33" s="322"/>
    </row>
    <row r="34" spans="1:8" x14ac:dyDescent="0.2">
      <c r="A34" s="69">
        <v>5.2</v>
      </c>
      <c r="B34" s="71"/>
      <c r="C34" s="88" t="s">
        <v>49</v>
      </c>
      <c r="D34" s="150"/>
      <c r="E34" s="87"/>
      <c r="F34" s="154"/>
      <c r="G34" s="333"/>
      <c r="H34" s="322"/>
    </row>
    <row r="35" spans="1:8" x14ac:dyDescent="0.2">
      <c r="A35" s="69"/>
      <c r="B35" s="71"/>
      <c r="C35" s="89"/>
      <c r="D35" s="150"/>
      <c r="E35" s="87"/>
      <c r="F35" s="154"/>
      <c r="G35" s="333"/>
      <c r="H35" s="322"/>
    </row>
    <row r="36" spans="1:8" ht="13.5" x14ac:dyDescent="0.2">
      <c r="A36" s="91" t="s">
        <v>395</v>
      </c>
      <c r="B36" s="71" t="s">
        <v>138</v>
      </c>
      <c r="C36" s="89" t="s">
        <v>284</v>
      </c>
      <c r="D36" s="150" t="s">
        <v>300</v>
      </c>
      <c r="E36" s="87"/>
      <c r="F36" s="90">
        <v>220</v>
      </c>
      <c r="G36" s="333"/>
      <c r="H36" s="322">
        <f>G36*F36</f>
        <v>0</v>
      </c>
    </row>
    <row r="37" spans="1:8" x14ac:dyDescent="0.2">
      <c r="A37" s="91"/>
      <c r="B37" s="71"/>
      <c r="C37" s="89"/>
      <c r="D37" s="150"/>
      <c r="E37" s="87"/>
      <c r="F37" s="154"/>
      <c r="G37" s="333"/>
      <c r="H37" s="322"/>
    </row>
    <row r="38" spans="1:8" x14ac:dyDescent="0.2">
      <c r="A38" s="91" t="s">
        <v>396</v>
      </c>
      <c r="B38" s="71" t="s">
        <v>143</v>
      </c>
      <c r="C38" s="89" t="s">
        <v>283</v>
      </c>
      <c r="D38" s="150" t="s">
        <v>52</v>
      </c>
      <c r="E38" s="87"/>
      <c r="F38" s="155">
        <v>1</v>
      </c>
      <c r="G38" s="333"/>
      <c r="H38" s="322" t="s">
        <v>217</v>
      </c>
    </row>
    <row r="39" spans="1:8" x14ac:dyDescent="0.2">
      <c r="A39" s="91"/>
      <c r="B39" s="71" t="s">
        <v>282</v>
      </c>
      <c r="C39" s="89" t="s">
        <v>281</v>
      </c>
      <c r="D39" s="150"/>
      <c r="E39" s="87"/>
      <c r="F39" s="155"/>
      <c r="G39" s="333"/>
      <c r="H39" s="322"/>
    </row>
    <row r="40" spans="1:8" x14ac:dyDescent="0.2">
      <c r="A40" s="91"/>
      <c r="B40" s="71"/>
      <c r="C40" s="89"/>
      <c r="D40" s="150"/>
      <c r="E40" s="87"/>
      <c r="F40" s="155"/>
      <c r="G40" s="333"/>
      <c r="H40" s="322"/>
    </row>
    <row r="41" spans="1:8" ht="13.5" x14ac:dyDescent="0.2">
      <c r="A41" s="91" t="s">
        <v>397</v>
      </c>
      <c r="B41" s="71" t="s">
        <v>20</v>
      </c>
      <c r="C41" s="89" t="s">
        <v>280</v>
      </c>
      <c r="D41" s="150" t="s">
        <v>300</v>
      </c>
      <c r="E41" s="87"/>
      <c r="F41" s="155">
        <v>60</v>
      </c>
      <c r="G41" s="333"/>
      <c r="H41" s="322">
        <f>G41*F41</f>
        <v>0</v>
      </c>
    </row>
    <row r="42" spans="1:8" x14ac:dyDescent="0.2">
      <c r="A42" s="69"/>
      <c r="B42" s="71"/>
      <c r="C42" s="89"/>
      <c r="D42" s="150"/>
      <c r="E42" s="87"/>
      <c r="F42" s="155"/>
      <c r="G42" s="333"/>
      <c r="H42" s="322"/>
    </row>
    <row r="43" spans="1:8" x14ac:dyDescent="0.2">
      <c r="A43" s="69">
        <v>5.3</v>
      </c>
      <c r="B43" s="71" t="s">
        <v>279</v>
      </c>
      <c r="C43" s="88" t="s">
        <v>109</v>
      </c>
      <c r="D43" s="150"/>
      <c r="E43" s="87"/>
      <c r="F43" s="155"/>
      <c r="G43" s="333"/>
      <c r="H43" s="322"/>
    </row>
    <row r="44" spans="1:8" x14ac:dyDescent="0.2">
      <c r="A44" s="69"/>
      <c r="B44" s="71"/>
      <c r="C44" s="88"/>
      <c r="D44" s="150"/>
      <c r="E44" s="87"/>
      <c r="F44" s="155"/>
      <c r="G44" s="333"/>
      <c r="H44" s="322"/>
    </row>
    <row r="45" spans="1:8" x14ac:dyDescent="0.2">
      <c r="A45" s="91" t="s">
        <v>398</v>
      </c>
      <c r="B45" s="71" t="s">
        <v>276</v>
      </c>
      <c r="C45" s="89" t="s">
        <v>278</v>
      </c>
      <c r="D45" s="150"/>
      <c r="E45" s="87"/>
      <c r="F45" s="155"/>
      <c r="G45" s="333"/>
      <c r="H45" s="322"/>
    </row>
    <row r="46" spans="1:8" ht="13.5" x14ac:dyDescent="0.2">
      <c r="A46" s="91"/>
      <c r="B46" s="71" t="s">
        <v>274</v>
      </c>
      <c r="C46" s="89" t="s">
        <v>277</v>
      </c>
      <c r="D46" s="150" t="s">
        <v>311</v>
      </c>
      <c r="E46" s="87"/>
      <c r="F46" s="90">
        <v>77</v>
      </c>
      <c r="G46" s="333"/>
      <c r="H46" s="322">
        <f>G46*F46</f>
        <v>0</v>
      </c>
    </row>
    <row r="47" spans="1:8" x14ac:dyDescent="0.2">
      <c r="A47" s="91"/>
      <c r="B47" s="71"/>
      <c r="C47" s="89" t="s">
        <v>272</v>
      </c>
      <c r="D47" s="150"/>
      <c r="E47" s="87"/>
      <c r="F47" s="154"/>
      <c r="G47" s="333"/>
      <c r="H47" s="322"/>
    </row>
    <row r="48" spans="1:8" x14ac:dyDescent="0.2">
      <c r="A48" s="91"/>
      <c r="B48" s="71"/>
      <c r="C48" s="89" t="s">
        <v>271</v>
      </c>
      <c r="D48" s="150"/>
      <c r="E48" s="87"/>
      <c r="F48" s="154"/>
      <c r="G48" s="333"/>
      <c r="H48" s="322"/>
    </row>
    <row r="49" spans="1:8" x14ac:dyDescent="0.2">
      <c r="A49" s="91"/>
      <c r="B49" s="71"/>
      <c r="C49" s="89"/>
      <c r="D49" s="150"/>
      <c r="E49" s="87"/>
      <c r="F49" s="154"/>
      <c r="G49" s="333"/>
      <c r="H49" s="322"/>
    </row>
    <row r="50" spans="1:8" x14ac:dyDescent="0.2">
      <c r="A50" s="91" t="s">
        <v>399</v>
      </c>
      <c r="B50" s="71" t="s">
        <v>276</v>
      </c>
      <c r="C50" s="89" t="s">
        <v>275</v>
      </c>
      <c r="D50" s="150"/>
      <c r="E50" s="87"/>
      <c r="F50" s="154"/>
      <c r="G50" s="333"/>
      <c r="H50" s="322"/>
    </row>
    <row r="51" spans="1:8" ht="13.5" x14ac:dyDescent="0.2">
      <c r="A51" s="91"/>
      <c r="B51" s="71" t="s">
        <v>274</v>
      </c>
      <c r="C51" s="89" t="s">
        <v>273</v>
      </c>
      <c r="D51" s="150" t="s">
        <v>311</v>
      </c>
      <c r="E51" s="87"/>
      <c r="F51" s="90">
        <v>21</v>
      </c>
      <c r="G51" s="333"/>
      <c r="H51" s="322">
        <f>G51*F51</f>
        <v>0</v>
      </c>
    </row>
    <row r="52" spans="1:8" x14ac:dyDescent="0.2">
      <c r="A52" s="91"/>
      <c r="B52" s="71"/>
      <c r="C52" s="89" t="s">
        <v>272</v>
      </c>
      <c r="D52" s="150"/>
      <c r="E52" s="87"/>
      <c r="F52" s="90"/>
      <c r="G52" s="333"/>
      <c r="H52" s="322"/>
    </row>
    <row r="53" spans="1:8" x14ac:dyDescent="0.2">
      <c r="A53" s="91"/>
      <c r="B53" s="71"/>
      <c r="C53" s="89" t="s">
        <v>271</v>
      </c>
      <c r="D53" s="150"/>
      <c r="E53" s="87"/>
      <c r="F53" s="90"/>
      <c r="G53" s="333"/>
      <c r="H53" s="322"/>
    </row>
    <row r="54" spans="1:8" x14ac:dyDescent="0.2">
      <c r="A54" s="91"/>
      <c r="B54" s="71"/>
      <c r="C54" s="89"/>
      <c r="D54" s="150"/>
      <c r="E54" s="87"/>
      <c r="F54" s="90"/>
      <c r="G54" s="333"/>
      <c r="H54" s="322"/>
    </row>
    <row r="55" spans="1:8" x14ac:dyDescent="0.2">
      <c r="A55" s="91"/>
      <c r="B55" s="71" t="s">
        <v>270</v>
      </c>
      <c r="C55" s="89" t="s">
        <v>269</v>
      </c>
      <c r="D55" s="150"/>
      <c r="E55" s="87"/>
      <c r="F55" s="90"/>
      <c r="G55" s="333"/>
      <c r="H55" s="322"/>
    </row>
    <row r="56" spans="1:8" x14ac:dyDescent="0.2">
      <c r="A56" s="91"/>
      <c r="B56" s="71"/>
      <c r="C56" s="89"/>
      <c r="D56" s="150"/>
      <c r="E56" s="87"/>
      <c r="F56" s="90"/>
      <c r="G56" s="333"/>
      <c r="H56" s="322"/>
    </row>
    <row r="57" spans="1:8" ht="13.5" x14ac:dyDescent="0.2">
      <c r="A57" s="91" t="s">
        <v>400</v>
      </c>
      <c r="B57" s="71"/>
      <c r="C57" s="89" t="s">
        <v>477</v>
      </c>
      <c r="D57" s="150" t="s">
        <v>311</v>
      </c>
      <c r="E57" s="87"/>
      <c r="F57" s="90">
        <v>6</v>
      </c>
      <c r="G57" s="333"/>
      <c r="H57" s="322" t="s">
        <v>217</v>
      </c>
    </row>
    <row r="58" spans="1:8" x14ac:dyDescent="0.2">
      <c r="A58" s="91"/>
      <c r="B58" s="71"/>
      <c r="C58" s="89"/>
      <c r="D58" s="150"/>
      <c r="E58" s="87"/>
      <c r="F58" s="90"/>
      <c r="G58" s="333"/>
      <c r="H58" s="322"/>
    </row>
    <row r="59" spans="1:8" ht="13.5" x14ac:dyDescent="0.2">
      <c r="A59" s="91" t="s">
        <v>401</v>
      </c>
      <c r="B59" s="71"/>
      <c r="C59" s="89" t="s">
        <v>289</v>
      </c>
      <c r="D59" s="150" t="s">
        <v>311</v>
      </c>
      <c r="E59" s="87"/>
      <c r="F59" s="90">
        <v>5</v>
      </c>
      <c r="G59" s="333"/>
      <c r="H59" s="322">
        <f>G59*F59</f>
        <v>0</v>
      </c>
    </row>
    <row r="60" spans="1:8" x14ac:dyDescent="0.2">
      <c r="A60" s="91"/>
      <c r="B60" s="71"/>
      <c r="C60" s="89" t="s">
        <v>290</v>
      </c>
      <c r="D60" s="150"/>
      <c r="E60" s="87"/>
      <c r="F60" s="90"/>
      <c r="G60" s="333"/>
      <c r="H60" s="322"/>
    </row>
    <row r="61" spans="1:8" x14ac:dyDescent="0.2">
      <c r="A61" s="91"/>
      <c r="B61" s="71"/>
      <c r="C61" s="89" t="s">
        <v>291</v>
      </c>
      <c r="D61" s="150"/>
      <c r="E61" s="87"/>
      <c r="F61" s="90"/>
      <c r="G61" s="333"/>
      <c r="H61" s="322"/>
    </row>
    <row r="62" spans="1:8" x14ac:dyDescent="0.2">
      <c r="A62" s="91"/>
      <c r="B62" s="71"/>
      <c r="C62" s="89" t="s">
        <v>292</v>
      </c>
      <c r="D62" s="150"/>
      <c r="E62" s="87"/>
      <c r="F62" s="90"/>
      <c r="G62" s="333"/>
      <c r="H62" s="322"/>
    </row>
    <row r="63" spans="1:8" x14ac:dyDescent="0.2">
      <c r="A63" s="91"/>
      <c r="B63" s="71"/>
      <c r="C63" s="89"/>
      <c r="D63" s="150"/>
      <c r="E63" s="87"/>
      <c r="F63" s="90"/>
      <c r="G63" s="333"/>
      <c r="H63" s="322"/>
    </row>
    <row r="64" spans="1:8" ht="14.25" thickBot="1" x14ac:dyDescent="0.25">
      <c r="A64" s="91" t="s">
        <v>402</v>
      </c>
      <c r="B64" s="71"/>
      <c r="C64" s="89" t="s">
        <v>268</v>
      </c>
      <c r="D64" s="150" t="s">
        <v>311</v>
      </c>
      <c r="E64" s="87"/>
      <c r="F64" s="90">
        <v>10</v>
      </c>
      <c r="G64" s="333"/>
      <c r="H64" s="322">
        <f>G64*F64</f>
        <v>0</v>
      </c>
    </row>
    <row r="65" spans="1:8" ht="12.75" thickBot="1" x14ac:dyDescent="0.25">
      <c r="A65" s="80"/>
      <c r="B65" s="72"/>
      <c r="C65" s="72"/>
      <c r="D65" s="156"/>
      <c r="E65" s="156"/>
      <c r="F65" s="81" t="s">
        <v>31</v>
      </c>
      <c r="G65" s="384"/>
      <c r="H65" s="393">
        <f>SUM(H10:H64)</f>
        <v>189000</v>
      </c>
    </row>
    <row r="66" spans="1:8" ht="12.75" customHeight="1" x14ac:dyDescent="0.2">
      <c r="A66" s="74"/>
      <c r="B66" s="73"/>
      <c r="C66" s="73"/>
      <c r="D66" s="157"/>
      <c r="E66" s="157"/>
      <c r="F66" s="157"/>
      <c r="G66" s="158"/>
      <c r="H66" s="159"/>
    </row>
    <row r="67" spans="1:8" s="186" customFormat="1" ht="12" customHeight="1" x14ac:dyDescent="0.2">
      <c r="A67" s="184"/>
      <c r="B67" s="185"/>
      <c r="C67" s="185"/>
      <c r="D67" s="185"/>
      <c r="E67" s="185"/>
      <c r="F67" s="184"/>
      <c r="G67" s="185"/>
      <c r="H67" s="181"/>
    </row>
    <row r="68" spans="1:8" s="186" customFormat="1" ht="12" customHeight="1" x14ac:dyDescent="0.2">
      <c r="A68" s="184"/>
      <c r="B68" s="185"/>
      <c r="C68" s="185"/>
      <c r="D68" s="185"/>
      <c r="E68" s="185"/>
      <c r="F68" s="184"/>
      <c r="G68" s="185"/>
      <c r="H68" s="187" t="s">
        <v>362</v>
      </c>
    </row>
    <row r="69" spans="1:8" s="186" customFormat="1" ht="12" customHeight="1" x14ac:dyDescent="0.2">
      <c r="A69" s="184"/>
      <c r="B69" s="185"/>
      <c r="C69" s="185"/>
      <c r="D69" s="185"/>
      <c r="E69" s="185"/>
      <c r="F69" s="184"/>
      <c r="G69" s="185"/>
      <c r="H69" s="187"/>
    </row>
    <row r="70" spans="1:8" s="186" customFormat="1" ht="12" customHeight="1" thickBot="1" x14ac:dyDescent="0.25">
      <c r="A70" s="184"/>
      <c r="B70" s="185"/>
      <c r="C70" s="185"/>
      <c r="D70" s="185"/>
      <c r="E70" s="185"/>
      <c r="F70" s="184"/>
      <c r="G70" s="185"/>
      <c r="H70" s="187"/>
    </row>
    <row r="71" spans="1:8" ht="12.75" customHeight="1" thickBot="1" x14ac:dyDescent="0.25">
      <c r="A71" s="84"/>
      <c r="B71" s="85"/>
      <c r="C71" s="168"/>
      <c r="D71" s="81"/>
      <c r="E71" s="81"/>
      <c r="F71" s="81" t="s">
        <v>32</v>
      </c>
      <c r="G71" s="384"/>
      <c r="H71" s="393">
        <f>H65</f>
        <v>189000</v>
      </c>
    </row>
    <row r="72" spans="1:8" x14ac:dyDescent="0.2">
      <c r="A72" s="75">
        <v>5.4</v>
      </c>
      <c r="B72" s="70"/>
      <c r="C72" s="88" t="s">
        <v>267</v>
      </c>
      <c r="D72" s="150"/>
      <c r="E72" s="87"/>
      <c r="F72" s="160"/>
      <c r="G72" s="333"/>
      <c r="H72" s="322"/>
    </row>
    <row r="73" spans="1:8" x14ac:dyDescent="0.2">
      <c r="A73" s="75"/>
      <c r="B73" s="70"/>
      <c r="C73" s="161"/>
      <c r="D73" s="150"/>
      <c r="E73" s="87"/>
      <c r="F73" s="160"/>
      <c r="G73" s="333"/>
      <c r="H73" s="322"/>
    </row>
    <row r="74" spans="1:8" ht="13.5" x14ac:dyDescent="0.2">
      <c r="A74" s="91" t="s">
        <v>403</v>
      </c>
      <c r="B74" s="71" t="s">
        <v>266</v>
      </c>
      <c r="C74" s="89" t="s">
        <v>265</v>
      </c>
      <c r="D74" s="150" t="s">
        <v>311</v>
      </c>
      <c r="E74" s="87"/>
      <c r="F74" s="160">
        <v>16</v>
      </c>
      <c r="G74" s="333"/>
      <c r="H74" s="322">
        <f>G74*F74</f>
        <v>0</v>
      </c>
    </row>
    <row r="75" spans="1:8" x14ac:dyDescent="0.2">
      <c r="A75" s="86"/>
      <c r="B75" s="70"/>
      <c r="C75" s="161"/>
      <c r="D75" s="152"/>
      <c r="E75" s="87"/>
      <c r="F75" s="160"/>
      <c r="G75" s="333"/>
      <c r="H75" s="322"/>
    </row>
    <row r="76" spans="1:8" ht="13.5" x14ac:dyDescent="0.2">
      <c r="A76" s="86" t="s">
        <v>404</v>
      </c>
      <c r="B76" s="70" t="s">
        <v>264</v>
      </c>
      <c r="C76" s="161" t="s">
        <v>263</v>
      </c>
      <c r="D76" s="150" t="s">
        <v>300</v>
      </c>
      <c r="E76" s="87"/>
      <c r="F76" s="120">
        <v>0</v>
      </c>
      <c r="G76" s="333"/>
      <c r="H76" s="322" t="s">
        <v>217</v>
      </c>
    </row>
    <row r="77" spans="1:8" x14ac:dyDescent="0.2">
      <c r="A77" s="87"/>
      <c r="B77" s="70"/>
      <c r="C77" s="161"/>
      <c r="D77" s="152"/>
      <c r="E77" s="87"/>
      <c r="F77" s="120"/>
      <c r="G77" s="333"/>
      <c r="H77" s="322"/>
    </row>
    <row r="78" spans="1:8" ht="13.5" x14ac:dyDescent="0.2">
      <c r="A78" s="87" t="s">
        <v>405</v>
      </c>
      <c r="B78" s="70" t="s">
        <v>262</v>
      </c>
      <c r="C78" s="161" t="s">
        <v>261</v>
      </c>
      <c r="D78" s="150" t="s">
        <v>300</v>
      </c>
      <c r="E78" s="87"/>
      <c r="F78" s="120">
        <v>0</v>
      </c>
      <c r="G78" s="333"/>
      <c r="H78" s="322" t="s">
        <v>217</v>
      </c>
    </row>
    <row r="79" spans="1:8" x14ac:dyDescent="0.2">
      <c r="A79" s="69"/>
      <c r="B79" s="70"/>
      <c r="C79" s="89"/>
      <c r="D79" s="150"/>
      <c r="E79" s="87"/>
      <c r="F79" s="152"/>
      <c r="G79" s="333"/>
      <c r="H79" s="322"/>
    </row>
    <row r="80" spans="1:8" x14ac:dyDescent="0.2">
      <c r="A80" s="153">
        <v>5.5</v>
      </c>
      <c r="B80" s="70" t="s">
        <v>320</v>
      </c>
      <c r="C80" s="83" t="s">
        <v>345</v>
      </c>
      <c r="D80" s="150"/>
      <c r="E80" s="87"/>
      <c r="F80" s="188"/>
      <c r="G80" s="333"/>
      <c r="H80" s="322"/>
    </row>
    <row r="81" spans="1:8" x14ac:dyDescent="0.2">
      <c r="A81" s="153"/>
      <c r="B81" s="70" t="s">
        <v>346</v>
      </c>
      <c r="D81" s="150"/>
      <c r="E81" s="87"/>
      <c r="F81" s="188"/>
      <c r="G81" s="333"/>
      <c r="H81" s="322"/>
    </row>
    <row r="82" spans="1:8" x14ac:dyDescent="0.2">
      <c r="A82" s="153"/>
      <c r="B82" s="70" t="s">
        <v>346</v>
      </c>
      <c r="C82" s="189" t="s">
        <v>596</v>
      </c>
      <c r="D82" s="150"/>
      <c r="E82" s="87"/>
      <c r="F82" s="188"/>
      <c r="G82" s="333"/>
      <c r="H82" s="322"/>
    </row>
    <row r="83" spans="1:8" x14ac:dyDescent="0.2">
      <c r="A83" s="150"/>
      <c r="B83" s="71"/>
      <c r="D83" s="150"/>
      <c r="E83" s="87"/>
      <c r="F83" s="188"/>
      <c r="G83" s="333"/>
      <c r="H83" s="322"/>
    </row>
    <row r="84" spans="1:8" x14ac:dyDescent="0.2">
      <c r="A84" s="150"/>
      <c r="B84" s="190" t="s">
        <v>143</v>
      </c>
      <c r="C84" s="191" t="s">
        <v>597</v>
      </c>
      <c r="D84" s="150"/>
      <c r="E84" s="87"/>
      <c r="F84" s="188"/>
      <c r="G84" s="333"/>
      <c r="H84" s="322"/>
    </row>
    <row r="85" spans="1:8" x14ac:dyDescent="0.2">
      <c r="A85" s="150"/>
      <c r="B85" s="190"/>
      <c r="C85" s="192"/>
      <c r="D85" s="150"/>
      <c r="E85" s="87"/>
      <c r="F85" s="188"/>
      <c r="G85" s="333"/>
      <c r="H85" s="322"/>
    </row>
    <row r="86" spans="1:8" ht="13.5" x14ac:dyDescent="0.2">
      <c r="A86" s="150" t="s">
        <v>618</v>
      </c>
      <c r="B86" s="193" t="s">
        <v>66</v>
      </c>
      <c r="C86" s="194" t="s">
        <v>598</v>
      </c>
      <c r="D86" s="195" t="s">
        <v>300</v>
      </c>
      <c r="E86" s="87"/>
      <c r="F86" s="188">
        <v>5</v>
      </c>
      <c r="G86" s="333"/>
      <c r="H86" s="322">
        <f t="shared" ref="H86:H87" si="0">G86*F86</f>
        <v>0</v>
      </c>
    </row>
    <row r="87" spans="1:8" ht="13.5" x14ac:dyDescent="0.2">
      <c r="A87" s="150" t="s">
        <v>619</v>
      </c>
      <c r="B87" s="190" t="s">
        <v>67</v>
      </c>
      <c r="C87" s="196" t="s">
        <v>599</v>
      </c>
      <c r="D87" s="195" t="s">
        <v>300</v>
      </c>
      <c r="E87" s="87"/>
      <c r="F87" s="188">
        <v>44</v>
      </c>
      <c r="G87" s="333"/>
      <c r="H87" s="322">
        <f t="shared" si="0"/>
        <v>0</v>
      </c>
    </row>
    <row r="88" spans="1:8" x14ac:dyDescent="0.2">
      <c r="A88" s="150"/>
      <c r="B88" s="71"/>
      <c r="D88" s="150"/>
      <c r="E88" s="87"/>
      <c r="F88" s="188"/>
      <c r="G88" s="333"/>
      <c r="H88" s="322"/>
    </row>
    <row r="89" spans="1:8" x14ac:dyDescent="0.2">
      <c r="A89" s="150"/>
      <c r="B89" s="190" t="s">
        <v>15</v>
      </c>
      <c r="C89" s="189" t="s">
        <v>600</v>
      </c>
      <c r="D89" s="150"/>
      <c r="E89" s="87"/>
      <c r="F89" s="188"/>
      <c r="G89" s="333"/>
      <c r="H89" s="322"/>
    </row>
    <row r="90" spans="1:8" x14ac:dyDescent="0.2">
      <c r="A90" s="150"/>
      <c r="B90" s="197"/>
      <c r="C90" s="196"/>
      <c r="D90" s="150"/>
      <c r="E90" s="87"/>
      <c r="F90" s="188"/>
      <c r="G90" s="333"/>
      <c r="H90" s="322"/>
    </row>
    <row r="91" spans="1:8" x14ac:dyDescent="0.2">
      <c r="A91" s="150"/>
      <c r="B91" s="193" t="s">
        <v>20</v>
      </c>
      <c r="C91" s="192" t="s">
        <v>601</v>
      </c>
      <c r="D91" s="150"/>
      <c r="E91" s="87"/>
      <c r="F91" s="188"/>
      <c r="G91" s="333"/>
      <c r="H91" s="322"/>
    </row>
    <row r="92" spans="1:8" x14ac:dyDescent="0.2">
      <c r="A92" s="150"/>
      <c r="B92" s="193"/>
      <c r="C92" s="192"/>
      <c r="D92" s="150"/>
      <c r="E92" s="87"/>
      <c r="F92" s="188"/>
      <c r="G92" s="333"/>
      <c r="H92" s="322"/>
    </row>
    <row r="93" spans="1:8" x14ac:dyDescent="0.2">
      <c r="A93" s="150" t="s">
        <v>620</v>
      </c>
      <c r="B93" s="190" t="s">
        <v>66</v>
      </c>
      <c r="C93" s="192" t="s">
        <v>602</v>
      </c>
      <c r="D93" s="190" t="s">
        <v>260</v>
      </c>
      <c r="E93" s="87"/>
      <c r="F93" s="162">
        <f>0.73*1.2</f>
        <v>0.876</v>
      </c>
      <c r="G93" s="333"/>
      <c r="H93" s="322">
        <f t="shared" ref="H93:H98" si="1">G93*F93</f>
        <v>0</v>
      </c>
    </row>
    <row r="94" spans="1:8" x14ac:dyDescent="0.2">
      <c r="A94" s="150" t="s">
        <v>621</v>
      </c>
      <c r="B94" s="190" t="s">
        <v>67</v>
      </c>
      <c r="C94" s="192" t="s">
        <v>603</v>
      </c>
      <c r="D94" s="190" t="s">
        <v>260</v>
      </c>
      <c r="E94" s="87"/>
      <c r="F94" s="163">
        <f>0.41*1.2</f>
        <v>0.49199999999999994</v>
      </c>
      <c r="G94" s="333"/>
      <c r="H94" s="322">
        <f t="shared" si="1"/>
        <v>0</v>
      </c>
    </row>
    <row r="95" spans="1:8" x14ac:dyDescent="0.2">
      <c r="A95" s="150" t="s">
        <v>622</v>
      </c>
      <c r="B95" s="190" t="s">
        <v>68</v>
      </c>
      <c r="C95" s="192" t="s">
        <v>604</v>
      </c>
      <c r="D95" s="190" t="s">
        <v>260</v>
      </c>
      <c r="E95" s="87"/>
      <c r="F95" s="163">
        <v>0</v>
      </c>
      <c r="G95" s="333"/>
      <c r="H95" s="322">
        <f t="shared" si="1"/>
        <v>0</v>
      </c>
    </row>
    <row r="96" spans="1:8" x14ac:dyDescent="0.2">
      <c r="A96" s="150" t="s">
        <v>623</v>
      </c>
      <c r="B96" s="190" t="s">
        <v>69</v>
      </c>
      <c r="C96" s="192" t="s">
        <v>605</v>
      </c>
      <c r="D96" s="190" t="s">
        <v>260</v>
      </c>
      <c r="E96" s="87"/>
      <c r="F96" s="163">
        <f>0.48*1.2</f>
        <v>0.57599999999999996</v>
      </c>
      <c r="G96" s="333"/>
      <c r="H96" s="322">
        <f t="shared" si="1"/>
        <v>0</v>
      </c>
    </row>
    <row r="97" spans="1:8" x14ac:dyDescent="0.2">
      <c r="A97" s="150" t="s">
        <v>624</v>
      </c>
      <c r="B97" s="190" t="s">
        <v>70</v>
      </c>
      <c r="C97" s="192" t="s">
        <v>606</v>
      </c>
      <c r="D97" s="190" t="s">
        <v>260</v>
      </c>
      <c r="E97" s="87"/>
      <c r="F97" s="163">
        <f>0.23*1.2</f>
        <v>0.27600000000000002</v>
      </c>
      <c r="G97" s="333"/>
      <c r="H97" s="322">
        <f t="shared" si="1"/>
        <v>0</v>
      </c>
    </row>
    <row r="98" spans="1:8" x14ac:dyDescent="0.2">
      <c r="A98" s="150" t="s">
        <v>625</v>
      </c>
      <c r="B98" s="190" t="s">
        <v>71</v>
      </c>
      <c r="C98" s="192" t="s">
        <v>607</v>
      </c>
      <c r="D98" s="190" t="s">
        <v>260</v>
      </c>
      <c r="E98" s="87"/>
      <c r="F98" s="164">
        <f>2*1.2</f>
        <v>2.4</v>
      </c>
      <c r="G98" s="333"/>
      <c r="H98" s="322">
        <f t="shared" si="1"/>
        <v>0</v>
      </c>
    </row>
    <row r="99" spans="1:8" x14ac:dyDescent="0.2">
      <c r="A99" s="150"/>
      <c r="B99" s="70"/>
      <c r="D99" s="150"/>
      <c r="E99" s="87"/>
      <c r="F99" s="188"/>
      <c r="G99" s="333"/>
      <c r="H99" s="322"/>
    </row>
    <row r="100" spans="1:8" x14ac:dyDescent="0.2">
      <c r="A100" s="153"/>
      <c r="B100" s="190" t="s">
        <v>33</v>
      </c>
      <c r="C100" s="189" t="s">
        <v>608</v>
      </c>
      <c r="D100" s="150"/>
      <c r="E100" s="87"/>
      <c r="F100" s="188"/>
      <c r="G100" s="333"/>
      <c r="H100" s="322"/>
    </row>
    <row r="101" spans="1:8" x14ac:dyDescent="0.2">
      <c r="A101" s="153"/>
      <c r="B101" s="190" t="s">
        <v>35</v>
      </c>
      <c r="C101" s="192" t="s">
        <v>609</v>
      </c>
      <c r="D101" s="150"/>
      <c r="E101" s="87"/>
      <c r="F101" s="188"/>
      <c r="G101" s="333"/>
      <c r="H101" s="322"/>
    </row>
    <row r="102" spans="1:8" ht="13.5" x14ac:dyDescent="0.2">
      <c r="A102" s="150" t="s">
        <v>626</v>
      </c>
      <c r="B102" s="190" t="s">
        <v>37</v>
      </c>
      <c r="C102" s="192" t="s">
        <v>610</v>
      </c>
      <c r="D102" s="190" t="s">
        <v>311</v>
      </c>
      <c r="E102" s="87"/>
      <c r="F102" s="165">
        <v>4</v>
      </c>
      <c r="G102" s="333"/>
      <c r="H102" s="322">
        <f>G102*F102</f>
        <v>0</v>
      </c>
    </row>
    <row r="103" spans="1:8" x14ac:dyDescent="0.2">
      <c r="A103" s="150"/>
      <c r="B103" s="190"/>
      <c r="D103" s="150"/>
      <c r="E103" s="87"/>
      <c r="F103" s="188"/>
      <c r="G103" s="333"/>
      <c r="H103" s="322"/>
    </row>
    <row r="104" spans="1:8" x14ac:dyDescent="0.2">
      <c r="A104" s="150"/>
      <c r="B104" s="190" t="s">
        <v>40</v>
      </c>
      <c r="C104" s="192" t="s">
        <v>611</v>
      </c>
      <c r="D104" s="150"/>
      <c r="E104" s="87"/>
      <c r="F104" s="188"/>
      <c r="G104" s="333"/>
      <c r="H104" s="322"/>
    </row>
    <row r="105" spans="1:8" x14ac:dyDescent="0.2">
      <c r="A105" s="150"/>
      <c r="B105" s="190"/>
      <c r="D105" s="150"/>
      <c r="E105" s="87"/>
      <c r="F105" s="188"/>
      <c r="G105" s="333"/>
      <c r="H105" s="322"/>
    </row>
    <row r="106" spans="1:8" ht="13.5" x14ac:dyDescent="0.2">
      <c r="A106" s="150" t="s">
        <v>627</v>
      </c>
      <c r="B106" s="190" t="s">
        <v>66</v>
      </c>
      <c r="C106" s="192" t="s">
        <v>612</v>
      </c>
      <c r="D106" s="190" t="s">
        <v>311</v>
      </c>
      <c r="E106" s="87"/>
      <c r="F106" s="188">
        <f>17.64*1.2</f>
        <v>21.167999999999999</v>
      </c>
      <c r="G106" s="333"/>
      <c r="H106" s="322">
        <f t="shared" ref="H106:H108" si="2">G106*F106</f>
        <v>0</v>
      </c>
    </row>
    <row r="107" spans="1:8" ht="13.5" x14ac:dyDescent="0.2">
      <c r="A107" s="150" t="s">
        <v>628</v>
      </c>
      <c r="B107" s="190" t="s">
        <v>67</v>
      </c>
      <c r="C107" s="192" t="s">
        <v>613</v>
      </c>
      <c r="D107" s="190" t="s">
        <v>311</v>
      </c>
      <c r="E107" s="87"/>
      <c r="F107" s="166">
        <f>22*1.2</f>
        <v>26.4</v>
      </c>
      <c r="G107" s="333"/>
      <c r="H107" s="322">
        <f t="shared" si="2"/>
        <v>0</v>
      </c>
    </row>
    <row r="108" spans="1:8" ht="13.5" x14ac:dyDescent="0.2">
      <c r="A108" s="150" t="s">
        <v>629</v>
      </c>
      <c r="B108" s="190" t="s">
        <v>68</v>
      </c>
      <c r="C108" s="192" t="s">
        <v>614</v>
      </c>
      <c r="D108" s="190" t="s">
        <v>311</v>
      </c>
      <c r="E108" s="87"/>
      <c r="F108" s="166">
        <v>1.2</v>
      </c>
      <c r="G108" s="333"/>
      <c r="H108" s="322">
        <f t="shared" si="2"/>
        <v>0</v>
      </c>
    </row>
    <row r="109" spans="1:8" x14ac:dyDescent="0.2">
      <c r="A109" s="150"/>
      <c r="B109" s="190"/>
      <c r="D109" s="150"/>
      <c r="E109" s="87"/>
      <c r="F109" s="166"/>
      <c r="G109" s="333"/>
      <c r="H109" s="322"/>
    </row>
    <row r="110" spans="1:8" x14ac:dyDescent="0.2">
      <c r="A110" s="150"/>
      <c r="B110" s="190" t="s">
        <v>41</v>
      </c>
      <c r="C110" s="192" t="s">
        <v>615</v>
      </c>
      <c r="D110" s="192"/>
      <c r="E110" s="87"/>
      <c r="F110" s="188"/>
      <c r="G110" s="333"/>
      <c r="H110" s="322"/>
    </row>
    <row r="111" spans="1:8" x14ac:dyDescent="0.2">
      <c r="A111" s="150"/>
      <c r="B111" s="190"/>
      <c r="D111" s="150"/>
      <c r="E111" s="87"/>
      <c r="F111" s="188"/>
      <c r="G111" s="333"/>
      <c r="H111" s="322"/>
    </row>
    <row r="112" spans="1:8" ht="24" x14ac:dyDescent="0.2">
      <c r="A112" s="150" t="s">
        <v>630</v>
      </c>
      <c r="B112" s="190" t="s">
        <v>66</v>
      </c>
      <c r="C112" s="192" t="s">
        <v>616</v>
      </c>
      <c r="D112" s="190" t="s">
        <v>300</v>
      </c>
      <c r="E112" s="87"/>
      <c r="F112" s="165">
        <v>75</v>
      </c>
      <c r="G112" s="333"/>
      <c r="H112" s="322">
        <f>G112*F112</f>
        <v>0</v>
      </c>
    </row>
    <row r="113" spans="1:8" x14ac:dyDescent="0.2">
      <c r="A113" s="150"/>
      <c r="B113" s="190"/>
      <c r="D113" s="150"/>
      <c r="E113" s="87"/>
      <c r="F113" s="188"/>
      <c r="G113" s="333"/>
      <c r="H113" s="322"/>
    </row>
    <row r="114" spans="1:8" x14ac:dyDescent="0.2">
      <c r="A114" s="150" t="s">
        <v>631</v>
      </c>
      <c r="B114" s="190"/>
      <c r="C114" s="192" t="s">
        <v>617</v>
      </c>
      <c r="D114" s="190" t="s">
        <v>230</v>
      </c>
      <c r="E114" s="87"/>
      <c r="F114" s="165">
        <v>16</v>
      </c>
      <c r="G114" s="333"/>
      <c r="H114" s="322">
        <f>G114*F114</f>
        <v>0</v>
      </c>
    </row>
    <row r="115" spans="1:8" x14ac:dyDescent="0.2">
      <c r="A115" s="150"/>
      <c r="B115" s="190"/>
      <c r="D115" s="150"/>
      <c r="E115" s="87"/>
      <c r="F115" s="188"/>
      <c r="G115" s="333"/>
      <c r="H115" s="322"/>
    </row>
    <row r="116" spans="1:8" x14ac:dyDescent="0.2">
      <c r="A116" s="153">
        <v>5.6</v>
      </c>
      <c r="B116" s="190" t="s">
        <v>41</v>
      </c>
      <c r="C116" s="83" t="s">
        <v>259</v>
      </c>
      <c r="D116" s="150"/>
      <c r="E116" s="87"/>
      <c r="F116" s="188"/>
      <c r="G116" s="333"/>
      <c r="H116" s="322"/>
    </row>
    <row r="117" spans="1:8" x14ac:dyDescent="0.2">
      <c r="A117" s="153"/>
      <c r="B117" s="71"/>
      <c r="D117" s="150"/>
      <c r="E117" s="87"/>
      <c r="F117" s="188"/>
      <c r="G117" s="333"/>
      <c r="H117" s="322"/>
    </row>
    <row r="118" spans="1:8" x14ac:dyDescent="0.2">
      <c r="A118" s="150" t="s">
        <v>618</v>
      </c>
      <c r="B118" s="71"/>
      <c r="C118" s="147" t="s">
        <v>322</v>
      </c>
      <c r="D118" s="150" t="s">
        <v>50</v>
      </c>
      <c r="E118" s="87"/>
      <c r="F118" s="188">
        <v>200</v>
      </c>
      <c r="G118" s="333"/>
      <c r="H118" s="322">
        <f>G118*F118</f>
        <v>0</v>
      </c>
    </row>
    <row r="119" spans="1:8" x14ac:dyDescent="0.2">
      <c r="A119" s="150"/>
      <c r="B119" s="71"/>
      <c r="C119" s="147" t="s">
        <v>696</v>
      </c>
      <c r="D119" s="150"/>
      <c r="E119" s="87"/>
      <c r="F119" s="188"/>
      <c r="G119" s="333"/>
      <c r="H119" s="322"/>
    </row>
    <row r="120" spans="1:8" x14ac:dyDescent="0.2">
      <c r="A120" s="150"/>
      <c r="B120" s="71"/>
      <c r="D120" s="150"/>
      <c r="E120" s="87"/>
      <c r="F120" s="188"/>
      <c r="G120" s="333"/>
      <c r="H120" s="322"/>
    </row>
    <row r="121" spans="1:8" x14ac:dyDescent="0.2">
      <c r="A121" s="150" t="s">
        <v>619</v>
      </c>
      <c r="B121" s="71"/>
      <c r="C121" s="147" t="s">
        <v>258</v>
      </c>
      <c r="D121" s="150" t="s">
        <v>228</v>
      </c>
      <c r="E121" s="87"/>
      <c r="F121" s="188">
        <v>4</v>
      </c>
      <c r="G121" s="333"/>
      <c r="H121" s="322">
        <f>G121*F121</f>
        <v>0</v>
      </c>
    </row>
    <row r="122" spans="1:8" x14ac:dyDescent="0.2">
      <c r="A122" s="150"/>
      <c r="B122" s="71"/>
      <c r="C122" s="147" t="s">
        <v>697</v>
      </c>
      <c r="D122" s="150"/>
      <c r="E122" s="87"/>
      <c r="F122" s="188"/>
      <c r="G122" s="333"/>
      <c r="H122" s="322"/>
    </row>
    <row r="123" spans="1:8" x14ac:dyDescent="0.2">
      <c r="A123" s="69"/>
      <c r="B123" s="71"/>
      <c r="C123" s="89"/>
      <c r="D123" s="150"/>
      <c r="E123" s="87"/>
      <c r="F123" s="166"/>
      <c r="G123" s="333"/>
      <c r="H123" s="322"/>
    </row>
    <row r="124" spans="1:8" ht="12.75" thickBot="1" x14ac:dyDescent="0.25">
      <c r="A124" s="69">
        <v>5.7</v>
      </c>
      <c r="B124" s="70"/>
      <c r="C124" s="89" t="s">
        <v>687</v>
      </c>
      <c r="D124" s="150" t="s">
        <v>688</v>
      </c>
      <c r="E124" s="167"/>
      <c r="F124" s="152">
        <v>1</v>
      </c>
      <c r="G124" s="333">
        <v>200000</v>
      </c>
      <c r="H124" s="334">
        <v>200000</v>
      </c>
    </row>
    <row r="125" spans="1:8" ht="12.75" thickBot="1" x14ac:dyDescent="0.25">
      <c r="A125" s="80"/>
      <c r="B125" s="72"/>
      <c r="C125" s="72"/>
      <c r="D125" s="156"/>
      <c r="E125" s="156"/>
      <c r="F125" s="81" t="s">
        <v>31</v>
      </c>
      <c r="G125" s="384"/>
      <c r="H125" s="393">
        <f>SUM(H71:H124)</f>
        <v>389000</v>
      </c>
    </row>
    <row r="126" spans="1:8" ht="12.75" customHeight="1" x14ac:dyDescent="0.2">
      <c r="A126" s="74"/>
      <c r="B126" s="73"/>
      <c r="C126" s="73"/>
      <c r="D126" s="157"/>
      <c r="E126" s="157"/>
      <c r="F126" s="157"/>
      <c r="G126" s="158"/>
      <c r="H126" s="159"/>
    </row>
    <row r="127" spans="1:8" s="186" customFormat="1" ht="12" customHeight="1" x14ac:dyDescent="0.2">
      <c r="A127" s="184"/>
      <c r="B127" s="185"/>
      <c r="C127" s="185"/>
      <c r="D127" s="185"/>
      <c r="E127" s="185"/>
      <c r="F127" s="184"/>
      <c r="G127" s="185"/>
      <c r="H127" s="181"/>
    </row>
    <row r="128" spans="1:8" s="186" customFormat="1" ht="12" customHeight="1" x14ac:dyDescent="0.2">
      <c r="A128" s="184"/>
      <c r="B128" s="185"/>
      <c r="C128" s="185"/>
      <c r="D128" s="185"/>
      <c r="E128" s="185"/>
      <c r="F128" s="184"/>
      <c r="G128" s="185"/>
      <c r="H128" s="181"/>
    </row>
    <row r="129" spans="1:8" s="186" customFormat="1" ht="12" customHeight="1" x14ac:dyDescent="0.2">
      <c r="A129" s="184"/>
      <c r="B129" s="185"/>
      <c r="C129" s="185"/>
      <c r="D129" s="185"/>
      <c r="E129" s="185"/>
      <c r="F129" s="184"/>
      <c r="G129" s="185"/>
      <c r="H129" s="181"/>
    </row>
    <row r="130" spans="1:8" s="186" customFormat="1" ht="12" customHeight="1" x14ac:dyDescent="0.2">
      <c r="A130" s="184"/>
      <c r="B130" s="185"/>
      <c r="C130" s="185"/>
      <c r="D130" s="185"/>
      <c r="E130" s="185"/>
      <c r="F130" s="184"/>
      <c r="G130" s="185"/>
      <c r="H130" s="181"/>
    </row>
    <row r="131" spans="1:8" s="186" customFormat="1" ht="12" customHeight="1" thickBot="1" x14ac:dyDescent="0.25">
      <c r="A131" s="184"/>
      <c r="B131" s="185"/>
      <c r="C131" s="185"/>
      <c r="D131" s="185"/>
      <c r="E131" s="185"/>
      <c r="F131" s="184"/>
      <c r="G131" s="185"/>
      <c r="H131" s="198" t="s">
        <v>363</v>
      </c>
    </row>
    <row r="132" spans="1:8" ht="12.75" customHeight="1" thickBot="1" x14ac:dyDescent="0.25">
      <c r="A132" s="84"/>
      <c r="B132" s="85"/>
      <c r="C132" s="168"/>
      <c r="D132" s="81"/>
      <c r="E132" s="81"/>
      <c r="F132" s="81" t="s">
        <v>32</v>
      </c>
      <c r="G132" s="384"/>
      <c r="H132" s="393">
        <f>H125</f>
        <v>389000</v>
      </c>
    </row>
    <row r="133" spans="1:8" ht="12.75" customHeight="1" x14ac:dyDescent="0.2">
      <c r="A133" s="69">
        <v>5.8</v>
      </c>
      <c r="B133" s="70" t="s">
        <v>155</v>
      </c>
      <c r="C133" s="199" t="s">
        <v>257</v>
      </c>
      <c r="D133" s="200"/>
      <c r="E133" s="200"/>
      <c r="F133" s="200"/>
      <c r="G133" s="333"/>
      <c r="H133" s="322"/>
    </row>
    <row r="134" spans="1:8" ht="12.75" customHeight="1" x14ac:dyDescent="0.2">
      <c r="A134" s="69"/>
      <c r="B134" s="70"/>
      <c r="C134" s="199"/>
      <c r="D134" s="200"/>
      <c r="E134" s="200"/>
      <c r="F134" s="200"/>
      <c r="G134" s="333"/>
      <c r="H134" s="322"/>
    </row>
    <row r="135" spans="1:8" ht="12.75" customHeight="1" x14ac:dyDescent="0.2">
      <c r="A135" s="150" t="s">
        <v>632</v>
      </c>
      <c r="B135" s="70"/>
      <c r="C135" s="201" t="s">
        <v>256</v>
      </c>
      <c r="D135" s="200"/>
      <c r="E135" s="200"/>
      <c r="F135" s="200"/>
      <c r="G135" s="333"/>
      <c r="H135" s="322"/>
    </row>
    <row r="136" spans="1:8" ht="12.75" customHeight="1" x14ac:dyDescent="0.2">
      <c r="A136" s="150" t="s">
        <v>634</v>
      </c>
      <c r="B136" s="70"/>
      <c r="C136" s="201" t="s">
        <v>255</v>
      </c>
      <c r="D136" s="200" t="s">
        <v>50</v>
      </c>
      <c r="E136" s="200"/>
      <c r="F136" s="202">
        <v>0</v>
      </c>
      <c r="G136" s="333"/>
      <c r="H136" s="322" t="s">
        <v>217</v>
      </c>
    </row>
    <row r="137" spans="1:8" ht="12.75" customHeight="1" x14ac:dyDescent="0.2">
      <c r="A137" s="150" t="s">
        <v>635</v>
      </c>
      <c r="B137" s="70"/>
      <c r="C137" s="201" t="s">
        <v>254</v>
      </c>
      <c r="D137" s="200" t="s">
        <v>50</v>
      </c>
      <c r="E137" s="200"/>
      <c r="F137" s="202">
        <v>0</v>
      </c>
      <c r="G137" s="333"/>
      <c r="H137" s="322" t="s">
        <v>217</v>
      </c>
    </row>
    <row r="138" spans="1:8" ht="12.75" customHeight="1" x14ac:dyDescent="0.2">
      <c r="A138" s="150" t="s">
        <v>636</v>
      </c>
      <c r="B138" s="70"/>
      <c r="C138" s="201" t="s">
        <v>253</v>
      </c>
      <c r="D138" s="200" t="s">
        <v>50</v>
      </c>
      <c r="E138" s="200"/>
      <c r="F138" s="202">
        <v>0</v>
      </c>
      <c r="G138" s="333"/>
      <c r="H138" s="322" t="s">
        <v>217</v>
      </c>
    </row>
    <row r="139" spans="1:8" ht="12.75" customHeight="1" x14ac:dyDescent="0.2">
      <c r="A139" s="150" t="s">
        <v>637</v>
      </c>
      <c r="B139" s="70"/>
      <c r="C139" s="201" t="s">
        <v>252</v>
      </c>
      <c r="D139" s="200" t="s">
        <v>50</v>
      </c>
      <c r="E139" s="200"/>
      <c r="F139" s="202">
        <v>25</v>
      </c>
      <c r="G139" s="333"/>
      <c r="H139" s="322">
        <f>G139*F139</f>
        <v>0</v>
      </c>
    </row>
    <row r="140" spans="1:8" ht="12.75" customHeight="1" x14ac:dyDescent="0.2">
      <c r="A140" s="150" t="s">
        <v>638</v>
      </c>
      <c r="B140" s="70"/>
      <c r="C140" s="201" t="s">
        <v>251</v>
      </c>
      <c r="D140" s="200" t="s">
        <v>50</v>
      </c>
      <c r="E140" s="200"/>
      <c r="F140" s="202">
        <v>25</v>
      </c>
      <c r="G140" s="333"/>
      <c r="H140" s="322">
        <f>G140*F140</f>
        <v>0</v>
      </c>
    </row>
    <row r="141" spans="1:8" ht="12.75" customHeight="1" x14ac:dyDescent="0.2">
      <c r="A141" s="150" t="s">
        <v>639</v>
      </c>
      <c r="B141" s="70"/>
      <c r="C141" s="201" t="s">
        <v>250</v>
      </c>
      <c r="D141" s="200" t="s">
        <v>50</v>
      </c>
      <c r="E141" s="200"/>
      <c r="F141" s="202">
        <v>0</v>
      </c>
      <c r="G141" s="333"/>
      <c r="H141" s="322" t="s">
        <v>217</v>
      </c>
    </row>
    <row r="142" spans="1:8" ht="12.75" customHeight="1" x14ac:dyDescent="0.2">
      <c r="A142" s="150"/>
      <c r="B142" s="70"/>
      <c r="C142" s="201"/>
      <c r="D142" s="200"/>
      <c r="E142" s="200"/>
      <c r="F142" s="202"/>
      <c r="G142" s="333"/>
      <c r="H142" s="322"/>
    </row>
    <row r="143" spans="1:8" ht="12.75" customHeight="1" x14ac:dyDescent="0.2">
      <c r="A143" s="150"/>
      <c r="B143" s="70"/>
      <c r="C143" s="201" t="s">
        <v>249</v>
      </c>
      <c r="D143" s="200"/>
      <c r="E143" s="200"/>
      <c r="F143" s="202"/>
      <c r="G143" s="333"/>
      <c r="H143" s="322"/>
    </row>
    <row r="144" spans="1:8" ht="12.75" customHeight="1" x14ac:dyDescent="0.2">
      <c r="A144" s="150" t="s">
        <v>633</v>
      </c>
      <c r="B144" s="70"/>
      <c r="C144" s="201" t="s">
        <v>248</v>
      </c>
      <c r="D144" s="200"/>
      <c r="E144" s="200"/>
      <c r="F144" s="202"/>
      <c r="G144" s="333"/>
      <c r="H144" s="322"/>
    </row>
    <row r="145" spans="1:8" ht="12.75" customHeight="1" x14ac:dyDescent="0.2">
      <c r="A145" s="150" t="s">
        <v>640</v>
      </c>
      <c r="B145" s="71"/>
      <c r="C145" s="201" t="s">
        <v>245</v>
      </c>
      <c r="D145" s="200" t="s">
        <v>230</v>
      </c>
      <c r="E145" s="200"/>
      <c r="F145" s="202">
        <v>0</v>
      </c>
      <c r="G145" s="333"/>
      <c r="H145" s="322" t="s">
        <v>217</v>
      </c>
    </row>
    <row r="146" spans="1:8" ht="12.75" customHeight="1" x14ac:dyDescent="0.2">
      <c r="A146" s="150" t="s">
        <v>641</v>
      </c>
      <c r="B146" s="70"/>
      <c r="C146" s="201" t="s">
        <v>244</v>
      </c>
      <c r="D146" s="200" t="s">
        <v>230</v>
      </c>
      <c r="E146" s="200"/>
      <c r="F146" s="202">
        <v>0</v>
      </c>
      <c r="G146" s="333"/>
      <c r="H146" s="322" t="s">
        <v>217</v>
      </c>
    </row>
    <row r="147" spans="1:8" ht="12.75" customHeight="1" x14ac:dyDescent="0.2">
      <c r="A147" s="150" t="s">
        <v>642</v>
      </c>
      <c r="B147" s="70"/>
      <c r="C147" s="201" t="s">
        <v>243</v>
      </c>
      <c r="D147" s="200" t="s">
        <v>230</v>
      </c>
      <c r="E147" s="200"/>
      <c r="F147" s="202">
        <v>0</v>
      </c>
      <c r="G147" s="333"/>
      <c r="H147" s="322" t="s">
        <v>217</v>
      </c>
    </row>
    <row r="148" spans="1:8" ht="12.75" customHeight="1" x14ac:dyDescent="0.2">
      <c r="A148" s="150" t="s">
        <v>643</v>
      </c>
      <c r="B148" s="70"/>
      <c r="C148" s="201" t="s">
        <v>242</v>
      </c>
      <c r="D148" s="200" t="s">
        <v>230</v>
      </c>
      <c r="E148" s="200"/>
      <c r="F148" s="202">
        <v>4</v>
      </c>
      <c r="G148" s="333"/>
      <c r="H148" s="322">
        <f t="shared" ref="H148:H149" si="3">G148*F148</f>
        <v>0</v>
      </c>
    </row>
    <row r="149" spans="1:8" ht="12.75" customHeight="1" x14ac:dyDescent="0.2">
      <c r="A149" s="150" t="s">
        <v>644</v>
      </c>
      <c r="B149" s="203"/>
      <c r="C149" s="201" t="s">
        <v>241</v>
      </c>
      <c r="D149" s="200" t="s">
        <v>230</v>
      </c>
      <c r="E149" s="200"/>
      <c r="F149" s="202">
        <v>4</v>
      </c>
      <c r="G149" s="333"/>
      <c r="H149" s="322">
        <f t="shared" si="3"/>
        <v>0</v>
      </c>
    </row>
    <row r="150" spans="1:8" ht="12.75" customHeight="1" x14ac:dyDescent="0.2">
      <c r="A150" s="150" t="s">
        <v>645</v>
      </c>
      <c r="B150" s="70"/>
      <c r="C150" s="201" t="s">
        <v>240</v>
      </c>
      <c r="D150" s="200" t="s">
        <v>230</v>
      </c>
      <c r="E150" s="200"/>
      <c r="F150" s="202">
        <v>0</v>
      </c>
      <c r="G150" s="333"/>
      <c r="H150" s="322" t="s">
        <v>217</v>
      </c>
    </row>
    <row r="151" spans="1:8" ht="12.75" customHeight="1" x14ac:dyDescent="0.2">
      <c r="A151" s="150"/>
      <c r="B151" s="70"/>
      <c r="C151" s="201"/>
      <c r="D151" s="200"/>
      <c r="E151" s="200"/>
      <c r="F151" s="202"/>
      <c r="G151" s="333"/>
      <c r="H151" s="322"/>
    </row>
    <row r="152" spans="1:8" ht="12.75" customHeight="1" x14ac:dyDescent="0.2">
      <c r="A152" s="150" t="s">
        <v>646</v>
      </c>
      <c r="B152" s="70" t="s">
        <v>247</v>
      </c>
      <c r="C152" s="201" t="s">
        <v>246</v>
      </c>
      <c r="D152" s="200"/>
      <c r="E152" s="200"/>
      <c r="F152" s="202"/>
      <c r="G152" s="333"/>
      <c r="H152" s="322"/>
    </row>
    <row r="153" spans="1:8" ht="12.75" customHeight="1" x14ac:dyDescent="0.2">
      <c r="A153" s="150" t="s">
        <v>647</v>
      </c>
      <c r="B153" s="70"/>
      <c r="C153" s="201" t="s">
        <v>245</v>
      </c>
      <c r="D153" s="200" t="s">
        <v>230</v>
      </c>
      <c r="E153" s="200"/>
      <c r="F153" s="202">
        <v>0</v>
      </c>
      <c r="G153" s="333"/>
      <c r="H153" s="322" t="s">
        <v>217</v>
      </c>
    </row>
    <row r="154" spans="1:8" ht="12.75" customHeight="1" x14ac:dyDescent="0.2">
      <c r="A154" s="150" t="s">
        <v>648</v>
      </c>
      <c r="B154" s="70"/>
      <c r="C154" s="201" t="s">
        <v>244</v>
      </c>
      <c r="D154" s="200" t="s">
        <v>230</v>
      </c>
      <c r="E154" s="200"/>
      <c r="F154" s="202">
        <v>0</v>
      </c>
      <c r="G154" s="333"/>
      <c r="H154" s="322" t="s">
        <v>217</v>
      </c>
    </row>
    <row r="155" spans="1:8" ht="12.75" customHeight="1" x14ac:dyDescent="0.2">
      <c r="A155" s="150" t="s">
        <v>649</v>
      </c>
      <c r="B155" s="203"/>
      <c r="C155" s="201" t="s">
        <v>243</v>
      </c>
      <c r="D155" s="200" t="s">
        <v>230</v>
      </c>
      <c r="E155" s="200"/>
      <c r="F155" s="202">
        <v>0</v>
      </c>
      <c r="G155" s="333"/>
      <c r="H155" s="322" t="s">
        <v>217</v>
      </c>
    </row>
    <row r="156" spans="1:8" ht="12.75" customHeight="1" x14ac:dyDescent="0.2">
      <c r="A156" s="150" t="s">
        <v>650</v>
      </c>
      <c r="B156" s="70"/>
      <c r="C156" s="201" t="s">
        <v>242</v>
      </c>
      <c r="D156" s="200" t="s">
        <v>230</v>
      </c>
      <c r="E156" s="200"/>
      <c r="F156" s="202">
        <v>2</v>
      </c>
      <c r="G156" s="333"/>
      <c r="H156" s="322">
        <f t="shared" ref="H156:H157" si="4">G156*F156</f>
        <v>0</v>
      </c>
    </row>
    <row r="157" spans="1:8" ht="12.75" customHeight="1" x14ac:dyDescent="0.2">
      <c r="A157" s="150" t="s">
        <v>651</v>
      </c>
      <c r="B157" s="71"/>
      <c r="C157" s="201" t="s">
        <v>241</v>
      </c>
      <c r="D157" s="200" t="s">
        <v>230</v>
      </c>
      <c r="E157" s="200"/>
      <c r="F157" s="202">
        <v>2</v>
      </c>
      <c r="G157" s="333"/>
      <c r="H157" s="322">
        <f t="shared" si="4"/>
        <v>0</v>
      </c>
    </row>
    <row r="158" spans="1:8" ht="12.75" customHeight="1" x14ac:dyDescent="0.2">
      <c r="A158" s="150" t="s">
        <v>652</v>
      </c>
      <c r="B158" s="71"/>
      <c r="C158" s="201" t="s">
        <v>240</v>
      </c>
      <c r="D158" s="200" t="s">
        <v>230</v>
      </c>
      <c r="E158" s="200"/>
      <c r="F158" s="202">
        <v>0</v>
      </c>
      <c r="G158" s="333"/>
      <c r="H158" s="322" t="s">
        <v>217</v>
      </c>
    </row>
    <row r="159" spans="1:8" ht="12.75" customHeight="1" x14ac:dyDescent="0.2">
      <c r="A159" s="69"/>
      <c r="B159" s="71"/>
      <c r="C159" s="201"/>
      <c r="D159" s="200"/>
      <c r="E159" s="200"/>
      <c r="F159" s="202"/>
      <c r="G159" s="333"/>
      <c r="H159" s="322"/>
    </row>
    <row r="160" spans="1:8" ht="12.75" customHeight="1" x14ac:dyDescent="0.2">
      <c r="A160" s="153">
        <v>5.9</v>
      </c>
      <c r="B160" s="71"/>
      <c r="C160" s="199" t="s">
        <v>139</v>
      </c>
      <c r="D160" s="200"/>
      <c r="E160" s="200"/>
      <c r="F160" s="202"/>
      <c r="G160" s="333"/>
      <c r="H160" s="322"/>
    </row>
    <row r="161" spans="1:8" ht="12.75" customHeight="1" x14ac:dyDescent="0.2">
      <c r="A161" s="153"/>
      <c r="B161" s="71"/>
      <c r="C161" s="199"/>
      <c r="D161" s="200"/>
      <c r="E161" s="200"/>
      <c r="F161" s="202"/>
      <c r="G161" s="333"/>
      <c r="H161" s="322"/>
    </row>
    <row r="162" spans="1:8" ht="12.75" customHeight="1" x14ac:dyDescent="0.2">
      <c r="A162" s="150" t="s">
        <v>653</v>
      </c>
      <c r="B162" s="71"/>
      <c r="C162" s="201" t="s">
        <v>239</v>
      </c>
      <c r="D162" s="200"/>
      <c r="E162" s="200"/>
      <c r="F162" s="202"/>
      <c r="G162" s="333"/>
      <c r="H162" s="322"/>
    </row>
    <row r="163" spans="1:8" ht="12.75" customHeight="1" x14ac:dyDescent="0.2">
      <c r="A163" s="150" t="s">
        <v>654</v>
      </c>
      <c r="B163" s="71"/>
      <c r="C163" s="201" t="s">
        <v>238</v>
      </c>
      <c r="D163" s="200" t="s">
        <v>230</v>
      </c>
      <c r="E163" s="200"/>
      <c r="F163" s="202">
        <v>0</v>
      </c>
      <c r="G163" s="333"/>
      <c r="H163" s="322" t="s">
        <v>217</v>
      </c>
    </row>
    <row r="164" spans="1:8" ht="12.75" customHeight="1" x14ac:dyDescent="0.2">
      <c r="A164" s="150" t="s">
        <v>655</v>
      </c>
      <c r="B164" s="71"/>
      <c r="C164" s="201" t="s">
        <v>237</v>
      </c>
      <c r="D164" s="200" t="s">
        <v>230</v>
      </c>
      <c r="E164" s="200"/>
      <c r="F164" s="202">
        <v>0</v>
      </c>
      <c r="G164" s="333"/>
      <c r="H164" s="322" t="s">
        <v>217</v>
      </c>
    </row>
    <row r="165" spans="1:8" ht="12.75" customHeight="1" x14ac:dyDescent="0.2">
      <c r="A165" s="150" t="s">
        <v>656</v>
      </c>
      <c r="B165" s="71"/>
      <c r="C165" s="201" t="s">
        <v>236</v>
      </c>
      <c r="D165" s="200" t="s">
        <v>230</v>
      </c>
      <c r="E165" s="200"/>
      <c r="F165" s="202">
        <v>2</v>
      </c>
      <c r="G165" s="333"/>
      <c r="H165" s="322">
        <f t="shared" ref="H165:H166" si="5">G165*F165</f>
        <v>0</v>
      </c>
    </row>
    <row r="166" spans="1:8" ht="12.75" customHeight="1" x14ac:dyDescent="0.2">
      <c r="A166" s="150" t="s">
        <v>657</v>
      </c>
      <c r="B166" s="71"/>
      <c r="C166" s="201" t="s">
        <v>235</v>
      </c>
      <c r="D166" s="200" t="s">
        <v>230</v>
      </c>
      <c r="E166" s="200"/>
      <c r="F166" s="202">
        <v>2</v>
      </c>
      <c r="G166" s="333"/>
      <c r="H166" s="322">
        <f t="shared" si="5"/>
        <v>0</v>
      </c>
    </row>
    <row r="167" spans="1:8" ht="12.75" customHeight="1" x14ac:dyDescent="0.2">
      <c r="A167" s="150" t="s">
        <v>658</v>
      </c>
      <c r="B167" s="71"/>
      <c r="C167" s="201" t="s">
        <v>234</v>
      </c>
      <c r="D167" s="200" t="s">
        <v>230</v>
      </c>
      <c r="E167" s="200"/>
      <c r="F167" s="202">
        <v>0</v>
      </c>
      <c r="G167" s="333"/>
      <c r="H167" s="322" t="s">
        <v>217</v>
      </c>
    </row>
    <row r="168" spans="1:8" ht="12.75" customHeight="1" x14ac:dyDescent="0.2">
      <c r="A168" s="150"/>
      <c r="B168" s="71"/>
      <c r="C168" s="201"/>
      <c r="D168" s="200"/>
      <c r="E168" s="200"/>
      <c r="F168" s="202"/>
      <c r="G168" s="333"/>
      <c r="H168" s="322"/>
    </row>
    <row r="169" spans="1:8" ht="12.75" customHeight="1" x14ac:dyDescent="0.2">
      <c r="A169" s="150" t="s">
        <v>659</v>
      </c>
      <c r="B169" s="71"/>
      <c r="C169" s="201" t="s">
        <v>233</v>
      </c>
      <c r="D169" s="200"/>
      <c r="E169" s="200"/>
      <c r="F169" s="202"/>
      <c r="G169" s="333"/>
      <c r="H169" s="322"/>
    </row>
    <row r="170" spans="1:8" ht="12.75" customHeight="1" x14ac:dyDescent="0.2">
      <c r="A170" s="91" t="s">
        <v>660</v>
      </c>
      <c r="B170" s="71"/>
      <c r="C170" s="201" t="s">
        <v>232</v>
      </c>
      <c r="D170" s="200" t="s">
        <v>230</v>
      </c>
      <c r="E170" s="200"/>
      <c r="F170" s="202">
        <v>0</v>
      </c>
      <c r="G170" s="333"/>
      <c r="H170" s="322" t="s">
        <v>217</v>
      </c>
    </row>
    <row r="171" spans="1:8" ht="12.75" customHeight="1" x14ac:dyDescent="0.2">
      <c r="A171" s="91" t="s">
        <v>661</v>
      </c>
      <c r="B171" s="71"/>
      <c r="C171" s="201" t="s">
        <v>231</v>
      </c>
      <c r="D171" s="200" t="s">
        <v>230</v>
      </c>
      <c r="E171" s="200"/>
      <c r="F171" s="202">
        <v>1</v>
      </c>
      <c r="G171" s="333"/>
      <c r="H171" s="322">
        <f>G171*F171</f>
        <v>0</v>
      </c>
    </row>
    <row r="172" spans="1:8" ht="12.75" customHeight="1" x14ac:dyDescent="0.2">
      <c r="A172" s="91"/>
      <c r="B172" s="71"/>
      <c r="C172" s="89"/>
      <c r="D172" s="87"/>
      <c r="E172" s="87"/>
      <c r="F172" s="204"/>
      <c r="G172" s="333"/>
      <c r="H172" s="322"/>
    </row>
    <row r="173" spans="1:8" ht="12.75" customHeight="1" x14ac:dyDescent="0.2">
      <c r="A173" s="69"/>
      <c r="B173" s="71"/>
      <c r="C173" s="89"/>
      <c r="D173" s="87"/>
      <c r="E173" s="87"/>
      <c r="F173" s="204"/>
      <c r="G173" s="333"/>
      <c r="H173" s="322"/>
    </row>
    <row r="174" spans="1:8" ht="12.75" customHeight="1" x14ac:dyDescent="0.2">
      <c r="A174" s="69"/>
      <c r="B174" s="71"/>
      <c r="C174" s="89"/>
      <c r="D174" s="87"/>
      <c r="E174" s="87"/>
      <c r="F174" s="204"/>
      <c r="G174" s="333"/>
      <c r="H174" s="322"/>
    </row>
    <row r="175" spans="1:8" ht="12.75" customHeight="1" x14ac:dyDescent="0.2">
      <c r="A175" s="69"/>
      <c r="B175" s="71"/>
      <c r="C175" s="89"/>
      <c r="D175" s="87"/>
      <c r="E175" s="87"/>
      <c r="F175" s="204"/>
      <c r="G175" s="333"/>
      <c r="H175" s="322"/>
    </row>
    <row r="176" spans="1:8" ht="12.75" customHeight="1" x14ac:dyDescent="0.2">
      <c r="A176" s="69"/>
      <c r="B176" s="71"/>
      <c r="C176" s="89"/>
      <c r="D176" s="87"/>
      <c r="E176" s="87"/>
      <c r="F176" s="204"/>
      <c r="G176" s="333"/>
      <c r="H176" s="322"/>
    </row>
    <row r="177" spans="1:8" ht="12.75" customHeight="1" x14ac:dyDescent="0.2">
      <c r="A177" s="69"/>
      <c r="B177" s="71"/>
      <c r="C177" s="89"/>
      <c r="D177" s="87"/>
      <c r="E177" s="150"/>
      <c r="F177" s="87"/>
      <c r="G177" s="333"/>
      <c r="H177" s="322"/>
    </row>
    <row r="178" spans="1:8" ht="12.75" customHeight="1" x14ac:dyDescent="0.2">
      <c r="A178" s="69"/>
      <c r="B178" s="71"/>
      <c r="C178" s="89"/>
      <c r="D178" s="87"/>
      <c r="E178" s="152"/>
      <c r="F178" s="204"/>
      <c r="G178" s="333"/>
      <c r="H178" s="322"/>
    </row>
    <row r="179" spans="1:8" ht="12.75" customHeight="1" x14ac:dyDescent="0.2">
      <c r="A179" s="69"/>
      <c r="B179" s="71"/>
      <c r="C179" s="88"/>
      <c r="D179" s="87"/>
      <c r="E179" s="150"/>
      <c r="F179" s="87"/>
      <c r="G179" s="333"/>
      <c r="H179" s="322"/>
    </row>
    <row r="180" spans="1:8" ht="12.75" customHeight="1" x14ac:dyDescent="0.2">
      <c r="A180" s="69"/>
      <c r="B180" s="71"/>
      <c r="C180" s="89"/>
      <c r="D180" s="87"/>
      <c r="E180" s="87"/>
      <c r="F180" s="204"/>
      <c r="G180" s="333"/>
      <c r="H180" s="322"/>
    </row>
    <row r="181" spans="1:8" ht="12.75" customHeight="1" x14ac:dyDescent="0.2">
      <c r="A181" s="69"/>
      <c r="B181" s="71"/>
      <c r="C181" s="89"/>
      <c r="D181" s="87"/>
      <c r="E181" s="87"/>
      <c r="F181" s="204"/>
      <c r="G181" s="333"/>
      <c r="H181" s="322"/>
    </row>
    <row r="182" spans="1:8" ht="12.75" customHeight="1" x14ac:dyDescent="0.2">
      <c r="A182" s="69"/>
      <c r="B182" s="71"/>
      <c r="C182" s="89"/>
      <c r="D182" s="87"/>
      <c r="E182" s="87"/>
      <c r="F182" s="204"/>
      <c r="G182" s="333"/>
      <c r="H182" s="322"/>
    </row>
    <row r="183" spans="1:8" ht="12.75" customHeight="1" thickBot="1" x14ac:dyDescent="0.25">
      <c r="A183" s="69"/>
      <c r="B183" s="71"/>
      <c r="C183" s="89"/>
      <c r="D183" s="87"/>
      <c r="E183" s="87"/>
      <c r="F183" s="87"/>
      <c r="G183" s="333"/>
      <c r="H183" s="322"/>
    </row>
    <row r="184" spans="1:8" ht="12.75" customHeight="1" thickBot="1" x14ac:dyDescent="0.25">
      <c r="A184" s="80"/>
      <c r="B184" s="72"/>
      <c r="C184" s="72"/>
      <c r="D184" s="156"/>
      <c r="E184" s="156"/>
      <c r="F184" s="81" t="s">
        <v>31</v>
      </c>
      <c r="G184" s="384"/>
      <c r="H184" s="393">
        <f>SUM(H132:H183)</f>
        <v>389000</v>
      </c>
    </row>
    <row r="185" spans="1:8" ht="12.75" customHeight="1" x14ac:dyDescent="0.2">
      <c r="A185" s="74"/>
      <c r="B185" s="73"/>
      <c r="C185" s="73"/>
      <c r="D185" s="157"/>
      <c r="E185" s="157"/>
      <c r="F185" s="157"/>
      <c r="G185" s="158"/>
      <c r="H185" s="159"/>
    </row>
    <row r="186" spans="1:8" s="186" customFormat="1" ht="12" customHeight="1" x14ac:dyDescent="0.2">
      <c r="A186" s="184"/>
      <c r="B186" s="185"/>
      <c r="C186" s="185"/>
      <c r="D186" s="185"/>
      <c r="E186" s="185"/>
      <c r="F186" s="184"/>
      <c r="G186" s="185"/>
      <c r="H186" s="181"/>
    </row>
    <row r="187" spans="1:8" s="186" customFormat="1" ht="12" customHeight="1" x14ac:dyDescent="0.2">
      <c r="A187" s="184"/>
      <c r="B187" s="185"/>
      <c r="C187" s="185"/>
      <c r="D187" s="185"/>
      <c r="E187" s="185"/>
      <c r="F187" s="184"/>
      <c r="G187" s="185"/>
      <c r="H187" s="181"/>
    </row>
    <row r="188" spans="1:8" s="186" customFormat="1" ht="12" customHeight="1" x14ac:dyDescent="0.2">
      <c r="A188" s="184"/>
      <c r="B188" s="185"/>
      <c r="C188" s="185"/>
      <c r="D188" s="185"/>
      <c r="E188" s="185"/>
      <c r="F188" s="184"/>
      <c r="G188" s="185"/>
      <c r="H188" s="181"/>
    </row>
    <row r="189" spans="1:8" s="186" customFormat="1" ht="12" customHeight="1" x14ac:dyDescent="0.2">
      <c r="A189" s="184"/>
      <c r="B189" s="185"/>
      <c r="C189" s="185"/>
      <c r="D189" s="185"/>
      <c r="E189" s="185"/>
      <c r="F189" s="184"/>
      <c r="G189" s="185"/>
      <c r="H189" s="181"/>
    </row>
    <row r="190" spans="1:8" s="186" customFormat="1" ht="12" customHeight="1" thickBot="1" x14ac:dyDescent="0.25">
      <c r="A190" s="184"/>
      <c r="B190" s="185"/>
      <c r="C190" s="185"/>
      <c r="D190" s="185"/>
      <c r="E190" s="185"/>
      <c r="F190" s="184"/>
      <c r="G190" s="185"/>
      <c r="H190" s="198" t="s">
        <v>364</v>
      </c>
    </row>
    <row r="191" spans="1:8" s="186" customFormat="1" ht="12" customHeight="1" thickBot="1" x14ac:dyDescent="0.25">
      <c r="A191" s="169"/>
      <c r="B191" s="170"/>
      <c r="C191" s="171"/>
      <c r="D191" s="74"/>
      <c r="E191" s="74"/>
      <c r="F191" s="74" t="s">
        <v>32</v>
      </c>
      <c r="G191" s="386"/>
      <c r="H191" s="387">
        <f>H184</f>
        <v>389000</v>
      </c>
    </row>
    <row r="192" spans="1:8" ht="15" x14ac:dyDescent="0.2">
      <c r="A192" s="205">
        <v>5.0999999999999996</v>
      </c>
      <c r="B192" s="206"/>
      <c r="C192" s="207" t="s">
        <v>672</v>
      </c>
      <c r="D192" s="399"/>
      <c r="E192" s="399"/>
      <c r="F192" s="400"/>
      <c r="G192" s="401"/>
      <c r="H192" s="402"/>
    </row>
    <row r="193" spans="1:8" ht="15" x14ac:dyDescent="0.2">
      <c r="A193" s="403"/>
      <c r="B193" s="403"/>
      <c r="C193" s="403"/>
      <c r="D193" s="403"/>
      <c r="E193" s="403"/>
      <c r="F193" s="404"/>
      <c r="G193" s="405"/>
      <c r="H193" s="406"/>
    </row>
    <row r="194" spans="1:8" ht="15" x14ac:dyDescent="0.2">
      <c r="A194" s="407" t="s">
        <v>662</v>
      </c>
      <c r="B194" s="407"/>
      <c r="C194" s="407" t="s">
        <v>673</v>
      </c>
      <c r="D194" s="407"/>
      <c r="E194" s="407"/>
      <c r="F194" s="408"/>
      <c r="G194" s="405"/>
      <c r="H194" s="406"/>
    </row>
    <row r="195" spans="1:8" ht="15" x14ac:dyDescent="0.2">
      <c r="A195" s="407"/>
      <c r="B195" s="407"/>
      <c r="C195" s="407"/>
      <c r="D195" s="407"/>
      <c r="E195" s="407"/>
      <c r="F195" s="408"/>
      <c r="G195" s="405"/>
      <c r="H195" s="406"/>
    </row>
    <row r="196" spans="1:8" ht="15" x14ac:dyDescent="0.2">
      <c r="A196" s="407" t="s">
        <v>663</v>
      </c>
      <c r="B196" s="407"/>
      <c r="C196" s="407" t="s">
        <v>674</v>
      </c>
      <c r="D196" s="407"/>
      <c r="E196" s="407"/>
      <c r="F196" s="408"/>
      <c r="G196" s="405"/>
      <c r="H196" s="406"/>
    </row>
    <row r="197" spans="1:8" ht="12.75" x14ac:dyDescent="0.2">
      <c r="A197" s="407"/>
      <c r="B197" s="407"/>
      <c r="C197" s="407" t="s">
        <v>682</v>
      </c>
      <c r="D197" s="407" t="s">
        <v>337</v>
      </c>
      <c r="E197" s="407"/>
      <c r="F197" s="322">
        <v>1</v>
      </c>
      <c r="G197" s="409">
        <v>200000</v>
      </c>
      <c r="H197" s="322">
        <f>G197</f>
        <v>200000</v>
      </c>
    </row>
    <row r="198" spans="1:8" ht="12.75" x14ac:dyDescent="0.2">
      <c r="A198" s="407"/>
      <c r="B198" s="407"/>
      <c r="C198" s="407"/>
      <c r="D198" s="407"/>
      <c r="E198" s="407"/>
      <c r="F198" s="322"/>
      <c r="G198" s="409"/>
      <c r="H198" s="322"/>
    </row>
    <row r="199" spans="1:8" ht="12.75" x14ac:dyDescent="0.2">
      <c r="A199" s="407" t="s">
        <v>664</v>
      </c>
      <c r="B199" s="407"/>
      <c r="C199" s="407" t="s">
        <v>371</v>
      </c>
      <c r="D199" s="407" t="s">
        <v>324</v>
      </c>
      <c r="E199" s="407"/>
      <c r="F199" s="322">
        <f>G197</f>
        <v>200000</v>
      </c>
      <c r="G199" s="409"/>
      <c r="H199" s="322"/>
    </row>
    <row r="200" spans="1:8" ht="12.75" x14ac:dyDescent="0.2">
      <c r="A200" s="407"/>
      <c r="B200" s="407"/>
      <c r="C200" s="407"/>
      <c r="D200" s="407"/>
      <c r="E200" s="407"/>
      <c r="F200" s="322"/>
      <c r="G200" s="409"/>
      <c r="H200" s="322"/>
    </row>
    <row r="201" spans="1:8" ht="12.75" x14ac:dyDescent="0.2">
      <c r="A201" s="407" t="s">
        <v>665</v>
      </c>
      <c r="B201" s="407"/>
      <c r="C201" s="407" t="s">
        <v>675</v>
      </c>
      <c r="D201" s="407" t="s">
        <v>337</v>
      </c>
      <c r="E201" s="407"/>
      <c r="F201" s="322">
        <v>1</v>
      </c>
      <c r="G201" s="409">
        <v>115000</v>
      </c>
      <c r="H201" s="322">
        <f>G201</f>
        <v>115000</v>
      </c>
    </row>
    <row r="202" spans="1:8" ht="12.75" x14ac:dyDescent="0.2">
      <c r="A202" s="407"/>
      <c r="B202" s="407"/>
      <c r="C202" s="407" t="s">
        <v>468</v>
      </c>
      <c r="D202" s="407"/>
      <c r="E202" s="407"/>
      <c r="F202" s="322"/>
      <c r="G202" s="409"/>
      <c r="H202" s="322"/>
    </row>
    <row r="203" spans="1:8" ht="12.75" x14ac:dyDescent="0.2">
      <c r="A203" s="407"/>
      <c r="B203" s="407"/>
      <c r="C203" s="407"/>
      <c r="D203" s="407"/>
      <c r="E203" s="407"/>
      <c r="F203" s="322"/>
      <c r="G203" s="409"/>
      <c r="H203" s="322"/>
    </row>
    <row r="204" spans="1:8" ht="12.75" x14ac:dyDescent="0.2">
      <c r="A204" s="407" t="s">
        <v>666</v>
      </c>
      <c r="B204" s="407"/>
      <c r="C204" s="407" t="s">
        <v>372</v>
      </c>
      <c r="D204" s="407" t="s">
        <v>324</v>
      </c>
      <c r="E204" s="407"/>
      <c r="F204" s="322">
        <f>G201</f>
        <v>115000</v>
      </c>
      <c r="G204" s="409"/>
      <c r="H204" s="322">
        <f>G204*F204</f>
        <v>0</v>
      </c>
    </row>
    <row r="205" spans="1:8" ht="12.75" x14ac:dyDescent="0.2">
      <c r="A205" s="407"/>
      <c r="B205" s="407"/>
      <c r="C205" s="407"/>
      <c r="D205" s="407"/>
      <c r="E205" s="407"/>
      <c r="F205" s="322"/>
      <c r="G205" s="409"/>
      <c r="H205" s="322"/>
    </row>
    <row r="206" spans="1:8" ht="12.75" hidden="1" x14ac:dyDescent="0.2">
      <c r="A206" s="407" t="s">
        <v>667</v>
      </c>
      <c r="B206" s="407"/>
      <c r="C206" s="407" t="s">
        <v>454</v>
      </c>
      <c r="D206" s="407" t="s">
        <v>50</v>
      </c>
      <c r="E206" s="407"/>
      <c r="F206" s="322">
        <v>0</v>
      </c>
      <c r="G206" s="409">
        <v>250</v>
      </c>
      <c r="H206" s="322">
        <f>G206*F206</f>
        <v>0</v>
      </c>
    </row>
    <row r="207" spans="1:8" ht="12.75" hidden="1" x14ac:dyDescent="0.2">
      <c r="A207" s="407"/>
      <c r="B207" s="407"/>
      <c r="C207" s="407"/>
      <c r="D207" s="407"/>
      <c r="E207" s="407"/>
      <c r="F207" s="322"/>
      <c r="G207" s="409"/>
      <c r="H207" s="322"/>
    </row>
    <row r="208" spans="1:8" ht="12.75" x14ac:dyDescent="0.2">
      <c r="A208" s="407" t="s">
        <v>667</v>
      </c>
      <c r="B208" s="407"/>
      <c r="C208" s="407" t="s">
        <v>373</v>
      </c>
      <c r="D208" s="407"/>
      <c r="E208" s="407"/>
      <c r="F208" s="322"/>
      <c r="G208" s="409"/>
      <c r="H208" s="322"/>
    </row>
    <row r="209" spans="1:8" ht="12.75" x14ac:dyDescent="0.2">
      <c r="A209" s="407"/>
      <c r="B209" s="407"/>
      <c r="C209" s="407" t="s">
        <v>698</v>
      </c>
      <c r="D209" s="407"/>
      <c r="E209" s="407"/>
      <c r="F209" s="322"/>
      <c r="G209" s="409"/>
      <c r="H209" s="322"/>
    </row>
    <row r="210" spans="1:8" ht="12.75" x14ac:dyDescent="0.2">
      <c r="A210" s="407"/>
      <c r="B210" s="407"/>
      <c r="C210" s="407" t="s">
        <v>229</v>
      </c>
      <c r="D210" s="407" t="s">
        <v>50</v>
      </c>
      <c r="E210" s="407"/>
      <c r="F210" s="322">
        <v>150</v>
      </c>
      <c r="G210" s="409"/>
      <c r="H210" s="322">
        <f>G210</f>
        <v>0</v>
      </c>
    </row>
    <row r="211" spans="1:8" ht="12.75" x14ac:dyDescent="0.2">
      <c r="A211" s="407"/>
      <c r="B211" s="407"/>
      <c r="C211" s="407"/>
      <c r="D211" s="407"/>
      <c r="E211" s="407"/>
      <c r="F211" s="322"/>
      <c r="G211" s="409"/>
      <c r="H211" s="322"/>
    </row>
    <row r="212" spans="1:8" ht="12.75" x14ac:dyDescent="0.2">
      <c r="A212" s="407" t="s">
        <v>668</v>
      </c>
      <c r="B212" s="407"/>
      <c r="C212" s="407" t="s">
        <v>676</v>
      </c>
      <c r="D212" s="407" t="s">
        <v>228</v>
      </c>
      <c r="E212" s="407"/>
      <c r="F212" s="322">
        <v>1</v>
      </c>
      <c r="G212" s="409"/>
      <c r="H212" s="322">
        <f>G212</f>
        <v>0</v>
      </c>
    </row>
    <row r="213" spans="1:8" ht="15" x14ac:dyDescent="0.2">
      <c r="A213" s="407"/>
      <c r="B213" s="407"/>
      <c r="C213" s="407" t="s">
        <v>699</v>
      </c>
      <c r="D213" s="407"/>
      <c r="E213" s="407"/>
      <c r="F213" s="408"/>
      <c r="G213" s="405"/>
      <c r="H213" s="406"/>
    </row>
    <row r="214" spans="1:8" ht="15" x14ac:dyDescent="0.2">
      <c r="A214" s="407"/>
      <c r="B214" s="407"/>
      <c r="C214" s="407"/>
      <c r="D214" s="407"/>
      <c r="E214" s="407"/>
      <c r="F214" s="408"/>
      <c r="G214" s="405"/>
      <c r="H214" s="406"/>
    </row>
    <row r="215" spans="1:8" ht="15" x14ac:dyDescent="0.2">
      <c r="A215" s="407"/>
      <c r="B215" s="407"/>
      <c r="C215" s="410"/>
      <c r="D215" s="407"/>
      <c r="E215" s="407"/>
      <c r="F215" s="408"/>
      <c r="G215" s="405"/>
      <c r="H215" s="406"/>
    </row>
    <row r="216" spans="1:8" x14ac:dyDescent="0.2">
      <c r="A216" s="87"/>
      <c r="B216" s="70"/>
      <c r="C216" s="161"/>
      <c r="D216" s="87"/>
      <c r="E216" s="87"/>
      <c r="F216" s="174"/>
      <c r="G216" s="411"/>
      <c r="H216" s="412"/>
    </row>
    <row r="217" spans="1:8" x14ac:dyDescent="0.2">
      <c r="A217" s="91"/>
      <c r="B217" s="70"/>
      <c r="C217" s="89"/>
      <c r="D217" s="87"/>
      <c r="E217" s="87"/>
      <c r="F217" s="151"/>
      <c r="G217" s="388"/>
      <c r="H217" s="322"/>
    </row>
    <row r="218" spans="1:8" x14ac:dyDescent="0.2">
      <c r="A218" s="91"/>
      <c r="B218" s="70"/>
      <c r="C218" s="89"/>
      <c r="D218" s="87"/>
      <c r="E218" s="87"/>
      <c r="F218" s="152"/>
      <c r="G218" s="388"/>
      <c r="H218" s="322"/>
    </row>
    <row r="219" spans="1:8" x14ac:dyDescent="0.2">
      <c r="A219" s="91"/>
      <c r="B219" s="70"/>
      <c r="C219" s="89"/>
      <c r="D219" s="87"/>
      <c r="E219" s="87"/>
      <c r="F219" s="152"/>
      <c r="G219" s="333"/>
      <c r="H219" s="322"/>
    </row>
    <row r="220" spans="1:8" x14ac:dyDescent="0.2">
      <c r="A220" s="91"/>
      <c r="B220" s="70"/>
      <c r="C220" s="89"/>
      <c r="D220" s="87"/>
      <c r="E220" s="87"/>
      <c r="F220" s="152"/>
      <c r="G220" s="333"/>
      <c r="H220" s="322"/>
    </row>
    <row r="221" spans="1:8" x14ac:dyDescent="0.2">
      <c r="A221" s="91"/>
      <c r="B221" s="70"/>
      <c r="C221" s="89"/>
      <c r="D221" s="87"/>
      <c r="E221" s="87"/>
      <c r="F221" s="152"/>
      <c r="G221" s="333"/>
      <c r="H221" s="322"/>
    </row>
    <row r="222" spans="1:8" x14ac:dyDescent="0.2">
      <c r="A222" s="91"/>
      <c r="B222" s="70"/>
      <c r="C222" s="89"/>
      <c r="D222" s="87"/>
      <c r="E222" s="87"/>
      <c r="F222" s="152"/>
      <c r="G222" s="333"/>
      <c r="H222" s="322"/>
    </row>
    <row r="223" spans="1:8" x14ac:dyDescent="0.2">
      <c r="A223" s="91"/>
      <c r="B223" s="70"/>
      <c r="C223" s="89"/>
      <c r="D223" s="87"/>
      <c r="E223" s="87"/>
      <c r="F223" s="152"/>
      <c r="G223" s="333"/>
      <c r="H223" s="322"/>
    </row>
    <row r="224" spans="1:8" x14ac:dyDescent="0.2">
      <c r="A224" s="91"/>
      <c r="B224" s="70"/>
      <c r="C224" s="89"/>
      <c r="D224" s="87"/>
      <c r="E224" s="87"/>
      <c r="F224" s="152"/>
      <c r="G224" s="333"/>
      <c r="H224" s="322"/>
    </row>
    <row r="225" spans="1:8" x14ac:dyDescent="0.2">
      <c r="A225" s="91"/>
      <c r="B225" s="70"/>
      <c r="C225" s="89"/>
      <c r="D225" s="87"/>
      <c r="E225" s="87"/>
      <c r="F225" s="152"/>
      <c r="G225" s="333"/>
      <c r="H225" s="322"/>
    </row>
    <row r="226" spans="1:8" x14ac:dyDescent="0.2">
      <c r="A226" s="91"/>
      <c r="B226" s="70"/>
      <c r="C226" s="89"/>
      <c r="D226" s="87"/>
      <c r="E226" s="87"/>
      <c r="F226" s="152"/>
      <c r="G226" s="333"/>
      <c r="H226" s="322"/>
    </row>
    <row r="227" spans="1:8" x14ac:dyDescent="0.2">
      <c r="A227" s="91"/>
      <c r="B227" s="70"/>
      <c r="C227" s="89"/>
      <c r="D227" s="87"/>
      <c r="E227" s="87"/>
      <c r="F227" s="152"/>
      <c r="G227" s="333"/>
      <c r="H227" s="322"/>
    </row>
    <row r="228" spans="1:8" x14ac:dyDescent="0.2">
      <c r="A228" s="91"/>
      <c r="B228" s="70"/>
      <c r="C228" s="88"/>
      <c r="D228" s="87"/>
      <c r="E228" s="87"/>
      <c r="F228" s="152"/>
      <c r="G228" s="333"/>
      <c r="H228" s="322"/>
    </row>
    <row r="229" spans="1:8" x14ac:dyDescent="0.2">
      <c r="A229" s="91"/>
      <c r="B229" s="70"/>
      <c r="C229" s="89"/>
      <c r="D229" s="87"/>
      <c r="E229" s="87"/>
      <c r="F229" s="152"/>
      <c r="G229" s="333"/>
      <c r="H229" s="322"/>
    </row>
    <row r="230" spans="1:8" x14ac:dyDescent="0.2">
      <c r="A230" s="91"/>
      <c r="B230" s="70"/>
      <c r="C230" s="201"/>
      <c r="D230" s="87"/>
      <c r="E230" s="87"/>
      <c r="F230" s="208"/>
      <c r="G230" s="333"/>
      <c r="H230" s="322"/>
    </row>
    <row r="231" spans="1:8" x14ac:dyDescent="0.2">
      <c r="A231" s="86"/>
      <c r="B231" s="70"/>
      <c r="C231" s="161"/>
      <c r="D231" s="87"/>
      <c r="E231" s="87"/>
      <c r="F231" s="90"/>
      <c r="G231" s="333"/>
      <c r="H231" s="322"/>
    </row>
    <row r="232" spans="1:8" x14ac:dyDescent="0.2">
      <c r="A232" s="91"/>
      <c r="B232" s="70"/>
      <c r="C232" s="89"/>
      <c r="D232" s="87"/>
      <c r="E232" s="87"/>
      <c r="F232" s="152"/>
      <c r="G232" s="333"/>
      <c r="H232" s="322"/>
    </row>
    <row r="233" spans="1:8" x14ac:dyDescent="0.2">
      <c r="A233" s="91"/>
      <c r="B233" s="70"/>
      <c r="C233" s="89"/>
      <c r="D233" s="87"/>
      <c r="E233" s="87"/>
      <c r="F233" s="152"/>
      <c r="G233" s="333"/>
      <c r="H233" s="322"/>
    </row>
    <row r="234" spans="1:8" x14ac:dyDescent="0.2">
      <c r="A234" s="91"/>
      <c r="B234" s="70"/>
      <c r="C234" s="89"/>
      <c r="D234" s="87"/>
      <c r="E234" s="87"/>
      <c r="F234" s="152"/>
      <c r="G234" s="333"/>
      <c r="H234" s="322"/>
    </row>
    <row r="235" spans="1:8" x14ac:dyDescent="0.2">
      <c r="A235" s="91"/>
      <c r="B235" s="70"/>
      <c r="C235" s="89"/>
      <c r="D235" s="87"/>
      <c r="E235" s="87"/>
      <c r="F235" s="152"/>
      <c r="G235" s="333"/>
      <c r="H235" s="322"/>
    </row>
    <row r="236" spans="1:8" x14ac:dyDescent="0.2">
      <c r="A236" s="91"/>
      <c r="B236" s="70"/>
      <c r="C236" s="89"/>
      <c r="D236" s="87"/>
      <c r="E236" s="87"/>
      <c r="F236" s="152"/>
      <c r="G236" s="333"/>
      <c r="H236" s="322"/>
    </row>
    <row r="237" spans="1:8" x14ac:dyDescent="0.2">
      <c r="A237" s="91"/>
      <c r="B237" s="70"/>
      <c r="C237" s="89"/>
      <c r="D237" s="87"/>
      <c r="E237" s="87"/>
      <c r="F237" s="152"/>
      <c r="G237" s="333"/>
      <c r="H237" s="322"/>
    </row>
    <row r="238" spans="1:8" x14ac:dyDescent="0.2">
      <c r="A238" s="91"/>
      <c r="B238" s="70"/>
      <c r="C238" s="89"/>
      <c r="D238" s="87"/>
      <c r="E238" s="87"/>
      <c r="F238" s="152"/>
      <c r="G238" s="333"/>
      <c r="H238" s="322"/>
    </row>
    <row r="239" spans="1:8" x14ac:dyDescent="0.2">
      <c r="A239" s="91"/>
      <c r="B239" s="70"/>
      <c r="C239" s="89"/>
      <c r="D239" s="87"/>
      <c r="E239" s="87"/>
      <c r="F239" s="152"/>
      <c r="G239" s="333"/>
      <c r="H239" s="322"/>
    </row>
    <row r="240" spans="1:8" x14ac:dyDescent="0.2">
      <c r="A240" s="69"/>
      <c r="B240" s="70"/>
      <c r="C240" s="88"/>
      <c r="D240" s="87"/>
      <c r="E240" s="87"/>
      <c r="F240" s="152"/>
      <c r="G240" s="333"/>
      <c r="H240" s="322"/>
    </row>
    <row r="241" spans="1:8" x14ac:dyDescent="0.2">
      <c r="A241" s="69"/>
      <c r="B241" s="70"/>
      <c r="C241" s="89"/>
      <c r="D241" s="87"/>
      <c r="E241" s="87"/>
      <c r="F241" s="152"/>
      <c r="G241" s="333"/>
      <c r="H241" s="322"/>
    </row>
    <row r="242" spans="1:8" ht="12.75" thickBot="1" x14ac:dyDescent="0.25">
      <c r="A242" s="69"/>
      <c r="B242" s="70"/>
      <c r="C242" s="89"/>
      <c r="D242" s="87"/>
      <c r="E242" s="167"/>
      <c r="F242" s="152"/>
      <c r="G242" s="333"/>
      <c r="H242" s="322"/>
    </row>
    <row r="243" spans="1:8" ht="15" customHeight="1" thickBot="1" x14ac:dyDescent="0.25">
      <c r="A243" s="80"/>
      <c r="B243" s="72"/>
      <c r="C243" s="359" t="s">
        <v>293</v>
      </c>
      <c r="D243" s="359"/>
      <c r="E243" s="359"/>
      <c r="F243" s="359"/>
      <c r="G243" s="384"/>
      <c r="H243" s="393">
        <f>SUM(H191:H242)</f>
        <v>704000</v>
      </c>
    </row>
    <row r="244" spans="1:8" s="186" customFormat="1" ht="12" customHeight="1" x14ac:dyDescent="0.2">
      <c r="A244" s="184"/>
      <c r="B244" s="185"/>
      <c r="C244" s="185"/>
      <c r="D244" s="185"/>
      <c r="E244" s="185"/>
      <c r="F244" s="184"/>
      <c r="G244" s="185"/>
      <c r="H244" s="181"/>
    </row>
    <row r="245" spans="1:8" s="186" customFormat="1" ht="12" customHeight="1" x14ac:dyDescent="0.2">
      <c r="A245" s="184"/>
      <c r="B245" s="185"/>
      <c r="C245" s="185"/>
      <c r="D245" s="185"/>
      <c r="E245" s="185"/>
      <c r="F245" s="184"/>
      <c r="G245" s="185"/>
      <c r="H245" s="181"/>
    </row>
    <row r="246" spans="1:8" s="186" customFormat="1" ht="12" customHeight="1" x14ac:dyDescent="0.2">
      <c r="A246" s="184"/>
      <c r="B246" s="185"/>
      <c r="C246" s="185"/>
      <c r="D246" s="185"/>
      <c r="E246" s="185"/>
      <c r="F246" s="184"/>
      <c r="G246" s="185"/>
      <c r="H246" s="181"/>
    </row>
    <row r="247" spans="1:8" s="186" customFormat="1" ht="12" customHeight="1" x14ac:dyDescent="0.2">
      <c r="A247" s="184"/>
      <c r="B247" s="185"/>
      <c r="C247" s="185"/>
      <c r="D247" s="185"/>
      <c r="E247" s="185"/>
      <c r="F247" s="184"/>
      <c r="G247" s="185"/>
      <c r="H247" s="181"/>
    </row>
    <row r="248" spans="1:8" s="186" customFormat="1" ht="12" customHeight="1" x14ac:dyDescent="0.2">
      <c r="A248" s="184"/>
      <c r="B248" s="185"/>
      <c r="C248" s="185"/>
      <c r="D248" s="185"/>
      <c r="E248" s="185"/>
      <c r="F248" s="184"/>
      <c r="G248" s="185"/>
      <c r="H248" s="198" t="s">
        <v>460</v>
      </c>
    </row>
  </sheetData>
  <mergeCells count="6">
    <mergeCell ref="C243:F243"/>
    <mergeCell ref="A1:H1"/>
    <mergeCell ref="A3:H3"/>
    <mergeCell ref="A4:H4"/>
    <mergeCell ref="G6:H6"/>
    <mergeCell ref="G7:H7"/>
  </mergeCells>
  <pageMargins left="0.55118110236220474" right="0.55118110236220474" top="0.55118110236220474" bottom="0.78740157480314965" header="0" footer="0.51181102362204722"/>
  <pageSetup paperSize="9" scale="70" firstPageNumber="18" fitToHeight="0" orientation="portrait" useFirstPageNumber="1" r:id="rId1"/>
  <headerFooter alignWithMargins="0">
    <oddHeader>&amp;R&amp;G</oddHeader>
    <oddFooter xml:space="preserve">&amp;CPricing Schedule Section C2.2 </oddFooter>
  </headerFooter>
  <rowBreaks count="3" manualBreakCount="3">
    <brk id="70" max="7" man="1"/>
    <brk id="131" max="7" man="1"/>
    <brk id="190" max="7" man="1"/>
  </rowBreaks>
  <drawing r:id="rId2"/>
  <legacyDrawing r:id="rId3"/>
  <legacyDrawingHF r:id="rId4"/>
  <oleObjects>
    <mc:AlternateContent xmlns:mc="http://schemas.openxmlformats.org/markup-compatibility/2006">
      <mc:Choice Requires="x14">
        <oleObject link="[1]!''''" oleUpdate="OLEUPDATE_ALWAYS" shapeId="25601">
          <objectPr defaultSize="0" autoPict="0" dde="1" r:id="rId5">
            <anchor moveWithCells="1">
              <from>
                <xdr:col>0</xdr:col>
                <xdr:colOff>266700</xdr:colOff>
                <xdr:row>66</xdr:row>
                <xdr:rowOff>0</xdr:rowOff>
              </from>
              <to>
                <xdr:col>3</xdr:col>
                <xdr:colOff>400050</xdr:colOff>
                <xdr:row>69</xdr:row>
                <xdr:rowOff>104775</xdr:rowOff>
              </to>
            </anchor>
          </objectPr>
        </oleObject>
      </mc:Choice>
      <mc:Fallback>
        <oleObject link="[1]!''''" oleUpdate="OLEUPDATE_ALWAYS" shapeId="25601"/>
      </mc:Fallback>
    </mc:AlternateContent>
    <mc:AlternateContent xmlns:mc="http://schemas.openxmlformats.org/markup-compatibility/2006">
      <mc:Choice Requires="x14">
        <oleObject link="[1]!''''" oleUpdate="OLEUPDATE_ALWAYS" shapeId="25602">
          <objectPr defaultSize="0" autoPict="0" dde="1" r:id="rId5">
            <anchor moveWithCells="1">
              <from>
                <xdr:col>0</xdr:col>
                <xdr:colOff>590550</xdr:colOff>
                <xdr:row>126</xdr:row>
                <xdr:rowOff>28575</xdr:rowOff>
              </from>
              <to>
                <xdr:col>4</xdr:col>
                <xdr:colOff>152400</xdr:colOff>
                <xdr:row>129</xdr:row>
                <xdr:rowOff>114300</xdr:rowOff>
              </to>
            </anchor>
          </objectPr>
        </oleObject>
      </mc:Choice>
      <mc:Fallback>
        <oleObject link="[1]!''''" oleUpdate="OLEUPDATE_ALWAYS" shapeId="25602"/>
      </mc:Fallback>
    </mc:AlternateContent>
    <mc:AlternateContent xmlns:mc="http://schemas.openxmlformats.org/markup-compatibility/2006">
      <mc:Choice Requires="x14">
        <oleObject link="[1]!''''" oleUpdate="OLEUPDATE_ALWAYS" shapeId="25603">
          <objectPr defaultSize="0" autoPict="0" dde="1" r:id="rId5">
            <anchor moveWithCells="1">
              <from>
                <xdr:col>1</xdr:col>
                <xdr:colOff>0</xdr:colOff>
                <xdr:row>184</xdr:row>
                <xdr:rowOff>152400</xdr:rowOff>
              </from>
              <to>
                <xdr:col>4</xdr:col>
                <xdr:colOff>152400</xdr:colOff>
                <xdr:row>188</xdr:row>
                <xdr:rowOff>85725</xdr:rowOff>
              </to>
            </anchor>
          </objectPr>
        </oleObject>
      </mc:Choice>
      <mc:Fallback>
        <oleObject link="[1]!''''" oleUpdate="OLEUPDATE_ALWAYS" shapeId="25603"/>
      </mc:Fallback>
    </mc:AlternateContent>
    <mc:AlternateContent xmlns:mc="http://schemas.openxmlformats.org/markup-compatibility/2006">
      <mc:Choice Requires="x14">
        <oleObject link="[1]!''''" oleUpdate="OLEUPDATE_ALWAYS" shapeId="25604">
          <objectPr defaultSize="0" autoPict="0" dde="1" r:id="rId5">
            <anchor moveWithCells="1">
              <from>
                <xdr:col>1</xdr:col>
                <xdr:colOff>0</xdr:colOff>
                <xdr:row>243</xdr:row>
                <xdr:rowOff>123825</xdr:rowOff>
              </from>
              <to>
                <xdr:col>4</xdr:col>
                <xdr:colOff>152400</xdr:colOff>
                <xdr:row>247</xdr:row>
                <xdr:rowOff>57150</xdr:rowOff>
              </to>
            </anchor>
          </objectPr>
        </oleObject>
      </mc:Choice>
      <mc:Fallback>
        <oleObject link="[1]!''''" oleUpdate="OLEUPDATE_ALWAYS" shapeId="2560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38ADF-E8F8-4FC2-96D8-B2F15A7BD9BB}">
  <sheetPr>
    <pageSetUpPr fitToPage="1"/>
  </sheetPr>
  <dimension ref="A1:J80"/>
  <sheetViews>
    <sheetView view="pageBreakPreview" topLeftCell="A35" zoomScaleNormal="100" zoomScaleSheetLayoutView="100" workbookViewId="0">
      <selection activeCell="G75" sqref="G75"/>
    </sheetView>
  </sheetViews>
  <sheetFormatPr defaultColWidth="8.88671875" defaultRowHeight="12" x14ac:dyDescent="0.2"/>
  <cols>
    <col min="1" max="1" width="7.21875" style="83" customWidth="1"/>
    <col min="2" max="2" width="8.44140625" style="83" customWidth="1"/>
    <col min="3" max="3" width="47.88671875" style="147" customWidth="1"/>
    <col min="4" max="4" width="6.88671875" style="147" customWidth="1"/>
    <col min="5" max="5" width="12.6640625" style="147" bestFit="1" customWidth="1"/>
    <col min="6" max="6" width="9.88671875" style="147" bestFit="1" customWidth="1"/>
    <col min="7" max="7" width="10" style="147" customWidth="1"/>
    <col min="8" max="16384" width="8.88671875" style="147"/>
  </cols>
  <sheetData>
    <row r="1" spans="1:10" ht="12.75" x14ac:dyDescent="0.2">
      <c r="A1" s="377" t="str">
        <f>'Sch 1 P &amp; G''s'!A1:I1</f>
        <v>MOSES KOTANE LOCAL MUNICIPALITY</v>
      </c>
      <c r="B1" s="377"/>
      <c r="C1" s="377"/>
      <c r="D1" s="377"/>
      <c r="E1" s="377"/>
      <c r="F1" s="377"/>
      <c r="G1" s="377"/>
      <c r="H1" s="394"/>
      <c r="I1" s="394"/>
    </row>
    <row r="2" spans="1:10" x14ac:dyDescent="0.2">
      <c r="A2" s="378"/>
      <c r="B2" s="395"/>
      <c r="C2" s="395"/>
      <c r="D2" s="395"/>
      <c r="E2" s="395"/>
      <c r="F2" s="395"/>
      <c r="G2" s="320"/>
      <c r="H2" s="319"/>
      <c r="I2" s="382"/>
    </row>
    <row r="3" spans="1:10" x14ac:dyDescent="0.2">
      <c r="A3" s="383" t="str">
        <f>'Sch 1 P &amp; G''s'!A3:J3</f>
        <v>MAHOBIESKRAAL BULK WATER SUPPLY</v>
      </c>
      <c r="B3" s="383"/>
      <c r="C3" s="383"/>
      <c r="D3" s="383"/>
      <c r="E3" s="383"/>
      <c r="F3" s="383"/>
      <c r="G3" s="383"/>
      <c r="H3" s="396"/>
      <c r="I3" s="396"/>
      <c r="J3" s="177"/>
    </row>
    <row r="4" spans="1:10" ht="15" customHeight="1" x14ac:dyDescent="0.2">
      <c r="A4" s="383" t="str">
        <f>'Sch 1 P &amp; G''s'!A4:J4</f>
        <v>018/MKLM/2022/2023</v>
      </c>
      <c r="B4" s="383"/>
      <c r="C4" s="383"/>
      <c r="D4" s="383"/>
      <c r="E4" s="383"/>
      <c r="F4" s="383"/>
      <c r="G4" s="383"/>
      <c r="H4" s="396"/>
      <c r="I4" s="396"/>
    </row>
    <row r="5" spans="1:10" ht="15" customHeight="1" x14ac:dyDescent="0.2">
      <c r="A5" s="82"/>
      <c r="B5" s="82"/>
      <c r="C5" s="93"/>
      <c r="D5" s="93"/>
      <c r="E5" s="93"/>
      <c r="F5" s="98"/>
      <c r="G5" s="99" t="s">
        <v>694</v>
      </c>
    </row>
    <row r="6" spans="1:10" ht="12.75" thickBot="1" x14ac:dyDescent="0.25">
      <c r="A6" s="94"/>
      <c r="B6" s="94"/>
      <c r="C6" s="92" t="s">
        <v>695</v>
      </c>
      <c r="D6" s="94"/>
      <c r="E6" s="94"/>
      <c r="F6" s="360" t="s">
        <v>693</v>
      </c>
      <c r="G6" s="360"/>
    </row>
    <row r="7" spans="1:10" ht="12.75" thickBot="1" x14ac:dyDescent="0.25">
      <c r="A7" s="80"/>
      <c r="B7" s="81"/>
      <c r="C7" s="81"/>
      <c r="D7" s="81"/>
      <c r="E7" s="81"/>
      <c r="F7" s="348" t="s">
        <v>684</v>
      </c>
      <c r="G7" s="349"/>
    </row>
    <row r="8" spans="1:10" ht="12.75" customHeight="1" thickBot="1" x14ac:dyDescent="0.25">
      <c r="A8" s="76" t="s">
        <v>3</v>
      </c>
      <c r="B8" s="78" t="s">
        <v>4</v>
      </c>
      <c r="C8" s="178" t="s">
        <v>5</v>
      </c>
      <c r="D8" s="180" t="s">
        <v>6</v>
      </c>
      <c r="E8" s="342" t="s">
        <v>7</v>
      </c>
      <c r="F8" s="182" t="s">
        <v>8</v>
      </c>
      <c r="G8" s="183" t="s">
        <v>9</v>
      </c>
    </row>
    <row r="9" spans="1:10" ht="12.75" thickBot="1" x14ac:dyDescent="0.25">
      <c r="A9" s="77" t="s">
        <v>230</v>
      </c>
      <c r="B9" s="79" t="s">
        <v>10</v>
      </c>
      <c r="C9" s="341"/>
      <c r="D9" s="346"/>
      <c r="E9" s="347"/>
      <c r="F9" s="183" t="s">
        <v>11</v>
      </c>
      <c r="G9" s="183" t="s">
        <v>11</v>
      </c>
    </row>
    <row r="10" spans="1:10" x14ac:dyDescent="0.2">
      <c r="A10" s="69"/>
      <c r="B10" s="70" t="s">
        <v>709</v>
      </c>
      <c r="C10" s="88" t="s">
        <v>735</v>
      </c>
      <c r="D10" s="87"/>
      <c r="E10" s="344"/>
      <c r="F10" s="333"/>
      <c r="G10" s="322"/>
    </row>
    <row r="11" spans="1:10" x14ac:dyDescent="0.2">
      <c r="A11" s="69"/>
      <c r="B11" s="87"/>
      <c r="C11" s="89"/>
      <c r="D11" s="87"/>
      <c r="E11" s="344"/>
      <c r="F11" s="333"/>
      <c r="G11" s="322"/>
    </row>
    <row r="12" spans="1:10" x14ac:dyDescent="0.2">
      <c r="A12" s="69"/>
      <c r="B12" s="87"/>
      <c r="C12" s="89" t="s">
        <v>710</v>
      </c>
      <c r="D12" s="87"/>
      <c r="E12" s="344"/>
      <c r="F12" s="333"/>
      <c r="G12" s="322"/>
    </row>
    <row r="13" spans="1:10" x14ac:dyDescent="0.2">
      <c r="A13" s="91"/>
      <c r="B13" s="87"/>
      <c r="C13" s="89"/>
      <c r="D13" s="87"/>
      <c r="E13" s="150"/>
      <c r="F13" s="333"/>
      <c r="G13" s="322">
        <f>F13*E13</f>
        <v>0</v>
      </c>
    </row>
    <row r="14" spans="1:10" x14ac:dyDescent="0.2">
      <c r="A14" s="91">
        <v>6.01</v>
      </c>
      <c r="B14" s="87" t="s">
        <v>711</v>
      </c>
      <c r="C14" s="89" t="s">
        <v>712</v>
      </c>
      <c r="D14" s="87" t="s">
        <v>52</v>
      </c>
      <c r="E14" s="150">
        <v>1</v>
      </c>
      <c r="F14" s="333"/>
      <c r="G14" s="322"/>
    </row>
    <row r="15" spans="1:10" x14ac:dyDescent="0.2">
      <c r="A15" s="91"/>
      <c r="B15" s="87"/>
      <c r="C15" s="89"/>
      <c r="D15" s="87"/>
      <c r="E15" s="150"/>
      <c r="F15" s="333"/>
      <c r="G15" s="322"/>
    </row>
    <row r="16" spans="1:10" x14ac:dyDescent="0.2">
      <c r="A16" s="91">
        <v>6.02</v>
      </c>
      <c r="B16" s="87" t="s">
        <v>713</v>
      </c>
      <c r="C16" s="89" t="s">
        <v>714</v>
      </c>
      <c r="D16" s="87" t="s">
        <v>52</v>
      </c>
      <c r="E16" s="150">
        <v>1</v>
      </c>
      <c r="F16" s="333"/>
      <c r="G16" s="322"/>
    </row>
    <row r="17" spans="1:7" x14ac:dyDescent="0.2">
      <c r="A17" s="91"/>
      <c r="B17" s="87"/>
      <c r="C17" s="89"/>
      <c r="D17" s="87"/>
      <c r="E17" s="150"/>
      <c r="F17" s="333"/>
      <c r="G17" s="322"/>
    </row>
    <row r="18" spans="1:7" x14ac:dyDescent="0.2">
      <c r="A18" s="91"/>
      <c r="B18" s="87" t="s">
        <v>715</v>
      </c>
      <c r="C18" s="89" t="s">
        <v>716</v>
      </c>
      <c r="D18" s="87"/>
      <c r="E18" s="150"/>
      <c r="F18" s="333"/>
      <c r="G18" s="322"/>
    </row>
    <row r="19" spans="1:7" x14ac:dyDescent="0.2">
      <c r="A19" s="150"/>
      <c r="B19" s="87"/>
      <c r="C19" s="89"/>
      <c r="D19" s="87"/>
      <c r="E19" s="150"/>
      <c r="F19" s="333"/>
      <c r="G19" s="322"/>
    </row>
    <row r="20" spans="1:7" x14ac:dyDescent="0.2">
      <c r="A20" s="150">
        <v>6.03</v>
      </c>
      <c r="B20" s="87"/>
      <c r="C20" s="147" t="s">
        <v>717</v>
      </c>
      <c r="D20" s="87" t="s">
        <v>50</v>
      </c>
      <c r="E20" s="150">
        <v>40</v>
      </c>
      <c r="F20" s="333"/>
      <c r="G20" s="322"/>
    </row>
    <row r="21" spans="1:7" x14ac:dyDescent="0.2">
      <c r="A21" s="91"/>
      <c r="B21" s="87"/>
      <c r="C21" s="89"/>
      <c r="D21" s="87"/>
      <c r="E21" s="150"/>
      <c r="F21" s="333"/>
      <c r="G21" s="322"/>
    </row>
    <row r="22" spans="1:7" x14ac:dyDescent="0.2">
      <c r="A22" s="150">
        <v>6.04</v>
      </c>
      <c r="B22" s="87"/>
      <c r="C22" s="89" t="s">
        <v>718</v>
      </c>
      <c r="D22" s="87" t="s">
        <v>50</v>
      </c>
      <c r="E22" s="150">
        <v>0</v>
      </c>
      <c r="F22" s="398"/>
      <c r="G22" s="322" t="s">
        <v>733</v>
      </c>
    </row>
    <row r="23" spans="1:7" x14ac:dyDescent="0.2">
      <c r="A23" s="150"/>
      <c r="B23" s="87"/>
      <c r="C23" s="89"/>
      <c r="D23" s="87"/>
      <c r="E23" s="150"/>
      <c r="F23" s="333"/>
      <c r="G23" s="322"/>
    </row>
    <row r="24" spans="1:7" x14ac:dyDescent="0.2">
      <c r="A24" s="91">
        <v>6.05</v>
      </c>
      <c r="B24" s="87"/>
      <c r="C24" s="89" t="s">
        <v>719</v>
      </c>
      <c r="D24" s="87" t="s">
        <v>50</v>
      </c>
      <c r="E24" s="150">
        <v>0</v>
      </c>
      <c r="F24" s="333"/>
      <c r="G24" s="322" t="s">
        <v>733</v>
      </c>
    </row>
    <row r="25" spans="1:7" x14ac:dyDescent="0.2">
      <c r="A25" s="153"/>
      <c r="B25" s="87"/>
      <c r="C25" s="89"/>
      <c r="D25" s="87"/>
      <c r="E25" s="150"/>
      <c r="F25" s="333"/>
      <c r="G25" s="322"/>
    </row>
    <row r="26" spans="1:7" x14ac:dyDescent="0.2">
      <c r="A26" s="153">
        <v>6.06</v>
      </c>
      <c r="B26" s="87"/>
      <c r="C26" s="89" t="s">
        <v>720</v>
      </c>
      <c r="D26" s="87" t="s">
        <v>50</v>
      </c>
      <c r="E26" s="150">
        <v>0</v>
      </c>
      <c r="F26" s="333"/>
      <c r="G26" s="322" t="s">
        <v>733</v>
      </c>
    </row>
    <row r="27" spans="1:7" x14ac:dyDescent="0.2">
      <c r="A27" s="69"/>
      <c r="B27" s="87"/>
      <c r="C27" s="89"/>
      <c r="D27" s="87"/>
      <c r="E27" s="150"/>
      <c r="F27" s="333"/>
      <c r="G27" s="322"/>
    </row>
    <row r="28" spans="1:7" x14ac:dyDescent="0.2">
      <c r="A28" s="69">
        <v>6.07</v>
      </c>
      <c r="B28" s="87"/>
      <c r="C28" s="89" t="s">
        <v>721</v>
      </c>
      <c r="D28" s="87" t="s">
        <v>50</v>
      </c>
      <c r="E28" s="150">
        <v>0</v>
      </c>
      <c r="F28" s="333"/>
      <c r="G28" s="322" t="s">
        <v>733</v>
      </c>
    </row>
    <row r="29" spans="1:7" x14ac:dyDescent="0.2">
      <c r="A29" s="69"/>
      <c r="B29" s="87"/>
      <c r="C29" s="89"/>
      <c r="D29" s="87"/>
      <c r="E29" s="150"/>
      <c r="F29" s="333"/>
      <c r="G29" s="322"/>
    </row>
    <row r="30" spans="1:7" x14ac:dyDescent="0.2">
      <c r="A30" s="69">
        <v>6.08</v>
      </c>
      <c r="B30" s="339"/>
      <c r="C30" s="89" t="s">
        <v>722</v>
      </c>
      <c r="D30" s="87" t="s">
        <v>50</v>
      </c>
      <c r="E30" s="150">
        <v>0</v>
      </c>
      <c r="F30" s="333"/>
      <c r="G30" s="322" t="s">
        <v>733</v>
      </c>
    </row>
    <row r="31" spans="1:7" x14ac:dyDescent="0.2">
      <c r="A31" s="69"/>
      <c r="B31" s="339"/>
      <c r="C31" s="89"/>
      <c r="D31" s="87"/>
      <c r="E31" s="343"/>
      <c r="F31" s="333"/>
      <c r="G31" s="322"/>
    </row>
    <row r="32" spans="1:7" x14ac:dyDescent="0.2">
      <c r="A32" s="91">
        <v>6.09</v>
      </c>
      <c r="B32" s="339" t="s">
        <v>723</v>
      </c>
      <c r="C32" s="89" t="s">
        <v>724</v>
      </c>
      <c r="D32" s="87" t="s">
        <v>51</v>
      </c>
      <c r="E32" s="345">
        <v>30</v>
      </c>
      <c r="F32" s="333"/>
      <c r="G32" s="322"/>
    </row>
    <row r="33" spans="1:7" x14ac:dyDescent="0.2">
      <c r="A33" s="91"/>
      <c r="B33" s="339"/>
      <c r="C33" s="89"/>
      <c r="D33" s="87"/>
      <c r="E33" s="343"/>
      <c r="F33" s="333"/>
      <c r="G33" s="322"/>
    </row>
    <row r="34" spans="1:7" x14ac:dyDescent="0.2">
      <c r="A34" s="91">
        <v>6.1</v>
      </c>
      <c r="B34" s="339" t="s">
        <v>725</v>
      </c>
      <c r="C34" s="89" t="s">
        <v>726</v>
      </c>
      <c r="D34" s="87" t="s">
        <v>50</v>
      </c>
      <c r="E34" s="174">
        <v>40</v>
      </c>
      <c r="F34" s="333"/>
      <c r="G34" s="322">
        <f>F34*E34</f>
        <v>0</v>
      </c>
    </row>
    <row r="35" spans="1:7" x14ac:dyDescent="0.2">
      <c r="A35" s="91"/>
      <c r="B35" s="339"/>
      <c r="C35" s="89"/>
      <c r="D35" s="87"/>
      <c r="E35" s="343"/>
      <c r="F35" s="333"/>
      <c r="G35" s="322"/>
    </row>
    <row r="36" spans="1:7" x14ac:dyDescent="0.2">
      <c r="A36" s="91">
        <v>6.11</v>
      </c>
      <c r="B36" s="339" t="s">
        <v>727</v>
      </c>
      <c r="C36" s="89" t="s">
        <v>728</v>
      </c>
      <c r="D36" s="87" t="s">
        <v>50</v>
      </c>
      <c r="E36" s="345">
        <v>40</v>
      </c>
      <c r="F36" s="333"/>
      <c r="G36" s="322"/>
    </row>
    <row r="37" spans="1:7" x14ac:dyDescent="0.2">
      <c r="A37" s="91"/>
      <c r="B37" s="339"/>
      <c r="C37" s="89"/>
      <c r="D37" s="87"/>
      <c r="E37" s="345"/>
      <c r="F37" s="333"/>
      <c r="G37" s="322"/>
    </row>
    <row r="38" spans="1:7" x14ac:dyDescent="0.2">
      <c r="A38" s="91"/>
      <c r="B38" s="339" t="s">
        <v>729</v>
      </c>
      <c r="C38" s="89" t="s">
        <v>730</v>
      </c>
      <c r="D38" s="87"/>
      <c r="E38" s="345"/>
      <c r="F38" s="333"/>
      <c r="G38" s="322"/>
    </row>
    <row r="39" spans="1:7" x14ac:dyDescent="0.2">
      <c r="A39" s="91"/>
      <c r="B39" s="339"/>
      <c r="C39" s="89"/>
      <c r="D39" s="87"/>
      <c r="E39" s="345"/>
      <c r="F39" s="333"/>
      <c r="G39" s="322">
        <f>F39*E39</f>
        <v>0</v>
      </c>
    </row>
    <row r="40" spans="1:7" x14ac:dyDescent="0.2">
      <c r="A40" s="91">
        <v>6.12</v>
      </c>
      <c r="B40" s="339"/>
      <c r="C40" s="89" t="s">
        <v>717</v>
      </c>
      <c r="D40" s="87" t="s">
        <v>50</v>
      </c>
      <c r="E40" s="345">
        <v>40</v>
      </c>
      <c r="F40" s="333"/>
      <c r="G40" s="322"/>
    </row>
    <row r="41" spans="1:7" x14ac:dyDescent="0.2">
      <c r="A41" s="91"/>
      <c r="B41" s="339"/>
      <c r="C41" s="89"/>
      <c r="D41" s="87"/>
      <c r="E41" s="345"/>
      <c r="F41" s="333"/>
      <c r="G41" s="322"/>
    </row>
    <row r="42" spans="1:7" x14ac:dyDescent="0.2">
      <c r="A42" s="91">
        <v>6.13</v>
      </c>
      <c r="B42" s="339"/>
      <c r="C42" s="89" t="s">
        <v>718</v>
      </c>
      <c r="D42" s="87" t="s">
        <v>50</v>
      </c>
      <c r="E42" s="345">
        <v>0</v>
      </c>
      <c r="F42" s="333"/>
      <c r="G42" s="322" t="s">
        <v>733</v>
      </c>
    </row>
    <row r="43" spans="1:7" x14ac:dyDescent="0.2">
      <c r="A43" s="91"/>
      <c r="B43" s="339"/>
      <c r="C43" s="89"/>
      <c r="D43" s="87"/>
      <c r="E43" s="345"/>
      <c r="F43" s="333"/>
      <c r="G43" s="322"/>
    </row>
    <row r="44" spans="1:7" ht="24" x14ac:dyDescent="0.2">
      <c r="A44" s="91"/>
      <c r="B44" s="339" t="s">
        <v>731</v>
      </c>
      <c r="C44" s="340" t="s">
        <v>732</v>
      </c>
      <c r="D44" s="87"/>
      <c r="E44" s="174"/>
      <c r="F44" s="333"/>
      <c r="G44" s="322"/>
    </row>
    <row r="45" spans="1:7" x14ac:dyDescent="0.2">
      <c r="A45" s="150"/>
      <c r="B45" s="339"/>
      <c r="C45" s="340"/>
      <c r="D45" s="87"/>
      <c r="E45" s="174"/>
      <c r="F45" s="333"/>
      <c r="G45" s="322"/>
    </row>
    <row r="46" spans="1:7" x14ac:dyDescent="0.2">
      <c r="A46" s="91">
        <v>6.14</v>
      </c>
      <c r="B46" s="71"/>
      <c r="C46" s="89" t="s">
        <v>717</v>
      </c>
      <c r="D46" s="87" t="s">
        <v>50</v>
      </c>
      <c r="E46" s="345">
        <v>40</v>
      </c>
      <c r="F46" s="333"/>
      <c r="G46" s="322">
        <f>F46*E46</f>
        <v>0</v>
      </c>
    </row>
    <row r="47" spans="1:7" x14ac:dyDescent="0.2">
      <c r="A47" s="91"/>
      <c r="B47" s="71"/>
      <c r="C47" s="89"/>
      <c r="D47" s="87"/>
      <c r="E47" s="345"/>
      <c r="F47" s="333"/>
      <c r="G47" s="322"/>
    </row>
    <row r="48" spans="1:7" x14ac:dyDescent="0.2">
      <c r="A48" s="91">
        <v>6.15</v>
      </c>
      <c r="B48" s="71"/>
      <c r="C48" s="89" t="s">
        <v>718</v>
      </c>
      <c r="D48" s="87" t="s">
        <v>50</v>
      </c>
      <c r="E48" s="345">
        <v>0</v>
      </c>
      <c r="F48" s="333"/>
      <c r="G48" s="322" t="s">
        <v>733</v>
      </c>
    </row>
    <row r="49" spans="1:7" x14ac:dyDescent="0.2">
      <c r="A49" s="91"/>
      <c r="B49" s="71"/>
      <c r="C49" s="89"/>
      <c r="D49" s="87"/>
      <c r="E49" s="343"/>
      <c r="F49" s="333"/>
      <c r="G49" s="322"/>
    </row>
    <row r="50" spans="1:7" ht="24" x14ac:dyDescent="0.2">
      <c r="A50" s="91"/>
      <c r="B50" s="71" t="s">
        <v>736</v>
      </c>
      <c r="C50" s="340" t="s">
        <v>737</v>
      </c>
      <c r="D50" s="87"/>
      <c r="E50" s="174"/>
      <c r="F50" s="333"/>
      <c r="G50" s="322"/>
    </row>
    <row r="51" spans="1:7" x14ac:dyDescent="0.2">
      <c r="A51" s="150"/>
      <c r="B51" s="71"/>
      <c r="C51" s="89"/>
      <c r="D51" s="87"/>
      <c r="E51" s="174"/>
      <c r="F51" s="333"/>
      <c r="G51" s="322"/>
    </row>
    <row r="52" spans="1:7" ht="24" x14ac:dyDescent="0.2">
      <c r="A52" s="150">
        <v>6.16</v>
      </c>
      <c r="B52" s="71"/>
      <c r="C52" s="340" t="s">
        <v>738</v>
      </c>
      <c r="D52" s="87" t="s">
        <v>52</v>
      </c>
      <c r="E52" s="174">
        <v>1</v>
      </c>
      <c r="F52" s="333"/>
      <c r="G52" s="322">
        <f>F52*E52</f>
        <v>0</v>
      </c>
    </row>
    <row r="53" spans="1:7" x14ac:dyDescent="0.2">
      <c r="A53" s="150"/>
      <c r="B53" s="71"/>
      <c r="C53" s="89"/>
      <c r="D53" s="87"/>
      <c r="E53" s="174"/>
      <c r="F53" s="333"/>
      <c r="G53" s="322"/>
    </row>
    <row r="54" spans="1:7" x14ac:dyDescent="0.2">
      <c r="A54" s="150">
        <v>6.17</v>
      </c>
      <c r="B54" s="71"/>
      <c r="C54" s="89" t="s">
        <v>739</v>
      </c>
      <c r="D54" s="87" t="s">
        <v>740</v>
      </c>
      <c r="E54" s="174">
        <v>4</v>
      </c>
      <c r="F54" s="333"/>
      <c r="G54" s="322">
        <f>F54*E54</f>
        <v>0</v>
      </c>
    </row>
    <row r="55" spans="1:7" x14ac:dyDescent="0.2">
      <c r="A55" s="150"/>
      <c r="B55" s="71"/>
      <c r="C55" s="89"/>
      <c r="D55" s="87"/>
      <c r="E55" s="174"/>
      <c r="F55" s="333"/>
      <c r="G55" s="322"/>
    </row>
    <row r="56" spans="1:7" x14ac:dyDescent="0.2">
      <c r="A56" s="150">
        <v>6.18</v>
      </c>
      <c r="B56" s="71"/>
      <c r="C56" s="89" t="s">
        <v>741</v>
      </c>
      <c r="D56" s="87" t="s">
        <v>51</v>
      </c>
      <c r="E56" s="174">
        <v>10</v>
      </c>
      <c r="F56" s="333"/>
      <c r="G56" s="322">
        <f>F56*E56</f>
        <v>0</v>
      </c>
    </row>
    <row r="57" spans="1:7" x14ac:dyDescent="0.2">
      <c r="A57" s="150"/>
      <c r="B57" s="71"/>
      <c r="C57" s="89"/>
      <c r="D57" s="87"/>
      <c r="E57" s="174"/>
      <c r="F57" s="333"/>
      <c r="G57" s="322"/>
    </row>
    <row r="58" spans="1:7" x14ac:dyDescent="0.2">
      <c r="A58" s="150">
        <v>6.19</v>
      </c>
      <c r="B58" s="71" t="s">
        <v>742</v>
      </c>
      <c r="C58" s="89" t="s">
        <v>743</v>
      </c>
      <c r="D58" s="87" t="s">
        <v>744</v>
      </c>
      <c r="E58" s="174">
        <v>45</v>
      </c>
      <c r="F58" s="333"/>
      <c r="G58" s="322">
        <f>F58*E58</f>
        <v>0</v>
      </c>
    </row>
    <row r="59" spans="1:7" x14ac:dyDescent="0.2">
      <c r="A59" s="150"/>
      <c r="B59" s="71"/>
      <c r="C59" s="89"/>
      <c r="D59" s="87"/>
      <c r="E59" s="174"/>
      <c r="F59" s="333"/>
      <c r="G59" s="322"/>
    </row>
    <row r="60" spans="1:7" x14ac:dyDescent="0.2">
      <c r="A60" s="150"/>
      <c r="B60" s="71"/>
      <c r="C60" s="89"/>
      <c r="D60" s="87"/>
      <c r="E60" s="174"/>
      <c r="F60" s="333"/>
      <c r="G60" s="322"/>
    </row>
    <row r="61" spans="1:7" x14ac:dyDescent="0.2">
      <c r="A61" s="150"/>
      <c r="B61" s="71"/>
      <c r="C61" s="89"/>
      <c r="D61" s="87"/>
      <c r="E61" s="174"/>
      <c r="F61" s="333"/>
      <c r="G61" s="322"/>
    </row>
    <row r="62" spans="1:7" x14ac:dyDescent="0.2">
      <c r="A62" s="150"/>
      <c r="B62" s="71"/>
      <c r="C62" s="89"/>
      <c r="D62" s="87"/>
      <c r="E62" s="174"/>
      <c r="F62" s="333"/>
      <c r="G62" s="322"/>
    </row>
    <row r="63" spans="1:7" x14ac:dyDescent="0.2">
      <c r="A63" s="150"/>
      <c r="B63" s="71"/>
      <c r="C63" s="89"/>
      <c r="D63" s="87"/>
      <c r="E63" s="174"/>
      <c r="F63" s="333"/>
      <c r="G63" s="322"/>
    </row>
    <row r="64" spans="1:7" x14ac:dyDescent="0.2">
      <c r="A64" s="91"/>
      <c r="B64" s="71"/>
      <c r="C64" s="89"/>
      <c r="D64" s="87"/>
      <c r="E64" s="174"/>
      <c r="F64" s="333"/>
      <c r="G64" s="322"/>
    </row>
    <row r="65" spans="1:7" x14ac:dyDescent="0.2">
      <c r="A65" s="91"/>
      <c r="B65" s="71"/>
      <c r="C65" s="89"/>
      <c r="D65" s="87"/>
      <c r="E65" s="174"/>
      <c r="F65" s="333"/>
      <c r="G65" s="322"/>
    </row>
    <row r="66" spans="1:7" x14ac:dyDescent="0.2">
      <c r="A66" s="91"/>
      <c r="B66" s="71"/>
      <c r="C66" s="89"/>
      <c r="D66" s="87"/>
      <c r="E66" s="174"/>
      <c r="F66" s="333"/>
      <c r="G66" s="322"/>
    </row>
    <row r="67" spans="1:7" x14ac:dyDescent="0.2">
      <c r="A67" s="91"/>
      <c r="B67" s="71"/>
      <c r="C67" s="89"/>
      <c r="D67" s="87"/>
      <c r="E67" s="174"/>
      <c r="F67" s="333"/>
      <c r="G67" s="322"/>
    </row>
    <row r="68" spans="1:7" x14ac:dyDescent="0.2">
      <c r="A68" s="91"/>
      <c r="B68" s="71"/>
      <c r="C68" s="89"/>
      <c r="D68" s="87"/>
      <c r="E68" s="174"/>
      <c r="F68" s="333"/>
      <c r="G68" s="322"/>
    </row>
    <row r="69" spans="1:7" x14ac:dyDescent="0.2">
      <c r="A69" s="91"/>
      <c r="B69" s="71"/>
      <c r="C69" s="89"/>
      <c r="D69" s="87"/>
      <c r="E69" s="174"/>
      <c r="F69" s="333"/>
      <c r="G69" s="322"/>
    </row>
    <row r="70" spans="1:7" x14ac:dyDescent="0.2">
      <c r="A70" s="91"/>
      <c r="B70" s="71"/>
      <c r="C70" s="89"/>
      <c r="D70" s="87"/>
      <c r="E70" s="174"/>
      <c r="F70" s="333"/>
      <c r="G70" s="322"/>
    </row>
    <row r="71" spans="1:7" x14ac:dyDescent="0.2">
      <c r="A71" s="91"/>
      <c r="B71" s="71"/>
      <c r="C71" s="89"/>
      <c r="D71" s="87"/>
      <c r="E71" s="174"/>
      <c r="F71" s="333"/>
      <c r="G71" s="322"/>
    </row>
    <row r="72" spans="1:7" x14ac:dyDescent="0.2">
      <c r="A72" s="91"/>
      <c r="B72" s="71"/>
      <c r="C72" s="89"/>
      <c r="D72" s="87"/>
      <c r="E72" s="174"/>
      <c r="F72" s="333"/>
      <c r="G72" s="322"/>
    </row>
    <row r="73" spans="1:7" x14ac:dyDescent="0.2">
      <c r="A73" s="91"/>
      <c r="B73" s="71"/>
      <c r="C73" s="89"/>
      <c r="D73" s="87"/>
      <c r="E73" s="174"/>
      <c r="F73" s="333"/>
      <c r="G73" s="322"/>
    </row>
    <row r="74" spans="1:7" ht="12.75" thickBot="1" x14ac:dyDescent="0.25">
      <c r="A74" s="91"/>
      <c r="B74" s="71"/>
      <c r="C74" s="89"/>
      <c r="D74" s="87"/>
      <c r="E74" s="174"/>
      <c r="F74" s="333"/>
      <c r="G74" s="322"/>
    </row>
    <row r="75" spans="1:7" ht="15" customHeight="1" thickBot="1" x14ac:dyDescent="0.25">
      <c r="A75" s="80"/>
      <c r="B75" s="72"/>
      <c r="C75" s="359" t="s">
        <v>745</v>
      </c>
      <c r="D75" s="359"/>
      <c r="E75" s="359"/>
      <c r="F75" s="384"/>
      <c r="G75" s="393">
        <f>SUM(G10:G74)</f>
        <v>0</v>
      </c>
    </row>
    <row r="76" spans="1:7" s="186" customFormat="1" ht="12" customHeight="1" x14ac:dyDescent="0.2">
      <c r="A76" s="184"/>
      <c r="B76" s="185"/>
      <c r="C76" s="185"/>
      <c r="D76" s="185"/>
      <c r="E76" s="184"/>
      <c r="F76" s="185"/>
      <c r="G76" s="181"/>
    </row>
    <row r="77" spans="1:7" s="186" customFormat="1" ht="12" customHeight="1" x14ac:dyDescent="0.2">
      <c r="A77" s="184"/>
      <c r="B77" s="185"/>
      <c r="C77" s="185"/>
      <c r="D77" s="185"/>
      <c r="E77" s="184"/>
      <c r="F77" s="185"/>
      <c r="G77" s="181"/>
    </row>
    <row r="78" spans="1:7" s="186" customFormat="1" ht="12" customHeight="1" x14ac:dyDescent="0.2">
      <c r="A78" s="184"/>
      <c r="B78" s="185"/>
      <c r="C78" s="185"/>
      <c r="D78" s="185"/>
      <c r="E78" s="184"/>
      <c r="F78" s="185"/>
      <c r="G78" s="181"/>
    </row>
    <row r="79" spans="1:7" s="186" customFormat="1" ht="12" customHeight="1" x14ac:dyDescent="0.2">
      <c r="A79" s="184"/>
      <c r="B79" s="185"/>
      <c r="C79" s="185"/>
      <c r="D79" s="185"/>
      <c r="E79" s="184"/>
      <c r="F79" s="185"/>
      <c r="G79" s="181"/>
    </row>
    <row r="80" spans="1:7" s="186" customFormat="1" ht="12" customHeight="1" x14ac:dyDescent="0.2">
      <c r="A80" s="184"/>
      <c r="B80" s="185"/>
      <c r="C80" s="185"/>
      <c r="D80" s="185"/>
      <c r="E80" s="184"/>
      <c r="F80" s="185"/>
      <c r="G80" s="198" t="s">
        <v>461</v>
      </c>
    </row>
  </sheetData>
  <mergeCells count="6">
    <mergeCell ref="C75:E75"/>
    <mergeCell ref="A1:G1"/>
    <mergeCell ref="A3:G3"/>
    <mergeCell ref="A4:G4"/>
    <mergeCell ref="F6:G6"/>
    <mergeCell ref="F7:G7"/>
  </mergeCells>
  <pageMargins left="0.55118110236220474" right="0.55118110236220474" top="0.55118110236220474" bottom="0.78740157480314965" header="0" footer="0.51181102362204722"/>
  <pageSetup paperSize="9" scale="74" firstPageNumber="18" fitToHeight="0" orientation="portrait" useFirstPageNumber="1" r:id="rId1"/>
  <headerFooter alignWithMargins="0">
    <oddHeader>&amp;R&amp;G</oddHeader>
    <oddFooter xml:space="preserve">&amp;CPricing Schedule Section C2.2 </oddFooter>
  </headerFooter>
  <drawing r:id="rId2"/>
  <legacyDrawing r:id="rId3"/>
  <legacyDrawingHF r:id="rId4"/>
  <oleObjects>
    <mc:AlternateContent xmlns:mc="http://schemas.openxmlformats.org/markup-compatibility/2006">
      <mc:Choice Requires="x14">
        <oleObject link="[1]!''''" oleUpdate="OLEUPDATE_ALWAYS" shapeId="38913">
          <objectPr defaultSize="0" autoPict="0" dde="1" r:id="rId5">
            <anchor moveWithCells="1">
              <from>
                <xdr:col>0</xdr:col>
                <xdr:colOff>266700</xdr:colOff>
                <xdr:row>75</xdr:row>
                <xdr:rowOff>9525</xdr:rowOff>
              </from>
              <to>
                <xdr:col>3</xdr:col>
                <xdr:colOff>400050</xdr:colOff>
                <xdr:row>78</xdr:row>
                <xdr:rowOff>114300</xdr:rowOff>
              </to>
            </anchor>
          </objectPr>
        </oleObject>
      </mc:Choice>
      <mc:Fallback>
        <oleObject link="[1]!''''" oleUpdate="OLEUPDATE_ALWAYS" shapeId="38913"/>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G48"/>
  <sheetViews>
    <sheetView showWhiteSpace="0" view="pageBreakPreview" zoomScale="70" zoomScaleNormal="85" zoomScaleSheetLayoutView="70" workbookViewId="0">
      <selection activeCell="C21" sqref="C21"/>
    </sheetView>
  </sheetViews>
  <sheetFormatPr defaultRowHeight="15" x14ac:dyDescent="0.2"/>
  <cols>
    <col min="1" max="1" width="14.5546875" style="123" customWidth="1"/>
    <col min="2" max="2" width="45.44140625" style="123" customWidth="1"/>
    <col min="3" max="3" width="29.44140625" style="123" customWidth="1"/>
    <col min="4" max="4" width="13.33203125" style="123" bestFit="1" customWidth="1"/>
    <col min="5" max="5" width="13.6640625" style="123" bestFit="1" customWidth="1"/>
    <col min="6" max="6" width="15" style="123" bestFit="1" customWidth="1"/>
    <col min="7" max="16384" width="8.88671875" style="123"/>
  </cols>
  <sheetData>
    <row r="1" spans="1:7" ht="15.75" thickBot="1" x14ac:dyDescent="0.25"/>
    <row r="2" spans="1:7" ht="15.75" x14ac:dyDescent="0.25">
      <c r="A2" s="364" t="str">
        <f>UPPER("Moses Kotane Local Municipality")</f>
        <v>MOSES KOTANE LOCAL MUNICIPALITY</v>
      </c>
      <c r="B2" s="365"/>
      <c r="C2" s="366"/>
      <c r="G2" s="147"/>
    </row>
    <row r="3" spans="1:7" ht="15.75" x14ac:dyDescent="0.25">
      <c r="A3" s="96"/>
      <c r="B3" s="337"/>
      <c r="C3" s="102"/>
      <c r="G3" s="148"/>
    </row>
    <row r="4" spans="1:7" x14ac:dyDescent="0.2">
      <c r="A4" s="515" t="s">
        <v>669</v>
      </c>
      <c r="B4" s="516"/>
      <c r="C4" s="517"/>
      <c r="G4" s="148"/>
    </row>
    <row r="5" spans="1:7" ht="15.75" customHeight="1" x14ac:dyDescent="0.2">
      <c r="A5" s="515" t="str">
        <f>'Sch5 Reservoir'!A4</f>
        <v>018/MKLM/2022/2023</v>
      </c>
      <c r="B5" s="516"/>
      <c r="C5" s="517"/>
      <c r="G5" s="39"/>
    </row>
    <row r="6" spans="1:7" ht="21.75" customHeight="1" x14ac:dyDescent="0.25">
      <c r="A6" s="336"/>
      <c r="B6" s="337"/>
      <c r="C6" s="338"/>
      <c r="G6" s="39"/>
    </row>
    <row r="7" spans="1:7" ht="15.75" customHeight="1" x14ac:dyDescent="0.25">
      <c r="A7" s="103"/>
      <c r="B7" s="104"/>
      <c r="C7" s="105"/>
    </row>
    <row r="8" spans="1:7" ht="15.75" x14ac:dyDescent="0.25">
      <c r="A8" s="103"/>
      <c r="B8" s="104"/>
      <c r="C8" s="105"/>
    </row>
    <row r="9" spans="1:7" x14ac:dyDescent="0.2">
      <c r="A9" s="106"/>
      <c r="B9" s="107"/>
      <c r="C9" s="108"/>
    </row>
    <row r="10" spans="1:7" ht="15.75" x14ac:dyDescent="0.25">
      <c r="A10" s="361" t="s">
        <v>323</v>
      </c>
      <c r="B10" s="362"/>
      <c r="C10" s="363"/>
    </row>
    <row r="11" spans="1:7" ht="14.25" customHeight="1" x14ac:dyDescent="0.2">
      <c r="A11" s="109"/>
      <c r="B11" s="136"/>
      <c r="C11" s="110"/>
    </row>
    <row r="12" spans="1:7" ht="15.75" x14ac:dyDescent="0.25">
      <c r="A12" s="367" t="s">
        <v>95</v>
      </c>
      <c r="B12" s="368"/>
      <c r="C12" s="369"/>
    </row>
    <row r="13" spans="1:7" ht="15.75" x14ac:dyDescent="0.25">
      <c r="A13" s="335"/>
      <c r="B13" s="360" t="s">
        <v>95</v>
      </c>
      <c r="C13" s="370"/>
    </row>
    <row r="14" spans="1:7" ht="16.5" thickBot="1" x14ac:dyDescent="0.3">
      <c r="A14" s="367"/>
      <c r="B14" s="368"/>
      <c r="C14" s="369"/>
    </row>
    <row r="15" spans="1:7" ht="15.75" thickBot="1" x14ac:dyDescent="0.25">
      <c r="A15" s="111"/>
      <c r="B15" s="112"/>
      <c r="C15" s="176" t="s">
        <v>684</v>
      </c>
    </row>
    <row r="16" spans="1:7" ht="24.95" customHeight="1" thickBot="1" x14ac:dyDescent="0.25">
      <c r="A16" s="172" t="s">
        <v>92</v>
      </c>
      <c r="B16" s="173" t="s">
        <v>5</v>
      </c>
      <c r="C16" s="518" t="s">
        <v>93</v>
      </c>
      <c r="D16" s="175"/>
      <c r="E16" s="175"/>
    </row>
    <row r="17" spans="1:6" ht="24.95" customHeight="1" x14ac:dyDescent="0.2">
      <c r="A17" s="124">
        <v>1</v>
      </c>
      <c r="B17" s="122" t="s">
        <v>94</v>
      </c>
      <c r="C17" s="519">
        <f>'Sch 1 P &amp; G''s'!J137</f>
        <v>249500</v>
      </c>
      <c r="E17" s="175"/>
      <c r="F17" s="175"/>
    </row>
    <row r="18" spans="1:6" ht="24.95" customHeight="1" x14ac:dyDescent="0.2">
      <c r="A18" s="124">
        <v>2</v>
      </c>
      <c r="B18" s="122" t="s">
        <v>453</v>
      </c>
      <c r="C18" s="520">
        <f>'Sch 2 Day Works'!J148</f>
        <v>0</v>
      </c>
    </row>
    <row r="19" spans="1:6" ht="24.95" customHeight="1" x14ac:dyDescent="0.2">
      <c r="A19" s="124">
        <v>3</v>
      </c>
      <c r="B19" s="122" t="s">
        <v>215</v>
      </c>
      <c r="C19" s="520">
        <f>'Sch 3 Earthw Water Trenches'!J105</f>
        <v>0</v>
      </c>
    </row>
    <row r="20" spans="1:6" ht="24.95" customHeight="1" x14ac:dyDescent="0.2">
      <c r="A20" s="125">
        <v>4</v>
      </c>
      <c r="B20" s="122" t="s">
        <v>135</v>
      </c>
      <c r="C20" s="520">
        <f>'Sch 4 Med Press Pipes'!J233</f>
        <v>0</v>
      </c>
    </row>
    <row r="21" spans="1:6" ht="24.95" customHeight="1" x14ac:dyDescent="0.2">
      <c r="A21" s="125">
        <v>5</v>
      </c>
      <c r="B21" s="122" t="s">
        <v>681</v>
      </c>
      <c r="C21" s="521">
        <f>'Sch5 Reservoir'!H243</f>
        <v>704000</v>
      </c>
    </row>
    <row r="22" spans="1:6" ht="24.95" customHeight="1" thickBot="1" x14ac:dyDescent="0.25">
      <c r="A22" s="144">
        <v>6</v>
      </c>
      <c r="B22" s="145" t="s">
        <v>693</v>
      </c>
      <c r="C22" s="521">
        <f>'Sch6 Horizontal Drilling'!G75</f>
        <v>0</v>
      </c>
    </row>
    <row r="23" spans="1:6" ht="24.95" customHeight="1" thickBot="1" x14ac:dyDescent="0.25">
      <c r="A23" s="373" t="s">
        <v>374</v>
      </c>
      <c r="B23" s="374"/>
      <c r="C23" s="522">
        <f>SUM(C17:C22)</f>
        <v>953500</v>
      </c>
    </row>
    <row r="24" spans="1:6" ht="24.95" customHeight="1" thickBot="1" x14ac:dyDescent="0.25">
      <c r="A24" s="375" t="s">
        <v>375</v>
      </c>
      <c r="B24" s="376"/>
      <c r="C24" s="523">
        <f>C23*0.1</f>
        <v>95350</v>
      </c>
    </row>
    <row r="25" spans="1:6" ht="24.95" customHeight="1" thickBot="1" x14ac:dyDescent="0.25">
      <c r="A25" s="373" t="s">
        <v>670</v>
      </c>
      <c r="B25" s="374"/>
      <c r="C25" s="522">
        <f>SUM(C23:C24)</f>
        <v>1048850</v>
      </c>
    </row>
    <row r="26" spans="1:6" ht="24.95" customHeight="1" thickBot="1" x14ac:dyDescent="0.25">
      <c r="A26" s="375" t="s">
        <v>689</v>
      </c>
      <c r="B26" s="376"/>
      <c r="C26" s="523">
        <f>C25*0.15</f>
        <v>157327.5</v>
      </c>
    </row>
    <row r="27" spans="1:6" ht="24.95" customHeight="1" thickBot="1" x14ac:dyDescent="0.25">
      <c r="A27" s="373" t="s">
        <v>690</v>
      </c>
      <c r="B27" s="374"/>
      <c r="C27" s="522">
        <f>C25+C26</f>
        <v>1206177.5</v>
      </c>
    </row>
    <row r="28" spans="1:6" ht="24.95" customHeight="1" thickBot="1" x14ac:dyDescent="0.3">
      <c r="A28" s="371" t="s">
        <v>220</v>
      </c>
      <c r="B28" s="372"/>
      <c r="C28" s="522">
        <f>C27</f>
        <v>1206177.5</v>
      </c>
      <c r="E28" s="175"/>
      <c r="F28" s="175"/>
    </row>
    <row r="29" spans="1:6" x14ac:dyDescent="0.2">
      <c r="A29" s="524"/>
      <c r="B29" s="525"/>
      <c r="C29" s="526"/>
      <c r="F29" s="175"/>
    </row>
    <row r="30" spans="1:6" x14ac:dyDescent="0.2">
      <c r="A30" s="107"/>
      <c r="B30" s="107"/>
      <c r="C30" s="107"/>
      <c r="F30" s="175"/>
    </row>
    <row r="31" spans="1:6" x14ac:dyDescent="0.2">
      <c r="A31" s="107"/>
      <c r="B31" s="107"/>
      <c r="C31" s="107"/>
      <c r="F31" s="175"/>
    </row>
    <row r="32" spans="1:6" x14ac:dyDescent="0.2">
      <c r="A32" s="107"/>
      <c r="B32" s="107"/>
      <c r="C32" s="95"/>
      <c r="F32" s="175"/>
    </row>
    <row r="33" spans="1:3" x14ac:dyDescent="0.2">
      <c r="A33" s="107"/>
      <c r="B33" s="107"/>
      <c r="C33" s="107"/>
    </row>
    <row r="34" spans="1:3" x14ac:dyDescent="0.2">
      <c r="A34" s="107"/>
      <c r="B34" s="107"/>
      <c r="C34" s="107"/>
    </row>
    <row r="48" spans="1:3" x14ac:dyDescent="0.2">
      <c r="C48" s="95" t="s">
        <v>734</v>
      </c>
    </row>
  </sheetData>
  <mergeCells count="13">
    <mergeCell ref="B13:C13"/>
    <mergeCell ref="A28:B28"/>
    <mergeCell ref="A14:C14"/>
    <mergeCell ref="A23:B23"/>
    <mergeCell ref="A24:B24"/>
    <mergeCell ref="A25:B25"/>
    <mergeCell ref="A26:B26"/>
    <mergeCell ref="A27:B27"/>
    <mergeCell ref="A4:C4"/>
    <mergeCell ref="A5:C5"/>
    <mergeCell ref="A10:C10"/>
    <mergeCell ref="A2:C2"/>
    <mergeCell ref="A12:C12"/>
  </mergeCells>
  <phoneticPr fontId="0" type="noConversion"/>
  <printOptions horizontalCentered="1"/>
  <pageMargins left="0.55118110236220474" right="0.35433070866141736" top="0.59055118110236227" bottom="0.59055118110236227" header="0" footer="0.11811023622047245"/>
  <pageSetup paperSize="9" scale="87" orientation="portrait" useFirstPageNumber="1" r:id="rId1"/>
  <headerFooter alignWithMargins="0">
    <oddFooter xml:space="preserve">&amp;CPricing Schedule Section C2.2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Sch 1 P &amp; G's</vt:lpstr>
      <vt:lpstr>Sch 2 Day Works</vt:lpstr>
      <vt:lpstr>Sch 3 Earthw Water Trenches</vt:lpstr>
      <vt:lpstr>Sch 4 Med Press Pipes</vt:lpstr>
      <vt:lpstr>Sch5 Reservoir</vt:lpstr>
      <vt:lpstr>Sch6 Horizontal Drilling</vt:lpstr>
      <vt:lpstr>Summary</vt:lpstr>
      <vt:lpstr>'Sch 1 P &amp; G''s'!Print_Area</vt:lpstr>
      <vt:lpstr>'Sch 3 Earthw Water Trenches'!Print_Area</vt:lpstr>
      <vt:lpstr>'Sch 4 Med Press Pipes'!Print_Area</vt:lpstr>
      <vt:lpstr>'Sch5 Reservoir'!Print_Area</vt:lpstr>
      <vt:lpstr>'Sch6 Horizontal Drilling'!Print_Area</vt:lpstr>
      <vt:lpstr>Summary!Print_Area</vt:lpstr>
      <vt:lpstr>'Sch 1 P &amp; G''s'!Print_Titles</vt:lpstr>
      <vt:lpstr>'Sch 2 Day Works'!Print_Titles</vt:lpstr>
      <vt:lpstr>'Sch 3 Earthw Water Trenches'!Print_Titles</vt:lpstr>
      <vt:lpstr>'Sch 4 Med Press Pipes'!Print_Titles</vt:lpstr>
      <vt:lpstr>'Sch5 Reservoir'!Print_Titles</vt:lpstr>
      <vt:lpstr>'Sch6 Horizontal Drilling'!Print_Titles</vt:lpstr>
    </vt:vector>
  </TitlesOfParts>
  <Company>EVN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DuPlooy</dc:creator>
  <cp:lastModifiedBy>Pieter Le Roux</cp:lastModifiedBy>
  <cp:lastPrinted>2022-10-27T14:36:20Z</cp:lastPrinted>
  <dcterms:created xsi:type="dcterms:W3CDTF">2000-06-30T06:50:36Z</dcterms:created>
  <dcterms:modified xsi:type="dcterms:W3CDTF">2022-11-02T14:01:39Z</dcterms:modified>
</cp:coreProperties>
</file>