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etsholo\Desktop\SPECIFICATIONS\SPECIFICATION 2023-2024\"/>
    </mc:Choice>
  </mc:AlternateContent>
  <xr:revisionPtr revIDLastSave="0" documentId="8_{851BE239-CC51-4C5E-8E94-DCAD4EF47D62}" xr6:coauthVersionLast="36" xr6:coauthVersionMax="36" xr10:uidLastSave="{00000000-0000-0000-0000-000000000000}"/>
  <bookViews>
    <workbookView xWindow="0" yWindow="0" windowWidth="19200" windowHeight="6230" tabRatio="1000" activeTab="9" xr2:uid="{00000000-000D-0000-FFFF-FFFF00000000}"/>
  </bookViews>
  <sheets>
    <sheet name="works" sheetId="248" r:id="rId1"/>
    <sheet name="pg1" sheetId="267" r:id="rId2"/>
    <sheet name="WT" sheetId="284" r:id="rId3"/>
    <sheet name="WM" sheetId="285" r:id="rId4"/>
    <sheet name="Yard Connections" sheetId="295" r:id="rId5"/>
    <sheet name="vbc" sheetId="286" r:id="rId6"/>
    <sheet name="ohs" sheetId="279" r:id="rId7"/>
    <sheet name="ohs2" sheetId="280" r:id="rId8"/>
    <sheet name="ohs3" sheetId="283" r:id="rId9"/>
    <sheet name="sum" sheetId="282" r:id="rId10"/>
  </sheets>
  <definedNames>
    <definedName name="_xlnm.Print_Area" localSheetId="4">'Yard Connections'!$A$1:$K$60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95" l="1"/>
  <c r="J48" i="267" l="1"/>
  <c r="F50" i="267"/>
  <c r="G50" i="267" s="1"/>
  <c r="F48" i="267"/>
  <c r="G48" i="267" s="1"/>
  <c r="K49" i="267"/>
  <c r="J50" i="267" s="1"/>
  <c r="G49" i="267"/>
  <c r="K47" i="267"/>
  <c r="G47" i="267"/>
  <c r="J40" i="267"/>
  <c r="E12" i="286" l="1"/>
  <c r="E13" i="285"/>
  <c r="M20" i="284"/>
  <c r="F46" i="267" l="1"/>
  <c r="G46" i="267" s="1"/>
  <c r="K45" i="267"/>
  <c r="G45" i="267"/>
  <c r="C2" i="282" l="1"/>
  <c r="J2" i="283"/>
  <c r="J2" i="280"/>
  <c r="J2" i="279"/>
  <c r="J2" i="286"/>
  <c r="J2" i="295"/>
  <c r="J2" i="285"/>
  <c r="J2" i="284"/>
  <c r="J2" i="267"/>
  <c r="A1" i="267"/>
  <c r="A11" i="282" l="1"/>
  <c r="B11" i="282"/>
  <c r="B12" i="282"/>
  <c r="B13" i="282"/>
  <c r="A54" i="295" l="1"/>
  <c r="C9" i="295"/>
  <c r="A3" i="295"/>
  <c r="A2" i="295"/>
  <c r="J1" i="295"/>
  <c r="A1" i="295"/>
  <c r="G43" i="267" l="1"/>
  <c r="F44" i="267" s="1"/>
  <c r="G44" i="267" s="1"/>
  <c r="E15" i="285"/>
  <c r="E16" i="285"/>
  <c r="E14" i="285"/>
  <c r="K43" i="267" l="1"/>
  <c r="A61" i="285"/>
  <c r="A3" i="267" l="1"/>
  <c r="A2" i="267"/>
  <c r="E17" i="285" l="1"/>
  <c r="E24" i="284"/>
  <c r="E50" i="284"/>
  <c r="E48" i="284"/>
  <c r="E49" i="284"/>
  <c r="E52" i="284"/>
  <c r="E51" i="284"/>
  <c r="E23" i="284"/>
  <c r="E12" i="284" l="1"/>
  <c r="M23" i="284" l="1"/>
  <c r="E25" i="284"/>
  <c r="K41" i="267"/>
  <c r="K39" i="267"/>
  <c r="A1" i="282"/>
  <c r="C1" i="282"/>
  <c r="A2" i="282"/>
  <c r="A3" i="282"/>
  <c r="A3" i="283"/>
  <c r="A2" i="283"/>
  <c r="J1" i="283"/>
  <c r="A1" i="283"/>
  <c r="A3" i="280"/>
  <c r="A2" i="280"/>
  <c r="J1" i="280"/>
  <c r="A1" i="280"/>
  <c r="A3" i="279"/>
  <c r="A2" i="279"/>
  <c r="J1" i="279"/>
  <c r="A1" i="279"/>
  <c r="A3" i="286"/>
  <c r="A2" i="286"/>
  <c r="J1" i="286"/>
  <c r="A1" i="286"/>
  <c r="A3" i="285"/>
  <c r="A2" i="285"/>
  <c r="J1" i="285"/>
  <c r="A1" i="285"/>
  <c r="A3" i="284"/>
  <c r="A2" i="284"/>
  <c r="J1" i="284"/>
  <c r="A1" i="284"/>
  <c r="E28" i="284"/>
  <c r="G41" i="267"/>
  <c r="F42" i="267" s="1"/>
  <c r="G42" i="267" s="1"/>
  <c r="A13" i="282"/>
  <c r="A12" i="282"/>
  <c r="B10" i="282"/>
  <c r="A10" i="282"/>
  <c r="A9" i="282"/>
  <c r="C9" i="285"/>
  <c r="C9" i="286" s="1"/>
  <c r="C7" i="283"/>
  <c r="B8" i="282"/>
  <c r="A8" i="282"/>
  <c r="C8" i="280"/>
  <c r="C8" i="283"/>
  <c r="J1" i="267"/>
  <c r="A12" i="248"/>
  <c r="A8" i="248"/>
  <c r="E26" i="284" l="1"/>
</calcChain>
</file>

<file path=xl/sharedStrings.xml><?xml version="1.0" encoding="utf-8"?>
<sst xmlns="http://schemas.openxmlformats.org/spreadsheetml/2006/main" count="1009" uniqueCount="614">
  <si>
    <t>MOSES KOTANE LOCAL MUNICIPALITY</t>
  </si>
  <si>
    <t>Item</t>
  </si>
  <si>
    <t>Payment</t>
  </si>
  <si>
    <t>Item Description</t>
  </si>
  <si>
    <t>Unit</t>
  </si>
  <si>
    <t>Quantities</t>
  </si>
  <si>
    <t>Rate</t>
  </si>
  <si>
    <t>Amount</t>
  </si>
  <si>
    <t>number</t>
  </si>
  <si>
    <t>reference</t>
  </si>
  <si>
    <t>tender</t>
  </si>
  <si>
    <t>final</t>
  </si>
  <si>
    <t>previous</t>
  </si>
  <si>
    <t>current</t>
  </si>
  <si>
    <t>to date</t>
  </si>
  <si>
    <t>Rands.cents</t>
  </si>
  <si>
    <t>SANS</t>
  </si>
  <si>
    <t>SCHEDULE 1</t>
  </si>
  <si>
    <t>PRELIMARY AND GENERAL</t>
  </si>
  <si>
    <t>A,AB</t>
  </si>
  <si>
    <t>1.1</t>
  </si>
  <si>
    <t>FIXED CHARGE ITEMS</t>
  </si>
  <si>
    <t>A</t>
  </si>
  <si>
    <t>1.1.1</t>
  </si>
  <si>
    <t>8.3.1</t>
  </si>
  <si>
    <t>Contractual requirements</t>
  </si>
  <si>
    <t>sum</t>
  </si>
  <si>
    <t>1.1.2</t>
  </si>
  <si>
    <t>PSAB 1</t>
  </si>
  <si>
    <t>The Contractor to provide a name board</t>
  </si>
  <si>
    <t>No</t>
  </si>
  <si>
    <t>1.1.3</t>
  </si>
  <si>
    <t>PSAB 4</t>
  </si>
  <si>
    <t>The Contractor to provide survey assistant</t>
  </si>
  <si>
    <t>1.1.4</t>
  </si>
  <si>
    <t>PSAB 5</t>
  </si>
  <si>
    <t>The Contractor to provide survey equipments</t>
  </si>
  <si>
    <t>1.1.5</t>
  </si>
  <si>
    <t>PS 6.3</t>
  </si>
  <si>
    <t>The Contractor to provide offices and storage sheds</t>
  </si>
  <si>
    <t>1.1.6</t>
  </si>
  <si>
    <t>The Contractor to provide workshops</t>
  </si>
  <si>
    <t>1.1.7</t>
  </si>
  <si>
    <t>The Contractor to provide living accommodations</t>
  </si>
  <si>
    <t>1.1.8</t>
  </si>
  <si>
    <t>PS 7.1</t>
  </si>
  <si>
    <t>The Contractor to provide ablution and latrine facilities</t>
  </si>
  <si>
    <t>1.1.9</t>
  </si>
  <si>
    <t>The Contractor to supply tools and equipments</t>
  </si>
  <si>
    <t>1.1.10</t>
  </si>
  <si>
    <t>PS 6.1&amp;</t>
  </si>
  <si>
    <t>The Contractor to provide water, electricity &amp; communications</t>
  </si>
  <si>
    <t>1.1.11</t>
  </si>
  <si>
    <t>5.5</t>
  </si>
  <si>
    <t>Deal with water as described in SANS 1 200 A section 5.5</t>
  </si>
  <si>
    <t>1.1.12</t>
  </si>
  <si>
    <t xml:space="preserve">The Contractor to establish access road to site </t>
  </si>
  <si>
    <t>1.1.13</t>
  </si>
  <si>
    <t>8.3.3</t>
  </si>
  <si>
    <t>Other fixed charge obligations by the Contractor</t>
  </si>
  <si>
    <t>1.1.14</t>
  </si>
  <si>
    <t>8.3.4</t>
  </si>
  <si>
    <t>The Contractor to remove site establishment</t>
  </si>
  <si>
    <t>1.1.15</t>
  </si>
  <si>
    <t>The Contractor to make provision for traffic control</t>
  </si>
  <si>
    <t>1.2</t>
  </si>
  <si>
    <t>TIME RELATED ITEMS</t>
  </si>
  <si>
    <t>PSA</t>
  </si>
  <si>
    <t>1.2.1</t>
  </si>
  <si>
    <t>8.4.1</t>
  </si>
  <si>
    <t>1.2.2</t>
  </si>
  <si>
    <t>8.4.2</t>
  </si>
  <si>
    <t>The Contractor to maintain facilities on the site</t>
  </si>
  <si>
    <t>1.2.3</t>
  </si>
  <si>
    <t>8.4.3</t>
  </si>
  <si>
    <t>The Contractor's supervision of the site</t>
  </si>
  <si>
    <t>1.2.4</t>
  </si>
  <si>
    <t>8.4.4</t>
  </si>
  <si>
    <t>The Contractor's company and head office overhead costs</t>
  </si>
  <si>
    <t>1.2.5</t>
  </si>
  <si>
    <t>8.4.5</t>
  </si>
  <si>
    <t>Other time related obligations by the Contractor</t>
  </si>
  <si>
    <t>1.2.6</t>
  </si>
  <si>
    <t>Time related costs for traffic control</t>
  </si>
  <si>
    <t>1.3</t>
  </si>
  <si>
    <t>PROVISIONAL SUMS BY THE ENGINEER</t>
  </si>
  <si>
    <t>1.3.1</t>
  </si>
  <si>
    <t>Prov</t>
  </si>
  <si>
    <t>1.3.2</t>
  </si>
  <si>
    <t>Contractor's overhead and profit on Item 1.3.1</t>
  </si>
  <si>
    <t>1.3.3</t>
  </si>
  <si>
    <t>1.3.4</t>
  </si>
  <si>
    <t>Contractor's overhead and profit on Item 1.3.3</t>
  </si>
  <si>
    <t>TOTAL CARRIED TO SUMMARY</t>
  </si>
  <si>
    <t>SCHEDULE 2</t>
  </si>
  <si>
    <t>1 200</t>
  </si>
  <si>
    <t>DRAWING REFERS:</t>
  </si>
  <si>
    <t>2.1</t>
  </si>
  <si>
    <t>SITE CLEARANCE</t>
  </si>
  <si>
    <t>DB</t>
  </si>
  <si>
    <t>2.1.1</t>
  </si>
  <si>
    <t>Remove vegetation and trees up to 1m girth</t>
  </si>
  <si>
    <t>m</t>
  </si>
  <si>
    <t>2.2</t>
  </si>
  <si>
    <t>EXCAVATIONS</t>
  </si>
  <si>
    <t>2.2.1</t>
  </si>
  <si>
    <t>8.3.2.a</t>
  </si>
  <si>
    <t>2.2.2</t>
  </si>
  <si>
    <t>2.2.3</t>
  </si>
  <si>
    <t>Excavation for 110 mm Ø uPVC pipes, 800 x 1300 mm</t>
  </si>
  <si>
    <t>2.2.4</t>
  </si>
  <si>
    <t>Excavation for 160 mm Ø uPVC pipes, 800 x 1300 mm</t>
  </si>
  <si>
    <t>2.2.5</t>
  </si>
  <si>
    <t>Excavation for 200 mm Ø uPVC pipes, 800 x 1300 mm</t>
  </si>
  <si>
    <t>2.3</t>
  </si>
  <si>
    <t>EXCAVATION ANCILLARY ITEMS</t>
  </si>
  <si>
    <t>2.3.1</t>
  </si>
  <si>
    <t>8.3.2.b2</t>
  </si>
  <si>
    <t>Extra over for excavation in hard rock material</t>
  </si>
  <si>
    <t>m³</t>
  </si>
  <si>
    <t>2.3.2</t>
  </si>
  <si>
    <t>Extra over for excavation in boulder material</t>
  </si>
  <si>
    <t>2.3.3</t>
  </si>
  <si>
    <t>8.3.2.c</t>
  </si>
  <si>
    <t>Extra over for additional deeper excavations</t>
  </si>
  <si>
    <t>2.3.4</t>
  </si>
  <si>
    <t>8.3.3.1.b</t>
  </si>
  <si>
    <t>Make up deficiency in backfill material by importation</t>
  </si>
  <si>
    <t>2.3.5</t>
  </si>
  <si>
    <t>8.3.3.2</t>
  </si>
  <si>
    <t>Open up borrow pit</t>
  </si>
  <si>
    <t>Rate only</t>
  </si>
  <si>
    <t>2.3.6</t>
  </si>
  <si>
    <t>8.3.3.3</t>
  </si>
  <si>
    <r>
      <t xml:space="preserve">Compaction in road reserves with 1:10 mix </t>
    </r>
    <r>
      <rPr>
        <b/>
        <u/>
        <sz val="11"/>
        <rFont val="Century Gothic"/>
        <family val="2"/>
      </rPr>
      <t>soilcrete</t>
    </r>
  </si>
  <si>
    <t>2.3.7</t>
  </si>
  <si>
    <t>Remove and reinstate existing fences (no new material involved)</t>
  </si>
  <si>
    <t>2.4</t>
  </si>
  <si>
    <t>DEALING WITH EXISTING SERVICES</t>
  </si>
  <si>
    <t>2.4.1</t>
  </si>
  <si>
    <t>8.3.5.a</t>
  </si>
  <si>
    <t>Electrical cables crossing the new trenches</t>
  </si>
  <si>
    <t>R/O</t>
  </si>
  <si>
    <t>2.4.2</t>
  </si>
  <si>
    <t>Non optic post office cables and pipes crossing the new trenches</t>
  </si>
  <si>
    <t>2.4.3</t>
  </si>
  <si>
    <t>House / stand connection pipes crossing the new trenches</t>
  </si>
  <si>
    <t>2.4.4</t>
  </si>
  <si>
    <t>Main water pipes crossing the new trenches</t>
  </si>
  <si>
    <t>2.4.5</t>
  </si>
  <si>
    <t>Main sewer pipes crossing the new trenches</t>
  </si>
  <si>
    <t>2.4.6</t>
  </si>
  <si>
    <t>Other services not specified effecting the construction</t>
  </si>
  <si>
    <t>2.4.7</t>
  </si>
  <si>
    <t>Open up for inspection of existing water pipes</t>
  </si>
  <si>
    <t>2.5</t>
  </si>
  <si>
    <t>SURFACE FINISHING AT ROAD CROSSINGS</t>
  </si>
  <si>
    <t>2.5.1</t>
  </si>
  <si>
    <t>8.3.6.1.a</t>
  </si>
  <si>
    <t>Re - instate all road surfaces to original state</t>
  </si>
  <si>
    <t>m²</t>
  </si>
  <si>
    <t>2.5.2</t>
  </si>
  <si>
    <t>Re - instate all walk ways, drive ways etc. to original state</t>
  </si>
  <si>
    <t>2.5.3</t>
  </si>
  <si>
    <t>8.3.6.1.c</t>
  </si>
  <si>
    <t>Extra over reinstatement items for bitumen surfacing</t>
  </si>
  <si>
    <t>2.6</t>
  </si>
  <si>
    <t>PROVISION FOR BEDDING AND COVERING</t>
  </si>
  <si>
    <t>LB</t>
  </si>
  <si>
    <t>2.6.1</t>
  </si>
  <si>
    <t>8.2.1a</t>
  </si>
  <si>
    <t>2.6.2</t>
  </si>
  <si>
    <t>8.2.1b</t>
  </si>
  <si>
    <t>2.6.3</t>
  </si>
  <si>
    <t>8.2.2.2.a</t>
  </si>
  <si>
    <t>2.6.4</t>
  </si>
  <si>
    <t>8.2.2.2.b</t>
  </si>
  <si>
    <t>2.6.5</t>
  </si>
  <si>
    <t>8.2.2.2.c</t>
  </si>
  <si>
    <r>
      <t xml:space="preserve">Backfilling in 150mm thick layers compacted to 93% to 98% </t>
    </r>
    <r>
      <rPr>
        <sz val="8"/>
        <rFont val="Century Gothic"/>
        <family val="2"/>
      </rPr>
      <t>MOD AASHTO</t>
    </r>
  </si>
  <si>
    <t>2.6.6</t>
  </si>
  <si>
    <t>8.2.2.3</t>
  </si>
  <si>
    <t>15 MPa concrete encasement</t>
  </si>
  <si>
    <t xml:space="preserve">TOTAL CARRIED TO SUMMARY </t>
  </si>
  <si>
    <t>SCHEDULE 3</t>
  </si>
  <si>
    <t>3.1</t>
  </si>
  <si>
    <t>WATER PIPES</t>
  </si>
  <si>
    <t>L</t>
  </si>
  <si>
    <t>Supply &amp; lay the following water pipes :</t>
  </si>
  <si>
    <t>3.1.1</t>
  </si>
  <si>
    <t>8.2.1</t>
  </si>
  <si>
    <t xml:space="preserve">75 mm Ø Class 9 uPVC Z - lok pipes </t>
  </si>
  <si>
    <t>3.1.2</t>
  </si>
  <si>
    <t xml:space="preserve">90 mm Ø Class 9 uPVC Z - lok pipes </t>
  </si>
  <si>
    <t>3.1.3</t>
  </si>
  <si>
    <t xml:space="preserve">110 mm Ø Class 9 uPVC Z - lok pipes </t>
  </si>
  <si>
    <t>3.1.4</t>
  </si>
  <si>
    <t xml:space="preserve">160mm Ø Class 9 uPVC Z - lok pipes </t>
  </si>
  <si>
    <t>3.1.5</t>
  </si>
  <si>
    <t xml:space="preserve">200 mm Ø Class 9 uPVC Z - lok pipes </t>
  </si>
  <si>
    <t>3.1.6</t>
  </si>
  <si>
    <t>150mm Galvanised steel pipes with fittings</t>
  </si>
  <si>
    <t>3.2</t>
  </si>
  <si>
    <t>SPECIAL AND FITTINGS</t>
  </si>
  <si>
    <t>Exra Over for Supply &amp; install the following water pipe accessories :</t>
  </si>
  <si>
    <t>3.2.1</t>
  </si>
  <si>
    <t>8.2.2</t>
  </si>
  <si>
    <t>75 mm Ø pipe x 90 ° bend</t>
  </si>
  <si>
    <t>Rate Only</t>
  </si>
  <si>
    <t>3.2.2</t>
  </si>
  <si>
    <t>75 mm Ø pipe x 45 ° bend</t>
  </si>
  <si>
    <t>3.2.3</t>
  </si>
  <si>
    <t>75 mm Ø pipe x 22.5 ° bend</t>
  </si>
  <si>
    <t>3.2.4</t>
  </si>
  <si>
    <t>75 mm Ø pipe x 11.25 ° bend</t>
  </si>
  <si>
    <t>3.2.5</t>
  </si>
  <si>
    <t>90 mm Ø pipe x 90 ° bend</t>
  </si>
  <si>
    <t>3.2.6</t>
  </si>
  <si>
    <t>90 mm Ø pipe x 45 ° bend</t>
  </si>
  <si>
    <t>3.2.7</t>
  </si>
  <si>
    <t>90 mm Ø pipe x 22.5 ° bend</t>
  </si>
  <si>
    <t>3.2.8</t>
  </si>
  <si>
    <t>90 mm Ø pipe x 11.25 ° bend</t>
  </si>
  <si>
    <t>3.2.9</t>
  </si>
  <si>
    <t>110 mm Ø pipe x 90 ° bend</t>
  </si>
  <si>
    <t>3.2.10</t>
  </si>
  <si>
    <t>110 mm Ø pipe x 45 ° bend</t>
  </si>
  <si>
    <t>3.2.11</t>
  </si>
  <si>
    <t>110 mm Ø pipe x 22.5 ° bend</t>
  </si>
  <si>
    <t>3.2.12</t>
  </si>
  <si>
    <t>110 mm Ø pipe x 11.25 ° bend</t>
  </si>
  <si>
    <t>3.2.13</t>
  </si>
  <si>
    <t>160 mm Ø pipe x 90 ° bend</t>
  </si>
  <si>
    <t>3.2.14</t>
  </si>
  <si>
    <t>160 mm Ø pipe x 45 ° bend</t>
  </si>
  <si>
    <t>3.2.15</t>
  </si>
  <si>
    <t>160 mm Ø pipe x 22.5 ° bend</t>
  </si>
  <si>
    <t>3.2.16</t>
  </si>
  <si>
    <t>160 mm Ø pipe x 11.25 ° bend</t>
  </si>
  <si>
    <t>3.2.17</t>
  </si>
  <si>
    <t>200 mm Ø pipe x 90 ° bend</t>
  </si>
  <si>
    <t>R.O</t>
  </si>
  <si>
    <t>3.2.18</t>
  </si>
  <si>
    <t>200 mm Ø pipe x 45 ° bend</t>
  </si>
  <si>
    <t>3.2.19</t>
  </si>
  <si>
    <t>200 mm Ø pipe x 22.5 ° bend</t>
  </si>
  <si>
    <t>3.2.20</t>
  </si>
  <si>
    <t>200 mm Ø pipe x 11.25 ° bend</t>
  </si>
  <si>
    <t>3.2.21</t>
  </si>
  <si>
    <t>200 x 160 Ø Tee</t>
  </si>
  <si>
    <t>3.2.22</t>
  </si>
  <si>
    <t>160 x 160 Ø Tee</t>
  </si>
  <si>
    <t>3.2.23</t>
  </si>
  <si>
    <t>160 x 90 Ø Tee</t>
  </si>
  <si>
    <t>3.2.24</t>
  </si>
  <si>
    <t>8.2.3</t>
  </si>
  <si>
    <t>160 x 75 Ø Tee</t>
  </si>
  <si>
    <t>3.2.25</t>
  </si>
  <si>
    <t>110 x 110 Ø Tee</t>
  </si>
  <si>
    <t>3.2.26</t>
  </si>
  <si>
    <t>110 x 90 Ø Tee</t>
  </si>
  <si>
    <t>3.2.27</t>
  </si>
  <si>
    <t>110 x 75 Ø Tee</t>
  </si>
  <si>
    <t>3.2.28</t>
  </si>
  <si>
    <t>90 x 90 Ø Tee</t>
  </si>
  <si>
    <t>3.2.29</t>
  </si>
  <si>
    <t>90 x 75 Ø Tee</t>
  </si>
  <si>
    <t>3.2.30</t>
  </si>
  <si>
    <t>75 x 75 Ø Tee</t>
  </si>
  <si>
    <t>3.2.31</t>
  </si>
  <si>
    <t>75 Ø End cap</t>
  </si>
  <si>
    <t>r/o</t>
  </si>
  <si>
    <t>3.2.32</t>
  </si>
  <si>
    <t>90 Ø End cap</t>
  </si>
  <si>
    <t>3.2.33</t>
  </si>
  <si>
    <t>110 Ø End cap</t>
  </si>
  <si>
    <t>3.2.34</t>
  </si>
  <si>
    <t>Viking Johnson Coupling 200AC to 200uPVC</t>
  </si>
  <si>
    <t>3.2.35</t>
  </si>
  <si>
    <t>Viking Johnson Coupling 160uPVC to 150 Galvanised Flanged Steel Pipes</t>
  </si>
  <si>
    <t>3.3</t>
  </si>
  <si>
    <t>WATER ANCILLARY ITEMS</t>
  </si>
  <si>
    <t>3.3.1</t>
  </si>
  <si>
    <t>8.2.11</t>
  </si>
  <si>
    <t xml:space="preserve">Construct anchor trust blocks and pedestals </t>
  </si>
  <si>
    <t>SCHEDULE 4</t>
  </si>
  <si>
    <t>YARD CONNECTIONS</t>
  </si>
  <si>
    <t>SCHEDULE 5</t>
  </si>
  <si>
    <t>VALVE BOXCHAMBER</t>
  </si>
  <si>
    <t>EARTHWORKS</t>
  </si>
  <si>
    <t>D</t>
  </si>
  <si>
    <t>5.1.1</t>
  </si>
  <si>
    <t>8.3.1.1</t>
  </si>
  <si>
    <t xml:space="preserve">Excavate for valve box chamber, backfill and compact around </t>
  </si>
  <si>
    <r>
      <t>m</t>
    </r>
    <r>
      <rPr>
        <sz val="11"/>
        <rFont val="Calibri"/>
        <family val="2"/>
      </rPr>
      <t>³</t>
    </r>
  </si>
  <si>
    <t>after installation</t>
  </si>
  <si>
    <t>MISCELLANEOUS ITEMS</t>
  </si>
  <si>
    <t>G</t>
  </si>
  <si>
    <t>5.2.1</t>
  </si>
  <si>
    <t>Supply &amp;install complete class 16 AVKvalves as follows:</t>
  </si>
  <si>
    <t>5.2.2</t>
  </si>
  <si>
    <r>
      <t xml:space="preserve">75mm </t>
    </r>
    <r>
      <rPr>
        <sz val="11"/>
        <rFont val="Calibri"/>
        <family val="2"/>
      </rPr>
      <t>Ø gate valve with valve chamber</t>
    </r>
  </si>
  <si>
    <t>5.2.3</t>
  </si>
  <si>
    <r>
      <t xml:space="preserve">90 mm </t>
    </r>
    <r>
      <rPr>
        <sz val="11"/>
        <rFont val="Calibri"/>
        <family val="2"/>
      </rPr>
      <t>Ø gate valve with valve chammer</t>
    </r>
  </si>
  <si>
    <t>5.2.4</t>
  </si>
  <si>
    <r>
      <t xml:space="preserve">110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</si>
  <si>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5.2.5</t>
  </si>
  <si>
    <r>
      <t xml:space="preserve">160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</si>
  <si>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5.2.6</t>
  </si>
  <si>
    <r>
      <t xml:space="preserve">200 mm </t>
    </r>
    <r>
      <rPr>
        <sz val="11"/>
        <rFont val="Calibri"/>
        <family val="2"/>
      </rPr>
      <t>Ø gate valve with valve chamber</t>
    </r>
    <r>
      <rPr>
        <sz val="11"/>
        <rFont val="Century Gothic"/>
        <family val="2"/>
      </rPr>
      <t xml:space="preserve"> </t>
    </r>
  </si>
  <si>
    <t>5.2.7</t>
  </si>
  <si>
    <t>5.2.7.1</t>
  </si>
  <si>
    <r>
      <t xml:space="preserve">75 mm </t>
    </r>
    <r>
      <rPr>
        <sz val="11"/>
        <rFont val="Calibri"/>
        <family val="2"/>
      </rPr>
      <t>Ø fire hydrant with hydrant chamber &amp; hydrant tee</t>
    </r>
  </si>
  <si>
    <t>N/o</t>
  </si>
  <si>
    <t>5.2.8</t>
  </si>
  <si>
    <t>5.2.8.1</t>
  </si>
  <si>
    <t>supply and install pipeline markeres as per drawing :</t>
  </si>
  <si>
    <t>SCHEDULE 6</t>
  </si>
  <si>
    <t>OCCUPATIONAL HEALTH AND SAFETY REQIREMENTS</t>
  </si>
  <si>
    <t>NOTIFICATION OF CONSTRUCTION WORK</t>
  </si>
  <si>
    <t>PS10.4.2</t>
  </si>
  <si>
    <t>Notify the Provincial Director of construction work Reg.3</t>
  </si>
  <si>
    <t>PROGRAM</t>
  </si>
  <si>
    <t>PS10.5</t>
  </si>
  <si>
    <t>Set up a site and job specific H&amp;S Plan including a file on site to</t>
  </si>
  <si>
    <t>PR10.32</t>
  </si>
  <si>
    <t>contain the followings :</t>
  </si>
  <si>
    <t>Copy of H&amp;S Act 85 of 1993 including the Construction Regulations,</t>
  </si>
  <si>
    <t>July 2003</t>
  </si>
  <si>
    <t>Proof of registration with COID Insurer</t>
  </si>
  <si>
    <t>Notification of construction work</t>
  </si>
  <si>
    <t>Section 37(2) agreement</t>
  </si>
  <si>
    <t>H&amp;S specifications provided by the Client</t>
  </si>
  <si>
    <t>Copy of tender document, drawings etc.</t>
  </si>
  <si>
    <t>H&amp;S Plan with all information as requested in the H&amp;S specifications</t>
  </si>
  <si>
    <t>Company safety policy to be signed by the CEO</t>
  </si>
  <si>
    <t>Company organogrammme with respect of H&amp;S on specific site</t>
  </si>
  <si>
    <t>Letters of appointment for specific site</t>
  </si>
  <si>
    <t>List of subcontractors for specific site</t>
  </si>
  <si>
    <t>Evacuation plan from specific site</t>
  </si>
  <si>
    <t>Training material and training records</t>
  </si>
  <si>
    <t>Risk assessments and method statements</t>
  </si>
  <si>
    <t>Registers as specified elsewhere</t>
  </si>
  <si>
    <t>Safe work procedures and material safety data sheet</t>
  </si>
  <si>
    <t>Fall protection plan</t>
  </si>
  <si>
    <t>Incident recordings</t>
  </si>
  <si>
    <t>Medical records</t>
  </si>
  <si>
    <t>Minutes of H&amp;S meetings</t>
  </si>
  <si>
    <t>Note :</t>
  </si>
  <si>
    <t>The file shall be a lever arch file with original color document of</t>
  </si>
  <si>
    <t>acceptable standards</t>
  </si>
  <si>
    <t>Emergency telephone numbers to be displayed on back of file</t>
  </si>
  <si>
    <t>The file will be expanded during the project as and when required</t>
  </si>
  <si>
    <t>by the Client</t>
  </si>
  <si>
    <t>SERVICE PROVIDER APPOINTMENTS</t>
  </si>
  <si>
    <t>PS10.9</t>
  </si>
  <si>
    <t>Appoint a service provider to carry  out a risk assessment</t>
  </si>
  <si>
    <t>Appoint an H &amp; S Induction trainer</t>
  </si>
  <si>
    <t>Set up safe works procedures by a competent person</t>
  </si>
  <si>
    <t>TRAINING COURSES</t>
  </si>
  <si>
    <t>Train the SHE representative</t>
  </si>
  <si>
    <t>Induct training of all workers</t>
  </si>
  <si>
    <t>Community training</t>
  </si>
  <si>
    <t>\ SCHEDULE CONTINUED FROM PAGE 15</t>
  </si>
  <si>
    <t xml:space="preserve">Hold toolbox talks on environmental awareness </t>
  </si>
  <si>
    <t>PS10.13</t>
  </si>
  <si>
    <t>Train on construction vehicles and  mobile plant</t>
  </si>
  <si>
    <t>Hold talks on first aid awareness</t>
  </si>
  <si>
    <t>Hold talks on fire fighting awareness</t>
  </si>
  <si>
    <t>Set up HIV training - 7 units</t>
  </si>
  <si>
    <t>Hold tool box talks on hand tools and hand tool accidents</t>
  </si>
  <si>
    <t>PS10.12</t>
  </si>
  <si>
    <t xml:space="preserve">Hold tool box talks on machine guarding </t>
  </si>
  <si>
    <t xml:space="preserve">Hold tool box talks on lifting materials by hand </t>
  </si>
  <si>
    <t>PS10.11</t>
  </si>
  <si>
    <t xml:space="preserve">Hold tool box talks on safe loading </t>
  </si>
  <si>
    <t>PS10.14</t>
  </si>
  <si>
    <t xml:space="preserve">Hold tool box talks on safety signs </t>
  </si>
  <si>
    <t>Hold tool box talks on ten commandments of safety</t>
  </si>
  <si>
    <t>SHE REPRESENTATIVE</t>
  </si>
  <si>
    <t>PS10.7</t>
  </si>
  <si>
    <t>Appoint an  SHE representative to be permanently on site</t>
  </si>
  <si>
    <t>Additional payment for workers appointed on specific H&amp;S tasks :</t>
  </si>
  <si>
    <t>Accident investigator</t>
  </si>
  <si>
    <t>Construction vehicle and mobile plant inspector</t>
  </si>
  <si>
    <t>Hand tool inspector</t>
  </si>
  <si>
    <t>Portable electrical equipments inspector</t>
  </si>
  <si>
    <t>Stacking and storage inspector</t>
  </si>
  <si>
    <t>Hygiene and hygiene facility inspector</t>
  </si>
  <si>
    <t>Fire equipment inspector</t>
  </si>
  <si>
    <t>First aid box inspector</t>
  </si>
  <si>
    <t>PS10.8</t>
  </si>
  <si>
    <t>Construction supervisor</t>
  </si>
  <si>
    <t>PS10.15</t>
  </si>
  <si>
    <t>Excavation inspector</t>
  </si>
  <si>
    <t>Community liaison officer</t>
  </si>
  <si>
    <t>FIRE FIGHTING EQUIPMENT</t>
  </si>
  <si>
    <t>PR10.28</t>
  </si>
  <si>
    <t xml:space="preserve">Provide 3 kg fire fighting equipment suitable for electric fires on </t>
  </si>
  <si>
    <t>each site</t>
  </si>
  <si>
    <t>Obtain inspection certificates of fire fighting  equipment</t>
  </si>
  <si>
    <t>FIRST AID</t>
  </si>
  <si>
    <t>PR10.25</t>
  </si>
  <si>
    <t>Provide a basic First Aid Kit</t>
  </si>
  <si>
    <t>Provide a stretcher</t>
  </si>
  <si>
    <t>PERSONAL PROTECTIVE CLOTHING</t>
  </si>
  <si>
    <t>PS10.37.5</t>
  </si>
  <si>
    <t>Shoulder length PVC Gloves</t>
  </si>
  <si>
    <t>PS10.37.6</t>
  </si>
  <si>
    <t>Plastic Trousers</t>
  </si>
  <si>
    <t>PS10.37.2</t>
  </si>
  <si>
    <t>Safety Goggles</t>
  </si>
  <si>
    <t>\ SCHEDULE CONTINUED FROM PAGE 16</t>
  </si>
  <si>
    <t xml:space="preserve">Gum Boots </t>
  </si>
  <si>
    <t>Welding Helmet</t>
  </si>
  <si>
    <t>Gas Welding Safety Goggles</t>
  </si>
  <si>
    <t>PS10.37.4</t>
  </si>
  <si>
    <t>Safety Shoes</t>
  </si>
  <si>
    <t>Dust Masks</t>
  </si>
  <si>
    <t>PS10.37.1</t>
  </si>
  <si>
    <t>Hard hats</t>
  </si>
  <si>
    <t>Leather Aprons</t>
  </si>
  <si>
    <t>Respiratory masks</t>
  </si>
  <si>
    <t>Overalls</t>
  </si>
  <si>
    <t>MEDICAL TESTS</t>
  </si>
  <si>
    <t>Obtain medical fitness tests of all operators</t>
  </si>
  <si>
    <t>Provide Hepatitis A and B tests and vaccinations</t>
  </si>
  <si>
    <t>Provide Tetanus tests and vaccinations</t>
  </si>
  <si>
    <t>IDENTIFICATION CARDS</t>
  </si>
  <si>
    <t>Provide identification cards to employees</t>
  </si>
  <si>
    <t>SUMMARY OF THE SCHEDULE OF QUANTITIES</t>
  </si>
  <si>
    <t>TOTAL CONSTRUCTION VALUE</t>
  </si>
  <si>
    <t>Add estimated (10% of construction value) contingencies</t>
  </si>
  <si>
    <t>Total construction and contingency value</t>
  </si>
  <si>
    <t>TOTAL CONSTRUCTION, CONTINGENCY &amp; PRICE ADJUSTMENT VALUE</t>
  </si>
  <si>
    <t>ADD 15% VALUE ADDED TAX</t>
  </si>
  <si>
    <t xml:space="preserve">Add 14% Value Added Tax </t>
  </si>
  <si>
    <t>TOTAL VALUE CARRIED TO TENDER DOCUMENT'S FRONT PAGE</t>
  </si>
  <si>
    <t>Total value carried to Tender Document's front page</t>
  </si>
  <si>
    <t>COVID-19 COMPLIANCE</t>
  </si>
  <si>
    <t>Covid 19 OHS Plan, HIRA,and file</t>
  </si>
  <si>
    <t>Hand Washing Facilities</t>
  </si>
  <si>
    <t>Cloth mask</t>
  </si>
  <si>
    <t>Hand Gloves surgical plastic</t>
  </si>
  <si>
    <t>Face shield</t>
  </si>
  <si>
    <t>Transportation of the disposal of the Bio-Hazardous Waste</t>
  </si>
  <si>
    <t>Cleaning Detergents, Cleaning Cloth and cleanng equipments</t>
  </si>
  <si>
    <t>non-contact</t>
  </si>
  <si>
    <t xml:space="preserve">Screening Equipment digital body thermometer infrared </t>
  </si>
  <si>
    <t>Covid-19 Compliance Officer</t>
  </si>
  <si>
    <t>Provide an Isolation room</t>
  </si>
  <si>
    <t>Sum</t>
  </si>
  <si>
    <t xml:space="preserve">Supply Tissue for hand wipping for the duration of the Contract </t>
  </si>
  <si>
    <t xml:space="preserve">Supply Sanitezers for the duration of Contract </t>
  </si>
  <si>
    <t>Supply Sanitizer foot press stand</t>
  </si>
  <si>
    <t>Personnal Protective Equipment</t>
  </si>
  <si>
    <t>Bio Hazardous Waste bins- (the colour coded ones)</t>
  </si>
  <si>
    <t>ADD ESTIMATED CONTINGENCIES (10% OF CONSTRUCTION VALUE)</t>
  </si>
  <si>
    <t>Excavation for 75 mm Ø uPVC pipes, 800 x 1200 mm</t>
  </si>
  <si>
    <t>Class B bedding with selected excavated material &amp; compacted to 90% MOD ASSHTO</t>
  </si>
  <si>
    <t>Class B blanket with approved selected fill material in 150mm thick layers and hand compacted to 90% MOD ASSHTO</t>
  </si>
  <si>
    <t>Class B bedding with imported material from borrow pit and compacted to 90% MOD AASHTO</t>
  </si>
  <si>
    <t>Class B blanket with imported material from borrow pit and hand compacted to 90% MOD AASHTO</t>
  </si>
  <si>
    <t>Supply &amp; install pipeline markers</t>
  </si>
  <si>
    <t>Supply &amp;install complete fire hydrants as follows:</t>
  </si>
  <si>
    <t>Provisional sum for the remuneration of the CLO on monthly basis as determined by the Client</t>
  </si>
  <si>
    <t>Provisional sum for the Sitting Allowance of the PSC Members attending PSC meetings during the Construction Phase of the project</t>
  </si>
  <si>
    <t>1.3.5</t>
  </si>
  <si>
    <t>1.3.6</t>
  </si>
  <si>
    <t>Contractor's overhead and profit on Item 1.3.5</t>
  </si>
  <si>
    <t>4.1</t>
  </si>
  <si>
    <t>Excavate by hand or machine in all materials for trenches, compact the</t>
  </si>
  <si>
    <t>trench base to 90% MOD AASHTO density, backfill by hand in 150mm</t>
  </si>
  <si>
    <t xml:space="preserve">thick layers using excaated or imported material, compact the layers </t>
  </si>
  <si>
    <t>to 90% MOD AASHTO, dispose of all surplus and unusable materials for</t>
  </si>
  <si>
    <t>20, 25 and 32mm diameter pipes, trench width 700mm and depth of</t>
  </si>
  <si>
    <t>1000mm</t>
  </si>
  <si>
    <t>4.1.1</t>
  </si>
  <si>
    <t>4.2</t>
  </si>
  <si>
    <t>METERED YARD (STAND) CONNECTIONS</t>
  </si>
  <si>
    <t>Supply and install single connection on 90-160mm diameteruPVC:</t>
  </si>
  <si>
    <t xml:space="preserve">Complete with all fittings as described on the relevant drawings </t>
  </si>
  <si>
    <t>including a stand pipe with concrete splash block and water meter</t>
  </si>
  <si>
    <t>as specified under item 4.2.4. Item inclusive of all material and labour</t>
  </si>
  <si>
    <t xml:space="preserve">The installation refers to new connection and regularizing of old  </t>
  </si>
  <si>
    <t>illegal water connections on the existing water networks</t>
  </si>
  <si>
    <t>Supply and install double connection on 90-160mm diameteruPVC:</t>
  </si>
  <si>
    <t>4.2.1</t>
  </si>
  <si>
    <t>4.2.2</t>
  </si>
  <si>
    <t>LIC</t>
  </si>
  <si>
    <t>8.2.4</t>
  </si>
  <si>
    <t>4.2.3</t>
  </si>
  <si>
    <t>Formalizing illegal yard connections</t>
  </si>
  <si>
    <t xml:space="preserve">Removal of all existing pipes used for for unauthorized yard </t>
  </si>
  <si>
    <t>connections.</t>
  </si>
  <si>
    <t>4.3</t>
  </si>
  <si>
    <t>4.3.1</t>
  </si>
  <si>
    <t>Break into and connect to existing water lines, seal and make good</t>
  </si>
  <si>
    <t>all connections, that rate shall include all excavations, backfill and</t>
  </si>
  <si>
    <t>re-compaction as per items 8.3.2 and 8.3.3 of SANS 1200 section DB</t>
  </si>
  <si>
    <t>compacted to 90% MOD AASHTO density</t>
  </si>
  <si>
    <t>8.2.8</t>
  </si>
  <si>
    <t>BOQ PAGE  NUMBER 120</t>
  </si>
  <si>
    <t>BOQ PAGE NUMBER 121</t>
  </si>
  <si>
    <t>BOQ PAGE NUMBER 122</t>
  </si>
  <si>
    <t>BOQ PAGE NUMBER 123</t>
  </si>
  <si>
    <t>BOQ PAGE NUMBER 124</t>
  </si>
  <si>
    <t>BOQ PAGE NUMBER 125</t>
  </si>
  <si>
    <t>BOQ PAGE NUMBER 127</t>
  </si>
  <si>
    <t>BOQ PAGE  NUMBER 128</t>
  </si>
  <si>
    <t>BOQ PAGE NUMBER 129</t>
  </si>
  <si>
    <t>MANAMAKGOTENG WATER RETICULATION</t>
  </si>
  <si>
    <t>WATER PIPE TRENCHES</t>
  </si>
  <si>
    <t>WATER MAINS</t>
  </si>
  <si>
    <t>WATER SUPPLY PIPE TRENCHES</t>
  </si>
  <si>
    <t xml:space="preserve">TOTAL CONSTRUCTION &amp; 10% CONTINGENCY </t>
  </si>
  <si>
    <t xml:space="preserve">Provisional sum to provide the local sucontractors with PPE for the duration of the Contract </t>
  </si>
  <si>
    <t>1.3.7</t>
  </si>
  <si>
    <t>1.3.8</t>
  </si>
  <si>
    <t>Contractor's overhead and profit on Item 1.3.7</t>
  </si>
  <si>
    <t>Excavation for 90 mm Ø uPVC pipes, 800 x 1200 mm</t>
  </si>
  <si>
    <t xml:space="preserve">storage </t>
  </si>
  <si>
    <t>Removed materials to be taken to Construction Site camp for</t>
  </si>
  <si>
    <t>Provisional sum for various tests for quality management</t>
  </si>
  <si>
    <t xml:space="preserve">Provisional sum for repairing of leaks to existing infrastructure </t>
  </si>
  <si>
    <t>1.3.9</t>
  </si>
  <si>
    <t>1.4.0</t>
  </si>
  <si>
    <t>Contractor's overhead and profit on Item 1.3.9</t>
  </si>
  <si>
    <t>Provisional sum to provide accredited training to local general workers</t>
  </si>
  <si>
    <t>1.4.1</t>
  </si>
  <si>
    <t>1.4.2</t>
  </si>
  <si>
    <t>Contractor's overhead and profit on Item 1.4.1</t>
  </si>
  <si>
    <t>ADD ESTIMATED CPA (6.5% OF CONSTRUCTION VALUE)</t>
  </si>
  <si>
    <t>DATE: 17-08-2023</t>
  </si>
  <si>
    <t>PROJECT NO: 001/MKLM/2023/2024</t>
  </si>
  <si>
    <t>%</t>
  </si>
  <si>
    <t>Psum</t>
  </si>
  <si>
    <t>6.1</t>
  </si>
  <si>
    <t>6.1.1</t>
  </si>
  <si>
    <t>6.2</t>
  </si>
  <si>
    <t>6.2.1</t>
  </si>
  <si>
    <t>6.3</t>
  </si>
  <si>
    <t>6.3.1</t>
  </si>
  <si>
    <t>6.3.2</t>
  </si>
  <si>
    <t>6.3.3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</si>
  <si>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</si>
  <si>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</si>
  <si>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</si>
  <si>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</si>
  <si>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</si>
  <si>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</si>
  <si>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</si>
  <si>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</si>
  <si>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</si>
  <si>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</si>
  <si>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</si>
  <si>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6.4.11</t>
  </si>
  <si>
    <t>6.4.12</t>
  </si>
  <si>
    <t>6.4.13</t>
  </si>
  <si>
    <t>6.4.14</t>
  </si>
  <si>
    <t>6.5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</si>
  <si>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</si>
  <si>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</si>
  <si>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</si>
  <si>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</si>
  <si>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</si>
  <si>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</si>
  <si>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</si>
  <si>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</si>
  <si>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</si>
  <si>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</si>
  <si>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</si>
  <si>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</si>
  <si>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6.6</t>
  </si>
  <si>
    <t>6.6.1</t>
  </si>
  <si>
    <t>6.6.2</t>
  </si>
  <si>
    <t>6.7</t>
  </si>
  <si>
    <t>6.7.1</t>
  </si>
  <si>
    <t>6.7.2</t>
  </si>
  <si>
    <t>6.8</t>
  </si>
  <si>
    <t>6.8.1</t>
  </si>
  <si>
    <t>6.8.2</t>
  </si>
  <si>
    <t>6.8.3</t>
  </si>
  <si>
    <t>6.8.4</t>
  </si>
  <si>
    <t>SCHEDULE 6 CONTINUED</t>
  </si>
  <si>
    <t>6.8.5</t>
  </si>
  <si>
    <t>6.8.6</t>
  </si>
  <si>
    <t>6.8.7</t>
  </si>
  <si>
    <t>6.8.8</t>
  </si>
  <si>
    <t>6.8.9</t>
  </si>
  <si>
    <t>6.8.10</t>
  </si>
  <si>
    <t>6.8.11</t>
  </si>
  <si>
    <t>6.8.12</t>
  </si>
  <si>
    <t>6.9</t>
  </si>
  <si>
    <t>6.9.1</t>
  </si>
  <si>
    <t>6.9.2</t>
  </si>
  <si>
    <t>6.9.3</t>
  </si>
  <si>
    <t>6.10</t>
  </si>
  <si>
    <t>6.10.1</t>
  </si>
  <si>
    <t>6.11</t>
  </si>
  <si>
    <t>6.11.1</t>
  </si>
  <si>
    <t>6.11.2</t>
  </si>
  <si>
    <t>6.11.3</t>
  </si>
  <si>
    <t>6.11.4</t>
  </si>
  <si>
    <t>6.11.5</t>
  </si>
  <si>
    <t>6.11.6</t>
  </si>
  <si>
    <t>6.11.7</t>
  </si>
  <si>
    <t>6.11.8</t>
  </si>
  <si>
    <t>6.11.9</t>
  </si>
  <si>
    <t>6.11.10</t>
  </si>
  <si>
    <t>6.11.11</t>
  </si>
  <si>
    <t>6.11.12</t>
  </si>
  <si>
    <t>SCHEDULE CARRIED FORWARD TO PAGE 133</t>
  </si>
  <si>
    <t>SCHEDULE CARRIED FORWARD TO PAGE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</si>
</sst>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&quot;R&quot;\ * #,##0.00_ ;_ &quot;R&quot;\ * \-#,##0.00_ ;_ &quot;R&quot;\ * &quot;-&quot;??_ ;_ @_ "/>
    <numFmt numFmtId="165" formatCode="&quot;$&quot;#,##0_);\(&quot;$&quot;#,##0\)"/>
    <numFmt numFmtId="166" formatCode="&quot;Page Number&quot;\1"/>
    <numFmt numFmtId="167" formatCode="&quot;-\brought forward from page&quot;\ ##"/>
    <numFmt numFmtId="168" formatCode="&quot;BOQ Page Number&quot;\ ##"/>
    <numFmt numFmtId="169" formatCode="&quot;Schedule carried forward to page&quot;\ ##"/>
    <numFmt numFmtId="170" formatCode="&quot;-\schedule continued from page&quot;\ ##"/>
    <numFmt numFmtId="171" formatCode="&quot;-\schedule continued from page&quot;\ ##0.0"/>
    <numFmt numFmtId="172" formatCode="&quot;BOQ page number&quot;\ ##"/>
    <numFmt numFmtId="173" formatCode="0.0"/>
    <numFmt numFmtId="174" formatCode="#,##0.0"/>
    <numFmt numFmtId="175" formatCode="#,##0.000"/>
    <numFmt numFmtId="176" formatCode="[$R-1C09]#,##0.00;\-[$R-1C09]#,##0.00"/>
    <numFmt numFmtId="177" formatCode="[$R-1C09]#,##0.00"/>
    <numFmt numFmtId="178" formatCode="&quot;R&quot;\ #,##0.00"/>
  </numFmts>
  <fonts count="4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sz val="12"/>
      <name val="Copperplate Gothic Light"/>
      <family val="2"/>
    </font>
    <font>
      <sz val="14"/>
      <name val="Arial"/>
      <family val="2"/>
    </font>
    <font>
      <sz val="20"/>
      <name val="Copperplate Gothic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Century Gothic"/>
      <family val="2"/>
    </font>
    <font>
      <sz val="6"/>
      <name val="Arial"/>
      <family val="2"/>
    </font>
    <font>
      <i/>
      <u/>
      <sz val="6"/>
      <name val="Arial"/>
      <family val="2"/>
    </font>
    <font>
      <sz val="11"/>
      <name val="Copperplate Gothic Light"/>
      <family val="2"/>
    </font>
    <font>
      <sz val="10"/>
      <name val="Copperplate Gothic Light"/>
      <family val="2"/>
    </font>
    <font>
      <sz val="16"/>
      <name val="Copperplate Gothic Light"/>
      <family val="2"/>
    </font>
    <font>
      <sz val="12"/>
      <name val="Century Gothic"/>
      <family val="2"/>
    </font>
    <font>
      <sz val="8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sz val="12"/>
      <name val="Calibri"/>
      <family val="2"/>
    </font>
    <font>
      <sz val="14"/>
      <name val="Copperplate Gothic Light"/>
      <family val="2"/>
    </font>
    <font>
      <b/>
      <sz val="14"/>
      <name val="Copperplate Gothic Light"/>
      <family val="2"/>
    </font>
    <font>
      <b/>
      <sz val="14"/>
      <name val="Copperplate Gothic Bold"/>
      <family val="2"/>
    </font>
    <font>
      <sz val="11"/>
      <name val="Century Gothic"/>
      <family val="2"/>
    </font>
    <font>
      <sz val="14"/>
      <name val="Copperplate Gothic Bold"/>
      <family val="2"/>
    </font>
    <font>
      <b/>
      <sz val="11"/>
      <name val="Century Gothic"/>
      <family val="2"/>
    </font>
    <font>
      <sz val="8"/>
      <name val="Copperplate Gothic Light"/>
      <family val="2"/>
    </font>
    <font>
      <sz val="18"/>
      <name val="Copperplate Gothic Light"/>
      <family val="2"/>
    </font>
    <font>
      <sz val="11"/>
      <name val="Arial"/>
      <family val="2"/>
    </font>
    <font>
      <b/>
      <sz val="10"/>
      <name val="Century Gothic"/>
      <family val="2"/>
    </font>
    <font>
      <b/>
      <sz val="22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sz val="24"/>
      <name val="Copperplate Gothic Light"/>
      <family val="2"/>
    </font>
    <font>
      <sz val="18"/>
      <name val="Arial"/>
      <family val="2"/>
    </font>
    <font>
      <b/>
      <sz val="18"/>
      <name val="Copperplate Gothic Light"/>
      <family val="2"/>
    </font>
    <font>
      <sz val="11"/>
      <name val="Calibri"/>
      <family val="2"/>
    </font>
    <font>
      <b/>
      <u/>
      <sz val="11"/>
      <name val="Century Gothic"/>
      <family val="2"/>
    </font>
    <font>
      <b/>
      <sz val="11"/>
      <name val="Copperplate Gothic Light"/>
      <family val="2"/>
    </font>
    <font>
      <b/>
      <sz val="12"/>
      <name val="Copperplate Gothic Light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16"/>
      </right>
      <top/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 style="double">
        <color indexed="55"/>
      </left>
      <right style="thin">
        <color indexed="55"/>
      </right>
      <top/>
      <bottom style="thin">
        <color indexed="13"/>
      </bottom>
      <diagonal/>
    </border>
    <border>
      <left style="thin">
        <color indexed="55"/>
      </left>
      <right style="thin">
        <color indexed="55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double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13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5"/>
      </left>
      <right style="thin">
        <color indexed="55"/>
      </right>
      <top style="medium">
        <color indexed="16"/>
      </top>
      <bottom/>
      <diagonal/>
    </border>
    <border>
      <left style="double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55"/>
      </left>
      <right style="thin">
        <color indexed="55"/>
      </right>
      <top style="medium">
        <color indexed="16"/>
      </top>
      <bottom/>
      <diagonal/>
    </border>
    <border>
      <left style="thin">
        <color indexed="55"/>
      </left>
      <right style="thin">
        <color indexed="55"/>
      </right>
      <top/>
      <bottom style="medium">
        <color indexed="16"/>
      </bottom>
      <diagonal/>
    </border>
    <border>
      <left style="thin">
        <color indexed="16"/>
      </left>
      <right style="double">
        <color indexed="55"/>
      </right>
      <top style="medium">
        <color indexed="16"/>
      </top>
      <bottom/>
      <diagonal/>
    </border>
    <border>
      <left style="thin">
        <color indexed="16"/>
      </left>
      <right style="double">
        <color indexed="55"/>
      </right>
      <top/>
      <bottom style="medium">
        <color indexed="16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13"/>
      </top>
      <bottom/>
      <diagonal/>
    </border>
    <border>
      <left style="medium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/>
      <top style="thin">
        <color indexed="13"/>
      </top>
      <bottom/>
      <diagonal/>
    </border>
    <border>
      <left style="double">
        <color indexed="55"/>
      </left>
      <right style="thin">
        <color indexed="55"/>
      </right>
      <top style="thin">
        <color indexed="13"/>
      </top>
      <bottom/>
      <diagonal/>
    </border>
    <border>
      <left style="thin">
        <color indexed="55"/>
      </left>
      <right style="medium">
        <color indexed="64"/>
      </right>
      <top style="thin">
        <color indexed="1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41">
    <xf numFmtId="0" fontId="0" fillId="0" borderId="0"/>
    <xf numFmtId="3" fontId="1" fillId="0" borderId="0" applyFont="0" applyFill="0" applyBorder="0" applyAlignment="0" applyProtection="0"/>
    <xf numFmtId="174" fontId="16" fillId="0" borderId="1" applyProtection="0"/>
    <xf numFmtId="4" fontId="16" fillId="0" borderId="1" applyProtection="0"/>
    <xf numFmtId="175" fontId="16" fillId="0" borderId="1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Protection="0"/>
    <xf numFmtId="4" fontId="14" fillId="0" borderId="0" applyProtection="0">
      <alignment vertical="top"/>
    </xf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2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1" fillId="0" borderId="0"/>
    <xf numFmtId="0" fontId="1" fillId="0" borderId="0"/>
    <xf numFmtId="0" fontId="1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7" fillId="0" borderId="3"/>
    <xf numFmtId="166" fontId="9" fillId="3" borderId="4" applyFont="0" applyFill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  <xf numFmtId="0" fontId="2" fillId="0" borderId="5" applyProtection="0"/>
  </cellStyleXfs>
  <cellXfs count="311">
    <xf numFmtId="0" fontId="0" fillId="0" borderId="0" xfId="0"/>
    <xf numFmtId="0" fontId="2" fillId="0" borderId="0" xfId="24" applyAlignment="1"/>
    <xf numFmtId="0" fontId="2" fillId="0" borderId="0" xfId="26" applyAlignment="1"/>
    <xf numFmtId="0" fontId="2" fillId="0" borderId="0" xfId="25" applyAlignment="1"/>
    <xf numFmtId="0" fontId="2" fillId="0" borderId="0" xfId="25" applyAlignment="1">
      <alignment vertical="center"/>
    </xf>
    <xf numFmtId="0" fontId="2" fillId="0" borderId="0" xfId="24" applyAlignment="1">
      <alignment vertical="center"/>
    </xf>
    <xf numFmtId="0" fontId="2" fillId="0" borderId="0" xfId="26" applyAlignment="1">
      <alignment vertical="center"/>
    </xf>
    <xf numFmtId="0" fontId="10" fillId="0" borderId="0" xfId="25" applyFont="1" applyAlignment="1">
      <alignment vertical="center"/>
    </xf>
    <xf numFmtId="4" fontId="2" fillId="0" borderId="0" xfId="25" applyNumberFormat="1" applyAlignment="1"/>
    <xf numFmtId="0" fontId="18" fillId="4" borderId="6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Continuous" vertical="center"/>
    </xf>
    <xf numFmtId="0" fontId="23" fillId="5" borderId="17" xfId="0" applyFont="1" applyFill="1" applyBorder="1" applyAlignment="1">
      <alignment horizontal="centerContinuous" vertical="center"/>
    </xf>
    <xf numFmtId="0" fontId="23" fillId="5" borderId="18" xfId="0" applyFont="1" applyFill="1" applyBorder="1" applyAlignment="1">
      <alignment horizontal="centerContinuous" vertical="center"/>
    </xf>
    <xf numFmtId="0" fontId="21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5" borderId="26" xfId="0" quotePrefix="1" applyFont="1" applyFill="1" applyBorder="1" applyAlignment="1">
      <alignment horizontal="left" vertical="center"/>
    </xf>
    <xf numFmtId="167" fontId="27" fillId="5" borderId="17" xfId="0" applyNumberFormat="1" applyFont="1" applyFill="1" applyBorder="1" applyAlignment="1">
      <alignment horizontal="center" vertical="center"/>
    </xf>
    <xf numFmtId="167" fontId="28" fillId="5" borderId="17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0" fontId="18" fillId="5" borderId="28" xfId="0" applyFont="1" applyFill="1" applyBorder="1" applyAlignment="1">
      <alignment vertical="center"/>
    </xf>
    <xf numFmtId="0" fontId="30" fillId="5" borderId="28" xfId="0" applyFont="1" applyFill="1" applyBorder="1" applyAlignment="1">
      <alignment horizontal="center" vertical="center"/>
    </xf>
    <xf numFmtId="3" fontId="30" fillId="5" borderId="28" xfId="0" applyNumberFormat="1" applyFont="1" applyFill="1" applyBorder="1" applyAlignment="1">
      <alignment vertical="center"/>
    </xf>
    <xf numFmtId="4" fontId="30" fillId="5" borderId="28" xfId="0" applyNumberFormat="1" applyFont="1" applyFill="1" applyBorder="1" applyAlignment="1">
      <alignment horizontal="right" vertical="center"/>
    </xf>
    <xf numFmtId="4" fontId="30" fillId="5" borderId="29" xfId="0" applyNumberFormat="1" applyFont="1" applyFill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0" borderId="3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3" fontId="29" fillId="0" borderId="33" xfId="0" applyNumberFormat="1" applyFont="1" applyBorder="1" applyAlignment="1">
      <alignment vertical="center"/>
    </xf>
    <xf numFmtId="4" fontId="29" fillId="6" borderId="34" xfId="0" applyNumberFormat="1" applyFont="1" applyFill="1" applyBorder="1" applyAlignment="1">
      <alignment vertical="center"/>
    </xf>
    <xf numFmtId="167" fontId="27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/>
    </xf>
    <xf numFmtId="3" fontId="29" fillId="0" borderId="36" xfId="0" applyNumberFormat="1" applyFont="1" applyBorder="1" applyAlignment="1">
      <alignment vertical="center"/>
    </xf>
    <xf numFmtId="49" fontId="10" fillId="4" borderId="9" xfId="0" applyNumberFormat="1" applyFont="1" applyFill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0" fillId="0" borderId="9" xfId="0" applyFont="1" applyBorder="1" applyAlignment="1">
      <alignment vertical="center"/>
    </xf>
    <xf numFmtId="167" fontId="41" fillId="0" borderId="0" xfId="0" applyNumberFormat="1" applyFont="1" applyAlignment="1">
      <alignment horizontal="center" vertical="center"/>
    </xf>
    <xf numFmtId="167" fontId="33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10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29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3" fontId="29" fillId="0" borderId="40" xfId="0" applyNumberFormat="1" applyFont="1" applyBorder="1" applyAlignment="1">
      <alignment vertical="center"/>
    </xf>
    <xf numFmtId="3" fontId="29" fillId="0" borderId="40" xfId="0" applyNumberFormat="1" applyFont="1" applyBorder="1" applyAlignment="1">
      <alignment horizontal="right" vertical="center"/>
    </xf>
    <xf numFmtId="4" fontId="29" fillId="0" borderId="41" xfId="0" applyNumberFormat="1" applyFont="1" applyBorder="1" applyAlignment="1">
      <alignment vertical="center"/>
    </xf>
    <xf numFmtId="4" fontId="29" fillId="0" borderId="40" xfId="0" applyNumberFormat="1" applyFont="1" applyBorder="1" applyAlignment="1">
      <alignment horizontal="right" vertical="center"/>
    </xf>
    <xf numFmtId="164" fontId="29" fillId="0" borderId="41" xfId="5" applyFont="1" applyBorder="1" applyAlignment="1">
      <alignment vertical="center"/>
    </xf>
    <xf numFmtId="0" fontId="29" fillId="0" borderId="38" xfId="0" quotePrefix="1" applyFont="1" applyBorder="1" applyAlignment="1">
      <alignment vertical="center"/>
    </xf>
    <xf numFmtId="4" fontId="29" fillId="6" borderId="42" xfId="0" applyNumberFormat="1" applyFont="1" applyFill="1" applyBorder="1" applyAlignment="1">
      <alignment vertical="center"/>
    </xf>
    <xf numFmtId="9" fontId="29" fillId="0" borderId="40" xfId="0" applyNumberFormat="1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3" fontId="29" fillId="0" borderId="47" xfId="0" applyNumberFormat="1" applyFont="1" applyBorder="1" applyAlignment="1">
      <alignment vertical="center"/>
    </xf>
    <xf numFmtId="3" fontId="29" fillId="0" borderId="47" xfId="0" applyNumberFormat="1" applyFont="1" applyBorder="1" applyAlignment="1">
      <alignment horizontal="right" vertical="center"/>
    </xf>
    <xf numFmtId="4" fontId="29" fillId="0" borderId="48" xfId="0" applyNumberFormat="1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0" fontId="29" fillId="0" borderId="49" xfId="0" applyFont="1" applyBorder="1" applyAlignment="1">
      <alignment horizontal="center" vertical="center"/>
    </xf>
    <xf numFmtId="3" fontId="29" fillId="0" borderId="50" xfId="0" applyNumberFormat="1" applyFont="1" applyBorder="1" applyAlignment="1">
      <alignment vertical="center"/>
    </xf>
    <xf numFmtId="170" fontId="26" fillId="5" borderId="26" xfId="0" quotePrefix="1" applyNumberFormat="1" applyFont="1" applyFill="1" applyBorder="1" applyAlignment="1">
      <alignment horizontal="centerContinuous" vertical="center"/>
    </xf>
    <xf numFmtId="171" fontId="27" fillId="5" borderId="17" xfId="0" applyNumberFormat="1" applyFont="1" applyFill="1" applyBorder="1" applyAlignment="1">
      <alignment horizontal="centerContinuous" vertical="center"/>
    </xf>
    <xf numFmtId="171" fontId="11" fillId="5" borderId="17" xfId="0" applyNumberFormat="1" applyFont="1" applyFill="1" applyBorder="1" applyAlignment="1">
      <alignment horizontal="centerContinuous" vertical="center"/>
    </xf>
    <xf numFmtId="0" fontId="29" fillId="0" borderId="51" xfId="0" applyFont="1" applyBorder="1" applyAlignment="1">
      <alignment horizontal="center" vertical="center"/>
    </xf>
    <xf numFmtId="4" fontId="29" fillId="0" borderId="52" xfId="0" applyNumberFormat="1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9" fillId="0" borderId="53" xfId="0" applyFont="1" applyBorder="1" applyAlignment="1">
      <alignment horizontal="left" vertical="center"/>
    </xf>
    <xf numFmtId="3" fontId="29" fillId="0" borderId="33" xfId="0" applyNumberFormat="1" applyFont="1" applyBorder="1" applyAlignment="1">
      <alignment horizontal="right" vertical="center"/>
    </xf>
    <xf numFmtId="3" fontId="29" fillId="0" borderId="40" xfId="0" applyNumberFormat="1" applyFont="1" applyBorder="1" applyAlignment="1">
      <alignment horizontal="center" vertical="center"/>
    </xf>
    <xf numFmtId="0" fontId="31" fillId="0" borderId="38" xfId="21" applyFont="1" applyBorder="1" applyAlignment="1">
      <alignment vertical="center"/>
    </xf>
    <xf numFmtId="0" fontId="29" fillId="0" borderId="39" xfId="21" applyFont="1" applyBorder="1" applyAlignment="1">
      <alignment horizontal="center" vertical="center"/>
    </xf>
    <xf numFmtId="3" fontId="29" fillId="0" borderId="40" xfId="21" applyNumberFormat="1" applyFont="1" applyBorder="1" applyAlignment="1">
      <alignment vertical="center"/>
    </xf>
    <xf numFmtId="0" fontId="29" fillId="0" borderId="38" xfId="21" applyFont="1" applyBorder="1" applyAlignment="1">
      <alignment vertical="center"/>
    </xf>
    <xf numFmtId="0" fontId="1" fillId="0" borderId="9" xfId="21" applyBorder="1" applyAlignment="1">
      <alignment vertical="center"/>
    </xf>
    <xf numFmtId="0" fontId="21" fillId="0" borderId="0" xfId="21" applyFont="1" applyAlignment="1">
      <alignment horizontal="center" vertical="center"/>
    </xf>
    <xf numFmtId="0" fontId="10" fillId="0" borderId="0" xfId="21" applyFont="1" applyAlignment="1">
      <alignment vertical="center"/>
    </xf>
    <xf numFmtId="0" fontId="1" fillId="0" borderId="0" xfId="21" applyAlignment="1">
      <alignment vertical="center"/>
    </xf>
    <xf numFmtId="0" fontId="1" fillId="0" borderId="10" xfId="21" applyBorder="1" applyAlignment="1">
      <alignment vertical="center"/>
    </xf>
    <xf numFmtId="0" fontId="29" fillId="0" borderId="31" xfId="21" applyFont="1" applyBorder="1" applyAlignment="1">
      <alignment vertical="center"/>
    </xf>
    <xf numFmtId="0" fontId="29" fillId="0" borderId="32" xfId="21" applyFont="1" applyBorder="1" applyAlignment="1">
      <alignment horizontal="center" vertical="center"/>
    </xf>
    <xf numFmtId="3" fontId="29" fillId="0" borderId="33" xfId="21" applyNumberFormat="1" applyFont="1" applyBorder="1" applyAlignment="1">
      <alignment vertical="center"/>
    </xf>
    <xf numFmtId="0" fontId="29" fillId="0" borderId="30" xfId="21" applyFont="1" applyBorder="1" applyAlignment="1">
      <alignment horizontal="left" vertical="center"/>
    </xf>
    <xf numFmtId="4" fontId="29" fillId="6" borderId="34" xfId="21" applyNumberFormat="1" applyFont="1" applyFill="1" applyBorder="1" applyAlignment="1">
      <alignment vertical="center"/>
    </xf>
    <xf numFmtId="0" fontId="29" fillId="0" borderId="44" xfId="21" applyFont="1" applyBorder="1" applyAlignment="1">
      <alignment vertical="center"/>
    </xf>
    <xf numFmtId="3" fontId="29" fillId="0" borderId="36" xfId="21" applyNumberFormat="1" applyFont="1" applyBorder="1" applyAlignment="1">
      <alignment vertical="center"/>
    </xf>
    <xf numFmtId="3" fontId="29" fillId="0" borderId="47" xfId="21" applyNumberFormat="1" applyFont="1" applyBorder="1" applyAlignment="1">
      <alignment horizontal="right" vertical="center"/>
    </xf>
    <xf numFmtId="0" fontId="29" fillId="0" borderId="43" xfId="21" applyFont="1" applyBorder="1" applyAlignment="1">
      <alignment horizontal="left" vertical="center"/>
    </xf>
    <xf numFmtId="0" fontId="29" fillId="0" borderId="37" xfId="21" applyFont="1" applyBorder="1" applyAlignment="1">
      <alignment horizontal="left" vertical="center"/>
    </xf>
    <xf numFmtId="0" fontId="29" fillId="0" borderId="43" xfId="21" applyFont="1" applyBorder="1" applyAlignment="1">
      <alignment vertical="center"/>
    </xf>
    <xf numFmtId="0" fontId="29" fillId="0" borderId="49" xfId="21" applyFont="1" applyBorder="1" applyAlignment="1">
      <alignment horizontal="center" vertical="center"/>
    </xf>
    <xf numFmtId="3" fontId="29" fillId="0" borderId="50" xfId="21" applyNumberFormat="1" applyFont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26" fillId="5" borderId="17" xfId="0" applyFont="1" applyFill="1" applyBorder="1" applyAlignment="1">
      <alignment horizontal="center" vertical="center"/>
    </xf>
    <xf numFmtId="3" fontId="26" fillId="5" borderId="17" xfId="0" applyNumberFormat="1" applyFont="1" applyFill="1" applyBorder="1" applyAlignment="1">
      <alignment vertical="center"/>
    </xf>
    <xf numFmtId="4" fontId="26" fillId="5" borderId="17" xfId="0" applyNumberFormat="1" applyFont="1" applyFill="1" applyBorder="1" applyAlignment="1">
      <alignment vertical="center"/>
    </xf>
    <xf numFmtId="167" fontId="44" fillId="5" borderId="28" xfId="0" applyNumberFormat="1" applyFont="1" applyFill="1" applyBorder="1" applyAlignment="1">
      <alignment horizontal="center" vertical="center"/>
    </xf>
    <xf numFmtId="17" fontId="29" fillId="0" borderId="38" xfId="0" quotePrefix="1" applyNumberFormat="1" applyFont="1" applyBorder="1" applyAlignment="1">
      <alignment vertical="center"/>
    </xf>
    <xf numFmtId="0" fontId="29" fillId="0" borderId="38" xfId="0" quotePrefix="1" applyFont="1" applyBorder="1" applyAlignment="1">
      <alignment horizontal="right" vertical="center"/>
    </xf>
    <xf numFmtId="170" fontId="26" fillId="5" borderId="26" xfId="21" quotePrefix="1" applyNumberFormat="1" applyFont="1" applyFill="1" applyBorder="1" applyAlignment="1">
      <alignment horizontal="centerContinuous" vertical="center"/>
    </xf>
    <xf numFmtId="171" fontId="27" fillId="5" borderId="17" xfId="21" applyNumberFormat="1" applyFont="1" applyFill="1" applyBorder="1" applyAlignment="1">
      <alignment horizontal="centerContinuous" vertical="center"/>
    </xf>
    <xf numFmtId="171" fontId="11" fillId="5" borderId="17" xfId="21" applyNumberFormat="1" applyFont="1" applyFill="1" applyBorder="1" applyAlignment="1">
      <alignment horizontal="centerContinuous" vertical="center"/>
    </xf>
    <xf numFmtId="167" fontId="44" fillId="5" borderId="28" xfId="21" applyNumberFormat="1" applyFont="1" applyFill="1" applyBorder="1" applyAlignment="1">
      <alignment horizontal="center" vertical="center"/>
    </xf>
    <xf numFmtId="0" fontId="29" fillId="0" borderId="38" xfId="21" quotePrefix="1" applyFont="1" applyBorder="1" applyAlignment="1">
      <alignment vertical="center"/>
    </xf>
    <xf numFmtId="0" fontId="31" fillId="0" borderId="44" xfId="2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4" fontId="21" fillId="0" borderId="55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4" fontId="21" fillId="0" borderId="58" xfId="0" applyNumberFormat="1" applyFont="1" applyBorder="1" applyAlignment="1">
      <alignment horizontal="right" vertical="center"/>
    </xf>
    <xf numFmtId="0" fontId="1" fillId="0" borderId="54" xfId="0" applyFont="1" applyBorder="1" applyAlignment="1">
      <alignment vertical="center"/>
    </xf>
    <xf numFmtId="0" fontId="2" fillId="8" borderId="54" xfId="0" applyFont="1" applyFill="1" applyBorder="1" applyAlignment="1">
      <alignment vertical="center"/>
    </xf>
    <xf numFmtId="0" fontId="10" fillId="8" borderId="0" xfId="0" applyFont="1" applyFill="1" applyAlignment="1">
      <alignment vertical="center"/>
    </xf>
    <xf numFmtId="170" fontId="10" fillId="0" borderId="54" xfId="0" quotePrefix="1" applyNumberFormat="1" applyFont="1" applyBorder="1" applyAlignment="1">
      <alignment horizontal="left" vertical="center"/>
    </xf>
    <xf numFmtId="0" fontId="21" fillId="0" borderId="54" xfId="0" applyFont="1" applyBorder="1" applyAlignment="1">
      <alignment vertical="center"/>
    </xf>
    <xf numFmtId="0" fontId="32" fillId="4" borderId="7" xfId="0" applyFont="1" applyFill="1" applyBorder="1" applyAlignment="1">
      <alignment vertical="center"/>
    </xf>
    <xf numFmtId="4" fontId="2" fillId="0" borderId="0" xfId="26" applyNumberFormat="1" applyAlignment="1"/>
    <xf numFmtId="4" fontId="46" fillId="0" borderId="0" xfId="25" applyNumberFormat="1" applyFont="1" applyAlignment="1">
      <alignment vertical="center"/>
    </xf>
    <xf numFmtId="176" fontId="29" fillId="0" borderId="40" xfId="0" applyNumberFormat="1" applyFont="1" applyBorder="1" applyAlignment="1">
      <alignment horizontal="right" vertical="center"/>
    </xf>
    <xf numFmtId="177" fontId="29" fillId="0" borderId="40" xfId="0" applyNumberFormat="1" applyFont="1" applyBorder="1" applyAlignment="1">
      <alignment horizontal="right" vertical="center"/>
    </xf>
    <xf numFmtId="177" fontId="29" fillId="0" borderId="41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horizontal="right" vertical="center"/>
    </xf>
    <xf numFmtId="177" fontId="30" fillId="5" borderId="29" xfId="0" applyNumberFormat="1" applyFont="1" applyFill="1" applyBorder="1" applyAlignment="1">
      <alignment vertical="center"/>
    </xf>
    <xf numFmtId="177" fontId="29" fillId="0" borderId="33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vertical="center"/>
    </xf>
    <xf numFmtId="177" fontId="29" fillId="0" borderId="40" xfId="21" applyNumberFormat="1" applyFont="1" applyBorder="1" applyAlignment="1">
      <alignment horizontal="right" vertical="center"/>
    </xf>
    <xf numFmtId="177" fontId="29" fillId="0" borderId="50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vertical="center"/>
    </xf>
    <xf numFmtId="177" fontId="29" fillId="0" borderId="36" xfId="0" applyNumberFormat="1" applyFont="1" applyBorder="1" applyAlignment="1">
      <alignment horizontal="right" vertical="center"/>
    </xf>
    <xf numFmtId="177" fontId="29" fillId="0" borderId="52" xfId="0" applyNumberFormat="1" applyFont="1" applyBorder="1" applyAlignment="1">
      <alignment vertical="center"/>
    </xf>
    <xf numFmtId="177" fontId="29" fillId="0" borderId="41" xfId="0" applyNumberFormat="1" applyFont="1" applyBorder="1" applyAlignment="1">
      <alignment horizontal="right" vertical="center"/>
    </xf>
    <xf numFmtId="177" fontId="29" fillId="0" borderId="41" xfId="21" applyNumberFormat="1" applyFont="1" applyBorder="1" applyAlignment="1">
      <alignment vertical="center"/>
    </xf>
    <xf numFmtId="177" fontId="29" fillId="0" borderId="33" xfId="21" applyNumberFormat="1" applyFont="1" applyBorder="1" applyAlignment="1">
      <alignment horizontal="right" vertical="center"/>
    </xf>
    <xf numFmtId="177" fontId="29" fillId="0" borderId="59" xfId="21" applyNumberFormat="1" applyFont="1" applyBorder="1" applyAlignment="1">
      <alignment vertical="center"/>
    </xf>
    <xf numFmtId="177" fontId="29" fillId="0" borderId="50" xfId="21" applyNumberFormat="1" applyFont="1" applyBorder="1" applyAlignment="1">
      <alignment horizontal="right" vertical="center"/>
    </xf>
    <xf numFmtId="177" fontId="29" fillId="0" borderId="60" xfId="21" applyNumberFormat="1" applyFont="1" applyBorder="1" applyAlignment="1">
      <alignment vertical="center"/>
    </xf>
    <xf numFmtId="177" fontId="29" fillId="0" borderId="40" xfId="0" applyNumberFormat="1" applyFont="1" applyBorder="1" applyAlignment="1">
      <alignment vertical="center"/>
    </xf>
    <xf numFmtId="177" fontId="29" fillId="0" borderId="33" xfId="0" applyNumberFormat="1" applyFont="1" applyBorder="1" applyAlignment="1">
      <alignment vertical="center"/>
    </xf>
    <xf numFmtId="177" fontId="30" fillId="5" borderId="28" xfId="0" applyNumberFormat="1" applyFont="1" applyFill="1" applyBorder="1" applyAlignment="1">
      <alignment vertical="center"/>
    </xf>
    <xf numFmtId="177" fontId="29" fillId="0" borderId="50" xfId="0" applyNumberFormat="1" applyFont="1" applyBorder="1" applyAlignment="1">
      <alignment vertical="center"/>
    </xf>
    <xf numFmtId="0" fontId="18" fillId="5" borderId="26" xfId="0" quotePrefix="1" applyFont="1" applyFill="1" applyBorder="1" applyAlignment="1">
      <alignment horizontal="left" vertical="center"/>
    </xf>
    <xf numFmtId="0" fontId="18" fillId="5" borderId="35" xfId="0" quotePrefix="1" applyFont="1" applyFill="1" applyBorder="1" applyAlignment="1">
      <alignment horizontal="left" vertical="center"/>
    </xf>
    <xf numFmtId="0" fontId="18" fillId="5" borderId="35" xfId="21" quotePrefix="1" applyFont="1" applyFill="1" applyBorder="1" applyAlignment="1">
      <alignment horizontal="left" vertical="center"/>
    </xf>
    <xf numFmtId="0" fontId="29" fillId="0" borderId="61" xfId="0" applyFont="1" applyBorder="1" applyAlignment="1">
      <alignment vertical="center"/>
    </xf>
    <xf numFmtId="0" fontId="29" fillId="0" borderId="61" xfId="0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vertical="center"/>
    </xf>
    <xf numFmtId="177" fontId="29" fillId="0" borderId="61" xfId="0" applyNumberFormat="1" applyFont="1" applyBorder="1" applyAlignment="1">
      <alignment horizontal="right" vertical="center"/>
    </xf>
    <xf numFmtId="3" fontId="2" fillId="0" borderId="0" xfId="25" applyNumberFormat="1" applyAlignment="1"/>
    <xf numFmtId="167" fontId="18" fillId="5" borderId="28" xfId="0" applyNumberFormat="1" applyFont="1" applyFill="1" applyBorder="1" applyAlignment="1">
      <alignment horizontal="left" vertical="center"/>
    </xf>
    <xf numFmtId="4" fontId="29" fillId="0" borderId="40" xfId="21" applyNumberFormat="1" applyFont="1" applyBorder="1" applyAlignment="1">
      <alignment horizontal="right" vertical="center"/>
    </xf>
    <xf numFmtId="0" fontId="29" fillId="0" borderId="38" xfId="0" applyFont="1" applyBorder="1" applyAlignment="1">
      <alignment vertical="center" wrapText="1"/>
    </xf>
    <xf numFmtId="0" fontId="3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4" borderId="7" xfId="0" applyFont="1" applyFill="1" applyBorder="1" applyAlignment="1">
      <alignment vertical="center"/>
    </xf>
    <xf numFmtId="167" fontId="18" fillId="5" borderId="17" xfId="0" applyNumberFormat="1" applyFont="1" applyFill="1" applyBorder="1" applyAlignment="1">
      <alignment horizontal="left" vertical="center"/>
    </xf>
    <xf numFmtId="4" fontId="18" fillId="5" borderId="27" xfId="0" applyNumberFormat="1" applyFont="1" applyFill="1" applyBorder="1" applyAlignment="1">
      <alignment vertical="center"/>
    </xf>
    <xf numFmtId="3" fontId="29" fillId="0" borderId="73" xfId="0" applyNumberFormat="1" applyFont="1" applyBorder="1" applyAlignment="1">
      <alignment horizontal="right" vertical="center"/>
    </xf>
    <xf numFmtId="0" fontId="29" fillId="0" borderId="74" xfId="0" applyFont="1" applyBorder="1" applyAlignment="1">
      <alignment horizontal="left" vertical="center"/>
    </xf>
    <xf numFmtId="0" fontId="29" fillId="0" borderId="75" xfId="0" applyFont="1" applyBorder="1" applyAlignment="1">
      <alignment vertical="center"/>
    </xf>
    <xf numFmtId="0" fontId="29" fillId="0" borderId="76" xfId="0" applyFont="1" applyBorder="1" applyAlignment="1">
      <alignment horizontal="center" vertical="center"/>
    </xf>
    <xf numFmtId="3" fontId="29" fillId="0" borderId="73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horizontal="right" vertical="center"/>
    </xf>
    <xf numFmtId="177" fontId="29" fillId="0" borderId="77" xfId="0" applyNumberFormat="1" applyFont="1" applyBorder="1" applyAlignment="1">
      <alignment vertical="center"/>
    </xf>
    <xf numFmtId="0" fontId="29" fillId="0" borderId="78" xfId="0" applyFont="1" applyBorder="1" applyAlignment="1">
      <alignment vertical="center"/>
    </xf>
    <xf numFmtId="173" fontId="18" fillId="5" borderId="26" xfId="0" quotePrefix="1" applyNumberFormat="1" applyFont="1" applyFill="1" applyBorder="1" applyAlignment="1">
      <alignment horizontal="left" vertical="center"/>
    </xf>
    <xf numFmtId="167" fontId="18" fillId="5" borderId="7" xfId="0" applyNumberFormat="1" applyFont="1" applyFill="1" applyBorder="1" applyAlignment="1">
      <alignment horizontal="left" vertical="center"/>
    </xf>
    <xf numFmtId="4" fontId="18" fillId="5" borderId="8" xfId="0" applyNumberFormat="1" applyFont="1" applyFill="1" applyBorder="1" applyAlignment="1">
      <alignment vertical="center"/>
    </xf>
    <xf numFmtId="0" fontId="18" fillId="5" borderId="17" xfId="0" applyFont="1" applyFill="1" applyBorder="1" applyAlignment="1">
      <alignment vertical="center"/>
    </xf>
    <xf numFmtId="4" fontId="29" fillId="0" borderId="77" xfId="0" applyNumberFormat="1" applyFont="1" applyBorder="1" applyAlignment="1">
      <alignment vertical="center"/>
    </xf>
    <xf numFmtId="177" fontId="29" fillId="0" borderId="73" xfId="0" applyNumberFormat="1" applyFont="1" applyBorder="1" applyAlignment="1">
      <alignment vertical="center"/>
    </xf>
    <xf numFmtId="171" fontId="18" fillId="5" borderId="17" xfId="0" applyNumberFormat="1" applyFont="1" applyFill="1" applyBorder="1" applyAlignment="1">
      <alignment horizontal="centerContinuous" vertical="center"/>
    </xf>
    <xf numFmtId="0" fontId="29" fillId="0" borderId="75" xfId="0" quotePrefix="1" applyFont="1" applyBorder="1" applyAlignment="1">
      <alignment vertical="center"/>
    </xf>
    <xf numFmtId="0" fontId="18" fillId="0" borderId="0" xfId="21" applyFont="1" applyAlignment="1">
      <alignment vertical="center"/>
    </xf>
    <xf numFmtId="0" fontId="29" fillId="0" borderId="76" xfId="21" applyFont="1" applyBorder="1" applyAlignment="1">
      <alignment horizontal="center" vertical="center"/>
    </xf>
    <xf numFmtId="3" fontId="29" fillId="0" borderId="73" xfId="21" applyNumberFormat="1" applyFont="1" applyBorder="1" applyAlignment="1">
      <alignment vertical="center"/>
    </xf>
    <xf numFmtId="4" fontId="29" fillId="0" borderId="77" xfId="21" applyNumberFormat="1" applyFont="1" applyBorder="1" applyAlignment="1">
      <alignment vertical="center"/>
    </xf>
    <xf numFmtId="167" fontId="18" fillId="5" borderId="28" xfId="21" applyNumberFormat="1" applyFont="1" applyFill="1" applyBorder="1" applyAlignment="1">
      <alignment horizontal="left" vertical="center"/>
    </xf>
    <xf numFmtId="0" fontId="29" fillId="0" borderId="74" xfId="21" applyFont="1" applyBorder="1" applyAlignment="1">
      <alignment horizontal="left" vertical="center"/>
    </xf>
    <xf numFmtId="0" fontId="29" fillId="0" borderId="75" xfId="21" applyFont="1" applyBorder="1" applyAlignment="1">
      <alignment vertical="center"/>
    </xf>
    <xf numFmtId="177" fontId="29" fillId="0" borderId="73" xfId="21" applyNumberFormat="1" applyFont="1" applyBorder="1" applyAlignment="1">
      <alignment horizontal="right" vertical="center"/>
    </xf>
    <xf numFmtId="177" fontId="29" fillId="0" borderId="77" xfId="21" applyNumberFormat="1" applyFont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" fillId="0" borderId="79" xfId="0" applyFont="1" applyBorder="1" applyAlignment="1">
      <alignment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1" fontId="10" fillId="7" borderId="81" xfId="0" applyNumberFormat="1" applyFont="1" applyFill="1" applyBorder="1" applyAlignment="1">
      <alignment horizontal="left" vertical="center"/>
    </xf>
    <xf numFmtId="0" fontId="2" fillId="8" borderId="79" xfId="0" applyFont="1" applyFill="1" applyBorder="1" applyAlignment="1">
      <alignment vertical="center"/>
    </xf>
    <xf numFmtId="0" fontId="29" fillId="0" borderId="83" xfId="25" applyFont="1" applyBorder="1" applyAlignment="1"/>
    <xf numFmtId="177" fontId="29" fillId="7" borderId="40" xfId="21" applyNumberFormat="1" applyFont="1" applyFill="1" applyBorder="1" applyAlignment="1">
      <alignment horizontal="right" vertical="center"/>
    </xf>
    <xf numFmtId="0" fontId="18" fillId="7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29" fillId="7" borderId="38" xfId="0" applyFont="1" applyFill="1" applyBorder="1" applyAlignment="1">
      <alignment vertical="center" wrapText="1"/>
    </xf>
    <xf numFmtId="0" fontId="29" fillId="0" borderId="87" xfId="0" applyFont="1" applyBorder="1" applyAlignment="1">
      <alignment horizontal="left" vertical="center"/>
    </xf>
    <xf numFmtId="0" fontId="29" fillId="0" borderId="88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3" fontId="29" fillId="0" borderId="90" xfId="0" applyNumberFormat="1" applyFont="1" applyBorder="1" applyAlignment="1">
      <alignment vertical="center"/>
    </xf>
    <xf numFmtId="177" fontId="29" fillId="0" borderId="90" xfId="0" applyNumberFormat="1" applyFont="1" applyBorder="1" applyAlignment="1">
      <alignment horizontal="right" vertical="center"/>
    </xf>
    <xf numFmtId="177" fontId="29" fillId="0" borderId="91" xfId="0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center" vertical="center"/>
    </xf>
    <xf numFmtId="0" fontId="2" fillId="8" borderId="92" xfId="0" applyFont="1" applyFill="1" applyBorder="1" applyAlignment="1">
      <alignment vertical="center"/>
    </xf>
    <xf numFmtId="0" fontId="10" fillId="8" borderId="93" xfId="0" applyFont="1" applyFill="1" applyBorder="1" applyAlignment="1">
      <alignment vertical="center"/>
    </xf>
    <xf numFmtId="0" fontId="29" fillId="0" borderId="83" xfId="0" applyFont="1" applyBorder="1" applyAlignment="1">
      <alignment vertical="center" wrapText="1"/>
    </xf>
    <xf numFmtId="1" fontId="29" fillId="0" borderId="40" xfId="0" applyNumberFormat="1" applyFont="1" applyBorder="1" applyAlignment="1">
      <alignment vertical="center"/>
    </xf>
    <xf numFmtId="1" fontId="29" fillId="0" borderId="33" xfId="0" applyNumberFormat="1" applyFont="1" applyBorder="1" applyAlignment="1">
      <alignment vertical="center"/>
    </xf>
    <xf numFmtId="1" fontId="30" fillId="5" borderId="28" xfId="0" applyNumberFormat="1" applyFont="1" applyFill="1" applyBorder="1" applyAlignment="1">
      <alignment vertical="center"/>
    </xf>
    <xf numFmtId="1" fontId="29" fillId="0" borderId="73" xfId="0" applyNumberFormat="1" applyFont="1" applyBorder="1" applyAlignment="1">
      <alignment vertical="center"/>
    </xf>
    <xf numFmtId="9" fontId="29" fillId="0" borderId="39" xfId="0" applyNumberFormat="1" applyFont="1" applyBorder="1" applyAlignment="1">
      <alignment horizontal="center" vertical="center"/>
    </xf>
    <xf numFmtId="178" fontId="21" fillId="7" borderId="82" xfId="0" applyNumberFormat="1" applyFont="1" applyFill="1" applyBorder="1" applyAlignment="1">
      <alignment horizontal="right" vertical="center"/>
    </xf>
    <xf numFmtId="178" fontId="2" fillId="8" borderId="79" xfId="0" applyNumberFormat="1" applyFont="1" applyFill="1" applyBorder="1" applyAlignment="1">
      <alignment vertical="center"/>
    </xf>
    <xf numFmtId="178" fontId="2" fillId="7" borderId="79" xfId="0" applyNumberFormat="1" applyFont="1" applyFill="1" applyBorder="1" applyAlignment="1">
      <alignment vertical="center"/>
    </xf>
    <xf numFmtId="178" fontId="37" fillId="7" borderId="86" xfId="0" applyNumberFormat="1" applyFont="1" applyFill="1" applyBorder="1" applyAlignment="1">
      <alignment horizontal="right" vertical="center"/>
    </xf>
    <xf numFmtId="0" fontId="33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168" fontId="18" fillId="4" borderId="4" xfId="0" applyNumberFormat="1" applyFont="1" applyFill="1" applyBorder="1" applyAlignment="1">
      <alignment horizontal="center" vertical="center"/>
    </xf>
    <xf numFmtId="168" fontId="18" fillId="4" borderId="62" xfId="0" applyNumberFormat="1" applyFont="1" applyFill="1" applyBorder="1" applyAlignment="1">
      <alignment horizontal="center" vertical="center"/>
    </xf>
    <xf numFmtId="168" fontId="18" fillId="4" borderId="63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72" fontId="18" fillId="4" borderId="4" xfId="0" applyNumberFormat="1" applyFont="1" applyFill="1" applyBorder="1" applyAlignment="1">
      <alignment horizontal="center" vertical="center"/>
    </xf>
    <xf numFmtId="172" fontId="26" fillId="4" borderId="62" xfId="0" applyNumberFormat="1" applyFont="1" applyFill="1" applyBorder="1" applyAlignment="1">
      <alignment horizontal="center" vertical="center"/>
    </xf>
    <xf numFmtId="172" fontId="26" fillId="4" borderId="63" xfId="0" applyNumberFormat="1" applyFont="1" applyFill="1" applyBorder="1" applyAlignment="1">
      <alignment horizontal="center" vertical="center"/>
    </xf>
    <xf numFmtId="0" fontId="21" fillId="5" borderId="64" xfId="0" applyFont="1" applyFill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3" fillId="5" borderId="68" xfId="0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172" fontId="18" fillId="4" borderId="62" xfId="0" applyNumberFormat="1" applyFont="1" applyFill="1" applyBorder="1" applyAlignment="1">
      <alignment horizontal="center" vertical="center"/>
    </xf>
    <xf numFmtId="172" fontId="18" fillId="4" borderId="63" xfId="0" applyNumberFormat="1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69" fontId="18" fillId="4" borderId="4" xfId="0" applyNumberFormat="1" applyFont="1" applyFill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18" fillId="4" borderId="4" xfId="21" applyFont="1" applyFill="1" applyBorder="1" applyAlignment="1">
      <alignment horizontal="center" vertical="center"/>
    </xf>
    <xf numFmtId="0" fontId="34" fillId="0" borderId="62" xfId="21" applyFont="1" applyBorder="1" applyAlignment="1">
      <alignment horizontal="center" vertical="center"/>
    </xf>
    <xf numFmtId="172" fontId="18" fillId="4" borderId="4" xfId="21" applyNumberFormat="1" applyFont="1" applyFill="1" applyBorder="1" applyAlignment="1">
      <alignment horizontal="center" vertical="center"/>
    </xf>
    <xf numFmtId="172" fontId="18" fillId="4" borderId="62" xfId="21" applyNumberFormat="1" applyFont="1" applyFill="1" applyBorder="1" applyAlignment="1">
      <alignment horizontal="center" vertical="center"/>
    </xf>
    <xf numFmtId="172" fontId="18" fillId="4" borderId="63" xfId="21" applyNumberFormat="1" applyFont="1" applyFill="1" applyBorder="1" applyAlignment="1">
      <alignment horizontal="center" vertical="center"/>
    </xf>
    <xf numFmtId="0" fontId="26" fillId="5" borderId="70" xfId="0" applyFont="1" applyFill="1" applyBorder="1" applyAlignment="1">
      <alignment horizontal="center" vertical="center"/>
    </xf>
    <xf numFmtId="0" fontId="26" fillId="5" borderId="71" xfId="0" applyFont="1" applyFill="1" applyBorder="1" applyAlignment="1">
      <alignment horizontal="center" vertical="center"/>
    </xf>
    <xf numFmtId="0" fontId="26" fillId="5" borderId="72" xfId="0" applyFont="1" applyFill="1" applyBorder="1" applyAlignment="1">
      <alignment horizontal="center" vertical="center"/>
    </xf>
    <xf numFmtId="172" fontId="10" fillId="4" borderId="4" xfId="0" applyNumberFormat="1" applyFont="1" applyFill="1" applyBorder="1" applyAlignment="1">
      <alignment horizontal="center" vertical="center"/>
    </xf>
    <xf numFmtId="172" fontId="10" fillId="4" borderId="62" xfId="0" applyNumberFormat="1" applyFont="1" applyFill="1" applyBorder="1" applyAlignment="1">
      <alignment horizontal="center" vertical="center"/>
    </xf>
    <xf numFmtId="172" fontId="10" fillId="4" borderId="63" xfId="0" applyNumberFormat="1" applyFont="1" applyFill="1" applyBorder="1" applyAlignment="1">
      <alignment horizontal="center" vertical="center"/>
    </xf>
    <xf numFmtId="170" fontId="10" fillId="7" borderId="80" xfId="0" applyNumberFormat="1" applyFont="1" applyFill="1" applyBorder="1" applyAlignment="1">
      <alignment horizontal="left" vertical="center"/>
    </xf>
    <xf numFmtId="0" fontId="2" fillId="7" borderId="81" xfId="0" applyFont="1" applyFill="1" applyBorder="1" applyAlignment="1">
      <alignment horizontal="left" vertical="center"/>
    </xf>
    <xf numFmtId="170" fontId="10" fillId="7" borderId="80" xfId="0" quotePrefix="1" applyNumberFormat="1" applyFont="1" applyFill="1" applyBorder="1" applyAlignment="1">
      <alignment horizontal="left" vertical="center"/>
    </xf>
    <xf numFmtId="170" fontId="45" fillId="7" borderId="84" xfId="0" quotePrefix="1" applyNumberFormat="1" applyFont="1" applyFill="1" applyBorder="1" applyAlignment="1">
      <alignment horizontal="left" vertical="center"/>
    </xf>
    <xf numFmtId="0" fontId="8" fillId="7" borderId="85" xfId="0" applyFont="1" applyFill="1" applyBorder="1" applyAlignment="1">
      <alignment horizontal="left" vertical="center"/>
    </xf>
  </cellXfs>
  <cellStyles count="41">
    <cellStyle name="Comma0" xfId="1" xr:uid="{00000000-0005-0000-0000-000000000000}"/>
    <cellStyle name="Comma1" xfId="2" xr:uid="{00000000-0005-0000-0000-000001000000}"/>
    <cellStyle name="Comma2" xfId="3" xr:uid="{00000000-0005-0000-0000-000002000000}"/>
    <cellStyle name="Comma3" xfId="4" xr:uid="{00000000-0005-0000-0000-000003000000}"/>
    <cellStyle name="Currency" xfId="5" builtinId="4"/>
    <cellStyle name="Currency 2" xfId="6" xr:uid="{00000000-0005-0000-0000-000005000000}"/>
    <cellStyle name="Currency0" xfId="7" xr:uid="{00000000-0005-0000-0000-000006000000}"/>
    <cellStyle name="Date" xfId="8" xr:uid="{00000000-0005-0000-0000-000007000000}"/>
    <cellStyle name="F3" xfId="9" xr:uid="{00000000-0005-0000-0000-000008000000}"/>
    <cellStyle name="F4" xfId="10" xr:uid="{00000000-0005-0000-0000-000009000000}"/>
    <cellStyle name="F6" xfId="11" xr:uid="{00000000-0005-0000-0000-00000A000000}"/>
    <cellStyle name="F6 2" xfId="12" xr:uid="{00000000-0005-0000-0000-00000B000000}"/>
    <cellStyle name="F6_New old style CPA format" xfId="13" xr:uid="{00000000-0005-0000-0000-00000C000000}"/>
    <cellStyle name="F8" xfId="14" xr:uid="{00000000-0005-0000-0000-00000D000000}"/>
    <cellStyle name="Fixed" xfId="15" xr:uid="{00000000-0005-0000-0000-00000E000000}"/>
    <cellStyle name="George1" xfId="16" xr:uid="{00000000-0005-0000-0000-00000F000000}"/>
    <cellStyle name="Heading 1" xfId="17" builtinId="16" customBuiltin="1"/>
    <cellStyle name="Heading 2" xfId="18" builtinId="17" customBuiltin="1"/>
    <cellStyle name="HEADING1" xfId="19" xr:uid="{00000000-0005-0000-0000-000012000000}"/>
    <cellStyle name="HEADING2" xfId="20" xr:uid="{00000000-0005-0000-0000-000013000000}"/>
    <cellStyle name="Normal" xfId="0" builtinId="0"/>
    <cellStyle name="Normal 2" xfId="21" xr:uid="{00000000-0005-0000-0000-000015000000}"/>
    <cellStyle name="Normal 3" xfId="22" xr:uid="{00000000-0005-0000-0000-000016000000}"/>
    <cellStyle name="Normal 4" xfId="23" xr:uid="{00000000-0005-0000-0000-000017000000}"/>
    <cellStyle name="Normal_Sewer &amp; Toilets in Ipelegeng Proper &amp; X2 -  Tender" xfId="24" xr:uid="{00000000-0005-0000-0000-000018000000}"/>
    <cellStyle name="Normal_Sewer &amp; Toilets in Reagile X3 - Eredeti Tender" xfId="25" xr:uid="{00000000-0005-0000-0000-000019000000}"/>
    <cellStyle name="Normal_Tswelelang Roads &amp; Stormwater - Tender" xfId="26" xr:uid="{00000000-0005-0000-0000-00001A000000}"/>
    <cellStyle name="or" xfId="27" xr:uid="{00000000-0005-0000-0000-00001B000000}"/>
    <cellStyle name="Page Number" xfId="28" xr:uid="{00000000-0005-0000-0000-00001C000000}"/>
    <cellStyle name="Percent 2" xfId="29" xr:uid="{00000000-0005-0000-0000-00001D000000}"/>
    <cellStyle name="Total" xfId="30" builtinId="25" customBuiltin="1"/>
    <cellStyle name="Total 10" xfId="31" xr:uid="{00000000-0005-0000-0000-00001F000000}"/>
    <cellStyle name="Total 11" xfId="32" xr:uid="{00000000-0005-0000-0000-000020000000}"/>
    <cellStyle name="Total 2" xfId="33" xr:uid="{00000000-0005-0000-0000-000021000000}"/>
    <cellStyle name="Total 3" xfId="34" xr:uid="{00000000-0005-0000-0000-000022000000}"/>
    <cellStyle name="Total 4" xfId="35" xr:uid="{00000000-0005-0000-0000-000023000000}"/>
    <cellStyle name="Total 5" xfId="36" xr:uid="{00000000-0005-0000-0000-000024000000}"/>
    <cellStyle name="Total 6" xfId="37" xr:uid="{00000000-0005-0000-0000-000025000000}"/>
    <cellStyle name="Total 7" xfId="38" xr:uid="{00000000-0005-0000-0000-000026000000}"/>
    <cellStyle name="Total 8" xfId="39" xr:uid="{00000000-0005-0000-0000-000027000000}"/>
    <cellStyle name="Total 9" xfId="40" xr:uid="{00000000-0005-0000-0000-00002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87EF06-87FE-40A8-A556-0BCFE2D3D08E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0CC2088-2EB0-40C7-BD8D-440F7E369DAE}"/>
            </a:ext>
          </a:extLst>
        </xdr:cNvPr>
        <xdr:cNvSpPr/>
      </xdr:nvSpPr>
      <xdr:spPr bwMode="auto">
        <a:xfrm>
          <a:off x="7767638" y="13501688"/>
          <a:ext cx="1075134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FBC733C-2932-4406-B302-BA7BB27E430B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60DEF77-A812-4B78-A9AA-57E37C13AAB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B87B71E-D592-43CB-B23A-10FD2CC9AE87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BD23017-DB09-4EDC-990C-F9E52AC2CEDB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776B80C-7E5E-439D-B2C2-EE48EDC5EB8F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5A7BDC6-86CB-4319-82AC-ADEB6DAFF90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57D58B0-7C9E-4D88-9AC9-8B84F64FC163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4377F0D-64F2-46E1-9C26-32BB1F0B092A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6C552B8-1B3D-4CF2-925C-ED9FB9FBD90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27E2BA5-AF59-4861-B00D-5E8BA9F76896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104775</xdr:colOff>
      <xdr:row>0</xdr:row>
      <xdr:rowOff>66675</xdr:rowOff>
    </xdr:from>
    <xdr:to>
      <xdr:col>4</xdr:col>
      <xdr:colOff>495555</xdr:colOff>
      <xdr:row>2</xdr:row>
      <xdr:rowOff>85725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CB259D8A-94F3-4926-9B96-0DBFAEEC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15050" y="66675"/>
          <a:ext cx="83845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107496</xdr:colOff>
      <xdr:row>54</xdr:row>
      <xdr:rowOff>2721</xdr:rowOff>
    </xdr:from>
    <xdr:to>
      <xdr:col>1</xdr:col>
      <xdr:colOff>1145721</xdr:colOff>
      <xdr:row>55</xdr:row>
      <xdr:rowOff>117021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DDD9801-2DC4-4232-BBC6-B0B5633DA83E}"/>
            </a:ext>
          </a:extLst>
        </xdr:cNvPr>
        <xdr:cNvSpPr/>
      </xdr:nvSpPr>
      <xdr:spPr bwMode="auto">
        <a:xfrm>
          <a:off x="1488621" y="13242471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1085850</xdr:colOff>
      <xdr:row>55</xdr:row>
      <xdr:rowOff>123825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3F787DF7-7556-4591-82C4-E61D9511D95B}"/>
            </a:ext>
          </a:extLst>
        </xdr:cNvPr>
        <xdr:cNvSpPr/>
      </xdr:nvSpPr>
      <xdr:spPr bwMode="auto">
        <a:xfrm>
          <a:off x="9525" y="132397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4505325</xdr:colOff>
      <xdr:row>54</xdr:row>
      <xdr:rowOff>0</xdr:rowOff>
    </xdr:from>
    <xdr:to>
      <xdr:col>2</xdr:col>
      <xdr:colOff>161925</xdr:colOff>
      <xdr:row>55</xdr:row>
      <xdr:rowOff>114300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2CB97EA2-69AA-478A-A34D-1A4A885BF450}"/>
            </a:ext>
          </a:extLst>
        </xdr:cNvPr>
        <xdr:cNvSpPr/>
      </xdr:nvSpPr>
      <xdr:spPr bwMode="auto">
        <a:xfrm>
          <a:off x="58864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3054804</xdr:colOff>
      <xdr:row>54</xdr:row>
      <xdr:rowOff>9525</xdr:rowOff>
    </xdr:from>
    <xdr:to>
      <xdr:col>1</xdr:col>
      <xdr:colOff>4093029</xdr:colOff>
      <xdr:row>55</xdr:row>
      <xdr:rowOff>123825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9C3469D8-C1D4-47B1-8D85-B129D0FDB24F}"/>
            </a:ext>
          </a:extLst>
        </xdr:cNvPr>
        <xdr:cNvSpPr/>
      </xdr:nvSpPr>
      <xdr:spPr bwMode="auto">
        <a:xfrm>
          <a:off x="4435929" y="1324927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504825</xdr:colOff>
      <xdr:row>54</xdr:row>
      <xdr:rowOff>0</xdr:rowOff>
    </xdr:from>
    <xdr:to>
      <xdr:col>2</xdr:col>
      <xdr:colOff>1543050</xdr:colOff>
      <xdr:row>55</xdr:row>
      <xdr:rowOff>114300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4C358E7E-C6E7-49B5-B16C-FBC6773014EA}"/>
            </a:ext>
          </a:extLst>
        </xdr:cNvPr>
        <xdr:cNvSpPr/>
      </xdr:nvSpPr>
      <xdr:spPr bwMode="auto">
        <a:xfrm>
          <a:off x="7267575" y="13230225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1</xdr:col>
      <xdr:colOff>1571625</xdr:colOff>
      <xdr:row>54</xdr:row>
      <xdr:rowOff>0</xdr:rowOff>
    </xdr:from>
    <xdr:to>
      <xdr:col>1</xdr:col>
      <xdr:colOff>2609850</xdr:colOff>
      <xdr:row>55</xdr:row>
      <xdr:rowOff>114300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88D2AF74-84FD-480D-91A1-D2A135A1BE94}"/>
            </a:ext>
          </a:extLst>
        </xdr:cNvPr>
        <xdr:cNvSpPr/>
      </xdr:nvSpPr>
      <xdr:spPr bwMode="auto">
        <a:xfrm>
          <a:off x="2952750" y="13239750"/>
          <a:ext cx="10382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20411</xdr:colOff>
      <xdr:row>55</xdr:row>
      <xdr:rowOff>183697</xdr:rowOff>
    </xdr:from>
    <xdr:to>
      <xdr:col>0</xdr:col>
      <xdr:colOff>1087211</xdr:colOff>
      <xdr:row>56</xdr:row>
      <xdr:rowOff>107497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69F06D38-7A1D-4E14-94B1-0B0CC04D570C}"/>
            </a:ext>
          </a:extLst>
        </xdr:cNvPr>
        <xdr:cNvSpPr/>
      </xdr:nvSpPr>
      <xdr:spPr bwMode="auto">
        <a:xfrm>
          <a:off x="20411" y="13613947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1</xdr:col>
      <xdr:colOff>88445</xdr:colOff>
      <xdr:row>56</xdr:row>
      <xdr:rowOff>6805</xdr:rowOff>
    </xdr:from>
    <xdr:to>
      <xdr:col>1</xdr:col>
      <xdr:colOff>1155245</xdr:colOff>
      <xdr:row>56</xdr:row>
      <xdr:rowOff>130630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4D1C698-9AA5-440A-9412-7FF372A18EFB}"/>
            </a:ext>
          </a:extLst>
        </xdr:cNvPr>
        <xdr:cNvSpPr/>
      </xdr:nvSpPr>
      <xdr:spPr bwMode="auto">
        <a:xfrm>
          <a:off x="1469570" y="1362755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1</xdr:col>
      <xdr:colOff>1571625</xdr:colOff>
      <xdr:row>56</xdr:row>
      <xdr:rowOff>13606</xdr:rowOff>
    </xdr:from>
    <xdr:to>
      <xdr:col>1</xdr:col>
      <xdr:colOff>2638425</xdr:colOff>
      <xdr:row>56</xdr:row>
      <xdr:rowOff>137431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5AC2EA82-045E-4F48-B729-B7C338135DCF}"/>
            </a:ext>
          </a:extLst>
        </xdr:cNvPr>
        <xdr:cNvSpPr/>
      </xdr:nvSpPr>
      <xdr:spPr bwMode="auto">
        <a:xfrm>
          <a:off x="2952750" y="13634356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</xdr:col>
      <xdr:colOff>3047998</xdr:colOff>
      <xdr:row>56</xdr:row>
      <xdr:rowOff>20410</xdr:rowOff>
    </xdr:from>
    <xdr:to>
      <xdr:col>1</xdr:col>
      <xdr:colOff>4105273</xdr:colOff>
      <xdr:row>56</xdr:row>
      <xdr:rowOff>125185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A72EE8C1-6143-47C6-ADF6-91DA3817F37C}"/>
            </a:ext>
          </a:extLst>
        </xdr:cNvPr>
        <xdr:cNvSpPr/>
      </xdr:nvSpPr>
      <xdr:spPr bwMode="auto">
        <a:xfrm>
          <a:off x="4429123" y="13641160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1</xdr:col>
      <xdr:colOff>4510768</xdr:colOff>
      <xdr:row>56</xdr:row>
      <xdr:rowOff>13607</xdr:rowOff>
    </xdr:from>
    <xdr:to>
      <xdr:col>2</xdr:col>
      <xdr:colOff>195943</xdr:colOff>
      <xdr:row>56</xdr:row>
      <xdr:rowOff>137432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6575BF62-2BDC-4B39-8E2D-B94529104187}"/>
            </a:ext>
          </a:extLst>
        </xdr:cNvPr>
        <xdr:cNvSpPr/>
      </xdr:nvSpPr>
      <xdr:spPr bwMode="auto">
        <a:xfrm>
          <a:off x="5891893" y="13634357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489858</xdr:colOff>
      <xdr:row>56</xdr:row>
      <xdr:rowOff>20413</xdr:rowOff>
    </xdr:from>
    <xdr:to>
      <xdr:col>2</xdr:col>
      <xdr:colOff>1556658</xdr:colOff>
      <xdr:row>56</xdr:row>
      <xdr:rowOff>144238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1B18D34C-B16D-43F7-961B-89C755CAA657}"/>
            </a:ext>
          </a:extLst>
        </xdr:cNvPr>
        <xdr:cNvSpPr/>
      </xdr:nvSpPr>
      <xdr:spPr bwMode="auto">
        <a:xfrm>
          <a:off x="7252608" y="13641163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1</xdr:col>
      <xdr:colOff>4514850</xdr:colOff>
      <xdr:row>0</xdr:row>
      <xdr:rowOff>209551</xdr:rowOff>
    </xdr:from>
    <xdr:to>
      <xdr:col>1</xdr:col>
      <xdr:colOff>5343525</xdr:colOff>
      <xdr:row>2</xdr:row>
      <xdr:rowOff>133350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736A7697-CD9E-4393-A2E5-EF74EA4D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895975" y="209551"/>
          <a:ext cx="828675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428625</xdr:colOff>
      <xdr:row>57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F0C0C36-DA5A-4E03-BF56-C4AEBFC16DF4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56</xdr:row>
      <xdr:rowOff>0</xdr:rowOff>
    </xdr:from>
    <xdr:to>
      <xdr:col>10</xdr:col>
      <xdr:colOff>1020366</xdr:colOff>
      <xdr:row>57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5191613-CD2E-49FE-9499-4190CE3295EC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56</xdr:row>
      <xdr:rowOff>0</xdr:rowOff>
    </xdr:from>
    <xdr:to>
      <xdr:col>2</xdr:col>
      <xdr:colOff>1352550</xdr:colOff>
      <xdr:row>57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F5F2325-0AA3-4737-B693-0BD1CC543FD6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56</xdr:row>
      <xdr:rowOff>9525</xdr:rowOff>
    </xdr:from>
    <xdr:to>
      <xdr:col>2</xdr:col>
      <xdr:colOff>2914650</xdr:colOff>
      <xdr:row>57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F558ED3-1558-444A-8902-897C09D5133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56</xdr:row>
      <xdr:rowOff>9525</xdr:rowOff>
    </xdr:from>
    <xdr:to>
      <xdr:col>2</xdr:col>
      <xdr:colOff>4457700</xdr:colOff>
      <xdr:row>57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86DC9F2-50CE-4596-9133-D814ABD1799E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56</xdr:row>
      <xdr:rowOff>0</xdr:rowOff>
    </xdr:from>
    <xdr:to>
      <xdr:col>9</xdr:col>
      <xdr:colOff>285750</xdr:colOff>
      <xdr:row>57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6B9D32B-4DF7-4F99-8020-E225F5C685D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58</xdr:row>
      <xdr:rowOff>0</xdr:rowOff>
    </xdr:from>
    <xdr:to>
      <xdr:col>1</xdr:col>
      <xdr:colOff>447675</xdr:colOff>
      <xdr:row>58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FAF6C3A-F83D-42ED-AFC3-61B4D6F82E68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58</xdr:row>
      <xdr:rowOff>0</xdr:rowOff>
    </xdr:from>
    <xdr:to>
      <xdr:col>2</xdr:col>
      <xdr:colOff>4457700</xdr:colOff>
      <xdr:row>58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A0B04B92-8C90-4C52-9D57-8271DD2BA99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58</xdr:row>
      <xdr:rowOff>0</xdr:rowOff>
    </xdr:from>
    <xdr:to>
      <xdr:col>2</xdr:col>
      <xdr:colOff>1352550</xdr:colOff>
      <xdr:row>58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C4F6FF4-A983-4C9C-BFDD-B5748D0AEEE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58</xdr:row>
      <xdr:rowOff>0</xdr:rowOff>
    </xdr:from>
    <xdr:to>
      <xdr:col>9</xdr:col>
      <xdr:colOff>276225</xdr:colOff>
      <xdr:row>58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DBFE2DD-C280-4904-B25C-076851B633B1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58</xdr:row>
      <xdr:rowOff>0</xdr:rowOff>
    </xdr:from>
    <xdr:to>
      <xdr:col>2</xdr:col>
      <xdr:colOff>2914650</xdr:colOff>
      <xdr:row>58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AD3687FE-53AA-4496-9CC4-3AC32185B2B1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58</xdr:row>
      <xdr:rowOff>0</xdr:rowOff>
    </xdr:from>
    <xdr:to>
      <xdr:col>10</xdr:col>
      <xdr:colOff>1019175</xdr:colOff>
      <xdr:row>58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551858B-47BC-4C67-B41A-4CD3340912AA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2</xdr:col>
      <xdr:colOff>4986618</xdr:colOff>
      <xdr:row>0</xdr:row>
      <xdr:rowOff>89647</xdr:rowOff>
    </xdr:from>
    <xdr:to>
      <xdr:col>4</xdr:col>
      <xdr:colOff>549089</xdr:colOff>
      <xdr:row>2</xdr:row>
      <xdr:rowOff>134471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6A50F14A-C463-4C0E-85BC-D3DB841C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86500" y="89647"/>
          <a:ext cx="1019736" cy="605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</xdr:col>
      <xdr:colOff>428625</xdr:colOff>
      <xdr:row>64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501322-30C5-4661-BA92-190B3A551F31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63</xdr:row>
      <xdr:rowOff>0</xdr:rowOff>
    </xdr:from>
    <xdr:to>
      <xdr:col>10</xdr:col>
      <xdr:colOff>1020366</xdr:colOff>
      <xdr:row>64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52A572-A51E-4FFC-AD15-46B07C266265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63</xdr:row>
      <xdr:rowOff>0</xdr:rowOff>
    </xdr:from>
    <xdr:to>
      <xdr:col>2</xdr:col>
      <xdr:colOff>1352550</xdr:colOff>
      <xdr:row>64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64F5FD0-CF19-4F35-AA6E-5604871F04F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63</xdr:row>
      <xdr:rowOff>9525</xdr:rowOff>
    </xdr:from>
    <xdr:to>
      <xdr:col>2</xdr:col>
      <xdr:colOff>2914650</xdr:colOff>
      <xdr:row>64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0B02C30-7A39-466F-B37F-E5B30FD2156C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63</xdr:row>
      <xdr:rowOff>9525</xdr:rowOff>
    </xdr:from>
    <xdr:to>
      <xdr:col>2</xdr:col>
      <xdr:colOff>4457700</xdr:colOff>
      <xdr:row>64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1753C1-C935-4ACB-8B38-1FC1423BF92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285750</xdr:colOff>
      <xdr:row>64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AAD3098-433C-4C8E-8524-EC629C55957A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65</xdr:row>
      <xdr:rowOff>0</xdr:rowOff>
    </xdr:from>
    <xdr:to>
      <xdr:col>1</xdr:col>
      <xdr:colOff>447675</xdr:colOff>
      <xdr:row>65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46D174C-D0F2-4D66-813D-EFFF9C7F5D76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65</xdr:row>
      <xdr:rowOff>0</xdr:rowOff>
    </xdr:from>
    <xdr:to>
      <xdr:col>2</xdr:col>
      <xdr:colOff>4457700</xdr:colOff>
      <xdr:row>65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904D7BB-CAB6-4C33-8375-26ABCC7EA0BB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65</xdr:row>
      <xdr:rowOff>0</xdr:rowOff>
    </xdr:from>
    <xdr:to>
      <xdr:col>2</xdr:col>
      <xdr:colOff>1352550</xdr:colOff>
      <xdr:row>65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1107D5E-52A5-464A-9064-C92CFAE9D654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65</xdr:row>
      <xdr:rowOff>0</xdr:rowOff>
    </xdr:from>
    <xdr:to>
      <xdr:col>9</xdr:col>
      <xdr:colOff>276225</xdr:colOff>
      <xdr:row>65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06386F-BD44-4552-8EAD-2DF7677C766C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65</xdr:row>
      <xdr:rowOff>0</xdr:rowOff>
    </xdr:from>
    <xdr:to>
      <xdr:col>2</xdr:col>
      <xdr:colOff>2914650</xdr:colOff>
      <xdr:row>65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C1DBA70E-32EE-444E-8A59-770F51539C74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65</xdr:row>
      <xdr:rowOff>0</xdr:rowOff>
    </xdr:from>
    <xdr:to>
      <xdr:col>10</xdr:col>
      <xdr:colOff>1019175</xdr:colOff>
      <xdr:row>65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B09AD19-FC78-46AE-9E13-4872083009DC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9526</xdr:colOff>
      <xdr:row>0</xdr:row>
      <xdr:rowOff>123826</xdr:rowOff>
    </xdr:from>
    <xdr:to>
      <xdr:col>4</xdr:col>
      <xdr:colOff>485775</xdr:colOff>
      <xdr:row>2</xdr:row>
      <xdr:rowOff>114300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49B23910-FAC9-4371-AA40-489C169E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19801" y="123826"/>
          <a:ext cx="923924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1</xdr:col>
      <xdr:colOff>428625</xdr:colOff>
      <xdr:row>65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24E572-C765-40A9-BC32-FA0212940F9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64</xdr:row>
      <xdr:rowOff>0</xdr:rowOff>
    </xdr:from>
    <xdr:to>
      <xdr:col>10</xdr:col>
      <xdr:colOff>1020366</xdr:colOff>
      <xdr:row>65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A007BC5-EACB-4F94-88B1-570EE0FCF4FF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64</xdr:row>
      <xdr:rowOff>0</xdr:rowOff>
    </xdr:from>
    <xdr:to>
      <xdr:col>2</xdr:col>
      <xdr:colOff>1352550</xdr:colOff>
      <xdr:row>65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DD992E1-5BE5-4E1D-BA14-EAAA17ECAA48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64</xdr:row>
      <xdr:rowOff>9525</xdr:rowOff>
    </xdr:from>
    <xdr:to>
      <xdr:col>2</xdr:col>
      <xdr:colOff>2914650</xdr:colOff>
      <xdr:row>65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8E200FB-CEF1-4699-B29B-E3066A9C5C51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64</xdr:row>
      <xdr:rowOff>9525</xdr:rowOff>
    </xdr:from>
    <xdr:to>
      <xdr:col>2</xdr:col>
      <xdr:colOff>4457700</xdr:colOff>
      <xdr:row>65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F39440A-FE96-4CBC-95E6-26C9C7783A8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285750</xdr:colOff>
      <xdr:row>65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920D788-F925-4A45-80EB-180E534A0B91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66</xdr:row>
      <xdr:rowOff>0</xdr:rowOff>
    </xdr:from>
    <xdr:to>
      <xdr:col>1</xdr:col>
      <xdr:colOff>447675</xdr:colOff>
      <xdr:row>66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B88718D-462F-455C-89FB-D42E9FD8650B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66</xdr:row>
      <xdr:rowOff>0</xdr:rowOff>
    </xdr:from>
    <xdr:to>
      <xdr:col>2</xdr:col>
      <xdr:colOff>4457700</xdr:colOff>
      <xdr:row>66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A95884F-01BB-4D9F-B164-F9DF1739BD88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66</xdr:row>
      <xdr:rowOff>0</xdr:rowOff>
    </xdr:from>
    <xdr:to>
      <xdr:col>2</xdr:col>
      <xdr:colOff>1352550</xdr:colOff>
      <xdr:row>66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2E4EBB2-0591-4789-B548-FF4C5452B1B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66</xdr:row>
      <xdr:rowOff>0</xdr:rowOff>
    </xdr:from>
    <xdr:to>
      <xdr:col>9</xdr:col>
      <xdr:colOff>276225</xdr:colOff>
      <xdr:row>66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11E7030-AA03-44CD-8AE0-72D2B73B3572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66</xdr:row>
      <xdr:rowOff>0</xdr:rowOff>
    </xdr:from>
    <xdr:to>
      <xdr:col>2</xdr:col>
      <xdr:colOff>2914650</xdr:colOff>
      <xdr:row>66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78601AD-7739-4B6F-A191-98CC77A4C50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66</xdr:row>
      <xdr:rowOff>0</xdr:rowOff>
    </xdr:from>
    <xdr:to>
      <xdr:col>10</xdr:col>
      <xdr:colOff>1019175</xdr:colOff>
      <xdr:row>66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B8E571-A739-49C4-AB15-F60E443119FD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76201</xdr:colOff>
      <xdr:row>0</xdr:row>
      <xdr:rowOff>142876</xdr:rowOff>
    </xdr:from>
    <xdr:to>
      <xdr:col>4</xdr:col>
      <xdr:colOff>409576</xdr:colOff>
      <xdr:row>2</xdr:row>
      <xdr:rowOff>76200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9373296A-93F6-43AC-8B4A-7AB44300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86476" y="142876"/>
          <a:ext cx="781050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1</xdr:col>
      <xdr:colOff>428625</xdr:colOff>
      <xdr:row>58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8ADD19-DD38-4387-9E58-E5947B49B9AD}"/>
            </a:ext>
          </a:extLst>
        </xdr:cNvPr>
        <xdr:cNvSpPr/>
      </xdr:nvSpPr>
      <xdr:spPr bwMode="auto">
        <a:xfrm>
          <a:off x="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57</xdr:row>
      <xdr:rowOff>0</xdr:rowOff>
    </xdr:from>
    <xdr:to>
      <xdr:col>10</xdr:col>
      <xdr:colOff>1020366</xdr:colOff>
      <xdr:row>58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64DA6A-BB97-4A8E-B449-24CEA3B3AFA5}"/>
            </a:ext>
          </a:extLst>
        </xdr:cNvPr>
        <xdr:cNvSpPr/>
      </xdr:nvSpPr>
      <xdr:spPr bwMode="auto">
        <a:xfrm>
          <a:off x="7764066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57</xdr:row>
      <xdr:rowOff>0</xdr:rowOff>
    </xdr:from>
    <xdr:to>
      <xdr:col>2</xdr:col>
      <xdr:colOff>1352550</xdr:colOff>
      <xdr:row>58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344B82-6647-4E43-92E8-22D28CD67632}"/>
            </a:ext>
          </a:extLst>
        </xdr:cNvPr>
        <xdr:cNvSpPr/>
      </xdr:nvSpPr>
      <xdr:spPr bwMode="auto">
        <a:xfrm>
          <a:off x="1571625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57</xdr:row>
      <xdr:rowOff>9525</xdr:rowOff>
    </xdr:from>
    <xdr:to>
      <xdr:col>2</xdr:col>
      <xdr:colOff>2914650</xdr:colOff>
      <xdr:row>58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4A6BFF2-7C6B-4897-9822-3D1FC308054D}"/>
            </a:ext>
          </a:extLst>
        </xdr:cNvPr>
        <xdr:cNvSpPr/>
      </xdr:nvSpPr>
      <xdr:spPr bwMode="auto">
        <a:xfrm>
          <a:off x="313372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57</xdr:row>
      <xdr:rowOff>9525</xdr:rowOff>
    </xdr:from>
    <xdr:to>
      <xdr:col>2</xdr:col>
      <xdr:colOff>4457700</xdr:colOff>
      <xdr:row>58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EBB1C97-DC26-4F17-A82C-B3DFE3B92FEB}"/>
            </a:ext>
          </a:extLst>
        </xdr:cNvPr>
        <xdr:cNvSpPr/>
      </xdr:nvSpPr>
      <xdr:spPr bwMode="auto">
        <a:xfrm>
          <a:off x="4676775" y="1424940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57</xdr:row>
      <xdr:rowOff>0</xdr:rowOff>
    </xdr:from>
    <xdr:to>
      <xdr:col>9</xdr:col>
      <xdr:colOff>285750</xdr:colOff>
      <xdr:row>58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1583751-07E1-4C20-BA31-DD699EB1E8DE}"/>
            </a:ext>
          </a:extLst>
        </xdr:cNvPr>
        <xdr:cNvSpPr/>
      </xdr:nvSpPr>
      <xdr:spPr bwMode="auto">
        <a:xfrm>
          <a:off x="6248400" y="1423987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1</xdr:col>
      <xdr:colOff>447675</xdr:colOff>
      <xdr:row>59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F54B628-3089-4DC6-AA44-9244C3BC1916}"/>
            </a:ext>
          </a:extLst>
        </xdr:cNvPr>
        <xdr:cNvSpPr/>
      </xdr:nvSpPr>
      <xdr:spPr bwMode="auto">
        <a:xfrm>
          <a:off x="28575" y="1462087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59</xdr:row>
      <xdr:rowOff>0</xdr:rowOff>
    </xdr:from>
    <xdr:to>
      <xdr:col>2</xdr:col>
      <xdr:colOff>4457700</xdr:colOff>
      <xdr:row>59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41F088E-2C85-4D42-85BE-FC1EB57CDE1A}"/>
            </a:ext>
          </a:extLst>
        </xdr:cNvPr>
        <xdr:cNvSpPr/>
      </xdr:nvSpPr>
      <xdr:spPr bwMode="auto">
        <a:xfrm>
          <a:off x="4695825" y="1462087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59</xdr:row>
      <xdr:rowOff>0</xdr:rowOff>
    </xdr:from>
    <xdr:to>
      <xdr:col>2</xdr:col>
      <xdr:colOff>1352550</xdr:colOff>
      <xdr:row>59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AD26D33-0F6B-4F4A-99F2-F64A108B4D37}"/>
            </a:ext>
          </a:extLst>
        </xdr:cNvPr>
        <xdr:cNvSpPr/>
      </xdr:nvSpPr>
      <xdr:spPr bwMode="auto">
        <a:xfrm>
          <a:off x="15811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59</xdr:row>
      <xdr:rowOff>0</xdr:rowOff>
    </xdr:from>
    <xdr:to>
      <xdr:col>9</xdr:col>
      <xdr:colOff>276225</xdr:colOff>
      <xdr:row>59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024D14D-7E14-487D-896F-496283321261}"/>
            </a:ext>
          </a:extLst>
        </xdr:cNvPr>
        <xdr:cNvSpPr/>
      </xdr:nvSpPr>
      <xdr:spPr bwMode="auto">
        <a:xfrm>
          <a:off x="6248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59</xdr:row>
      <xdr:rowOff>0</xdr:rowOff>
    </xdr:from>
    <xdr:to>
      <xdr:col>2</xdr:col>
      <xdr:colOff>2914650</xdr:colOff>
      <xdr:row>59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0E037E3-6AD0-4FD3-8B4B-A3074C11EB48}"/>
            </a:ext>
          </a:extLst>
        </xdr:cNvPr>
        <xdr:cNvSpPr/>
      </xdr:nvSpPr>
      <xdr:spPr bwMode="auto">
        <a:xfrm>
          <a:off x="314325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59</xdr:row>
      <xdr:rowOff>0</xdr:rowOff>
    </xdr:from>
    <xdr:to>
      <xdr:col>10</xdr:col>
      <xdr:colOff>1019175</xdr:colOff>
      <xdr:row>59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4E4E1BB-945B-4281-AE1D-A97E0A445615}"/>
            </a:ext>
          </a:extLst>
        </xdr:cNvPr>
        <xdr:cNvSpPr/>
      </xdr:nvSpPr>
      <xdr:spPr bwMode="auto">
        <a:xfrm>
          <a:off x="7772400" y="1462087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3</xdr:colOff>
      <xdr:row>0</xdr:row>
      <xdr:rowOff>112059</xdr:rowOff>
    </xdr:from>
    <xdr:to>
      <xdr:col>4</xdr:col>
      <xdr:colOff>526677</xdr:colOff>
      <xdr:row>2</xdr:row>
      <xdr:rowOff>100853</xdr:rowOff>
    </xdr:to>
    <xdr:pic>
      <xdr:nvPicPr>
        <xdr:cNvPr id="14" name="Picture 1" descr="Letterhead - MEC Consulting Engineers">
          <a:extLst>
            <a:ext uri="{FF2B5EF4-FFF2-40B4-BE49-F238E27FC236}">
              <a16:creationId xmlns:a16="http://schemas.microsoft.com/office/drawing/2014/main" id="{FD219DAF-703B-424C-AFF9-65CDCC5D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961532" y="112059"/>
          <a:ext cx="974910" cy="549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AC25E8-6434-42AB-A7D9-00CD2627F1BB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3C1F7CB-F849-4CB9-82A9-0824B4559068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BE5E04E-EAD9-4AA3-8159-A6A3E99F2763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0A92673-99B4-4444-9FC2-1C89C6A9AB9B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807F251-1636-4043-BFFE-5A1984C8E0B6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2FC38E2-8ADD-47D9-B2CD-9DDF12CA6B74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620087C-58B1-4B61-BCC3-2E18905A1F4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B4EFECF-CC2B-4DFE-8BA7-1CB59807D0AD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32726FA-EABB-4BCC-9EFB-7240933EE8A7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EDC299-3E73-4012-9C34-801C4441BA88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8DB3FC7-8A7A-4B43-B6F3-F718E101802A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344C850-07CA-47D9-BE10-104702008062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76201</xdr:colOff>
      <xdr:row>0</xdr:row>
      <xdr:rowOff>142875</xdr:rowOff>
    </xdr:from>
    <xdr:to>
      <xdr:col>4</xdr:col>
      <xdr:colOff>485776</xdr:colOff>
      <xdr:row>2</xdr:row>
      <xdr:rowOff>142874</xdr:rowOff>
    </xdr:to>
    <xdr:pic>
      <xdr:nvPicPr>
        <xdr:cNvPr id="15" name="Picture 1" descr="Letterhead - MEC Consulting Engineers">
          <a:extLst>
            <a:ext uri="{FF2B5EF4-FFF2-40B4-BE49-F238E27FC236}">
              <a16:creationId xmlns:a16="http://schemas.microsoft.com/office/drawing/2014/main" id="{8DC04BA6-9627-4B27-A4BE-90DD2CE3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86476" y="142875"/>
          <a:ext cx="857250" cy="552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428625</xdr:colOff>
      <xdr:row>62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D1F8BC4-BA6B-41FE-A78F-6CE0BE28BAE0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61</xdr:row>
      <xdr:rowOff>0</xdr:rowOff>
    </xdr:from>
    <xdr:to>
      <xdr:col>10</xdr:col>
      <xdr:colOff>1020366</xdr:colOff>
      <xdr:row>62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3EAC50A-BE06-4CFE-A168-DDA9264017C6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61</xdr:row>
      <xdr:rowOff>0</xdr:rowOff>
    </xdr:from>
    <xdr:to>
      <xdr:col>2</xdr:col>
      <xdr:colOff>1352550</xdr:colOff>
      <xdr:row>62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683FAD-2B67-4639-B2D9-18B8DCC90F5A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61</xdr:row>
      <xdr:rowOff>9525</xdr:rowOff>
    </xdr:from>
    <xdr:to>
      <xdr:col>2</xdr:col>
      <xdr:colOff>2914650</xdr:colOff>
      <xdr:row>62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999C283-A01D-495A-A6D2-4A38B9709BBF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61</xdr:row>
      <xdr:rowOff>9525</xdr:rowOff>
    </xdr:from>
    <xdr:to>
      <xdr:col>2</xdr:col>
      <xdr:colOff>4457700</xdr:colOff>
      <xdr:row>62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B87AFC5-2236-4C3A-8997-F5D5C1F93391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61</xdr:row>
      <xdr:rowOff>0</xdr:rowOff>
    </xdr:from>
    <xdr:to>
      <xdr:col>9</xdr:col>
      <xdr:colOff>285750</xdr:colOff>
      <xdr:row>62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38165D5-FF48-4B38-B056-5E5B3AA3443C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63</xdr:row>
      <xdr:rowOff>0</xdr:rowOff>
    </xdr:from>
    <xdr:to>
      <xdr:col>1</xdr:col>
      <xdr:colOff>447675</xdr:colOff>
      <xdr:row>63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70E49B7-18E9-4520-A65C-AB5DB12A8E05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63</xdr:row>
      <xdr:rowOff>0</xdr:rowOff>
    </xdr:from>
    <xdr:to>
      <xdr:col>2</xdr:col>
      <xdr:colOff>4457700</xdr:colOff>
      <xdr:row>63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DCB03B7-2FF9-4F25-9192-94ADF0A5BDD9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2</xdr:col>
      <xdr:colOff>1352550</xdr:colOff>
      <xdr:row>63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71BA4F9-2BAE-412E-8BBE-65068C918779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63</xdr:row>
      <xdr:rowOff>0</xdr:rowOff>
    </xdr:from>
    <xdr:to>
      <xdr:col>9</xdr:col>
      <xdr:colOff>276225</xdr:colOff>
      <xdr:row>63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485F3F9B-4DFF-4DB8-8747-1A35DBFA9410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63</xdr:row>
      <xdr:rowOff>0</xdr:rowOff>
    </xdr:from>
    <xdr:to>
      <xdr:col>2</xdr:col>
      <xdr:colOff>2914650</xdr:colOff>
      <xdr:row>63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BE89D68-2F34-4E9B-BB7A-46762444266B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63</xdr:row>
      <xdr:rowOff>0</xdr:rowOff>
    </xdr:from>
    <xdr:to>
      <xdr:col>10</xdr:col>
      <xdr:colOff>1019175</xdr:colOff>
      <xdr:row>63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6D479266-9656-4439-BD2F-58EE3BE01FF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57151</xdr:colOff>
      <xdr:row>0</xdr:row>
      <xdr:rowOff>161926</xdr:rowOff>
    </xdr:from>
    <xdr:to>
      <xdr:col>4</xdr:col>
      <xdr:colOff>485776</xdr:colOff>
      <xdr:row>2</xdr:row>
      <xdr:rowOff>57150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F40DB2D-FC19-4FF1-B211-8ABF56DB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67426" y="161926"/>
          <a:ext cx="876300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</xdr:col>
      <xdr:colOff>428625</xdr:colOff>
      <xdr:row>63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810C580-CA39-4256-9413-89A256488C0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62</xdr:row>
      <xdr:rowOff>0</xdr:rowOff>
    </xdr:from>
    <xdr:to>
      <xdr:col>10</xdr:col>
      <xdr:colOff>1020366</xdr:colOff>
      <xdr:row>63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BE0102F-E3EC-4FA7-9CE1-22E29141A44E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62</xdr:row>
      <xdr:rowOff>0</xdr:rowOff>
    </xdr:from>
    <xdr:to>
      <xdr:col>2</xdr:col>
      <xdr:colOff>1352550</xdr:colOff>
      <xdr:row>63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ADB43A3-4EB4-4149-8DC6-7A8AAC82B999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62</xdr:row>
      <xdr:rowOff>9525</xdr:rowOff>
    </xdr:from>
    <xdr:to>
      <xdr:col>2</xdr:col>
      <xdr:colOff>2914650</xdr:colOff>
      <xdr:row>63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66706A9-38E9-4511-993B-B0E078F19FBA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62</xdr:row>
      <xdr:rowOff>9525</xdr:rowOff>
    </xdr:from>
    <xdr:to>
      <xdr:col>2</xdr:col>
      <xdr:colOff>4457700</xdr:colOff>
      <xdr:row>63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1BAEF20-BC45-4837-BB7C-BE6E5EADECAC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285750</xdr:colOff>
      <xdr:row>63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8215C58-BA40-4C41-820A-015EDD7AF9F7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64</xdr:row>
      <xdr:rowOff>0</xdr:rowOff>
    </xdr:from>
    <xdr:to>
      <xdr:col>1</xdr:col>
      <xdr:colOff>447675</xdr:colOff>
      <xdr:row>64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9A59817-FAE3-4D03-805D-5EAB6FE8B86A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64</xdr:row>
      <xdr:rowOff>0</xdr:rowOff>
    </xdr:from>
    <xdr:to>
      <xdr:col>2</xdr:col>
      <xdr:colOff>4457700</xdr:colOff>
      <xdr:row>64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E98E1145-3F3F-41A9-843A-4F8562E18CB3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64</xdr:row>
      <xdr:rowOff>0</xdr:rowOff>
    </xdr:from>
    <xdr:to>
      <xdr:col>2</xdr:col>
      <xdr:colOff>1352550</xdr:colOff>
      <xdr:row>64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20E43B2-5162-4071-8EAB-B0171B98E100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64</xdr:row>
      <xdr:rowOff>0</xdr:rowOff>
    </xdr:from>
    <xdr:to>
      <xdr:col>9</xdr:col>
      <xdr:colOff>276225</xdr:colOff>
      <xdr:row>64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6D014815-907F-455B-8934-C8B16C4BF033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64</xdr:row>
      <xdr:rowOff>0</xdr:rowOff>
    </xdr:from>
    <xdr:to>
      <xdr:col>2</xdr:col>
      <xdr:colOff>2914650</xdr:colOff>
      <xdr:row>64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C2B4F8AF-08C6-44A5-B664-92142F0DBF1E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64</xdr:row>
      <xdr:rowOff>0</xdr:rowOff>
    </xdr:from>
    <xdr:to>
      <xdr:col>10</xdr:col>
      <xdr:colOff>1019175</xdr:colOff>
      <xdr:row>64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F8F1D9D7-4378-4D94-8B7F-5673DA79E99B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72022</xdr:colOff>
      <xdr:row>0</xdr:row>
      <xdr:rowOff>180975</xdr:rowOff>
    </xdr:from>
    <xdr:to>
      <xdr:col>4</xdr:col>
      <xdr:colOff>400051</xdr:colOff>
      <xdr:row>2</xdr:row>
      <xdr:rowOff>104776</xdr:rowOff>
    </xdr:to>
    <xdr:pic>
      <xdr:nvPicPr>
        <xdr:cNvPr id="26" name="Picture 1" descr="Letterhead - MEC Consulting Engineers">
          <a:extLst>
            <a:ext uri="{FF2B5EF4-FFF2-40B4-BE49-F238E27FC236}">
              <a16:creationId xmlns:a16="http://schemas.microsoft.com/office/drawing/2014/main" id="{A215297A-3743-4EFF-BE3E-2E5388C8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82297" y="180975"/>
          <a:ext cx="775704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428625</xdr:colOff>
      <xdr:row>61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F65F586-092C-4104-87E6-877B3BDF28BC}"/>
            </a:ext>
          </a:extLst>
        </xdr:cNvPr>
        <xdr:cNvSpPr/>
      </xdr:nvSpPr>
      <xdr:spPr bwMode="auto">
        <a:xfrm>
          <a:off x="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9</xdr:col>
      <xdr:colOff>725091</xdr:colOff>
      <xdr:row>60</xdr:row>
      <xdr:rowOff>0</xdr:rowOff>
    </xdr:from>
    <xdr:to>
      <xdr:col>10</xdr:col>
      <xdr:colOff>1020366</xdr:colOff>
      <xdr:row>61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C091E8A-5F22-42B1-A37A-E6D8D98E5671}"/>
            </a:ext>
          </a:extLst>
        </xdr:cNvPr>
        <xdr:cNvSpPr/>
      </xdr:nvSpPr>
      <xdr:spPr bwMode="auto">
        <a:xfrm>
          <a:off x="7764066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276225</xdr:colOff>
      <xdr:row>60</xdr:row>
      <xdr:rowOff>0</xdr:rowOff>
    </xdr:from>
    <xdr:to>
      <xdr:col>2</xdr:col>
      <xdr:colOff>1352550</xdr:colOff>
      <xdr:row>61</xdr:row>
      <xdr:rowOff>114300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EA39729-5B8F-47E7-8B40-0A6A74B3A40F}"/>
            </a:ext>
          </a:extLst>
        </xdr:cNvPr>
        <xdr:cNvSpPr/>
      </xdr:nvSpPr>
      <xdr:spPr bwMode="auto">
        <a:xfrm>
          <a:off x="1571625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1838325</xdr:colOff>
      <xdr:row>60</xdr:row>
      <xdr:rowOff>9525</xdr:rowOff>
    </xdr:from>
    <xdr:to>
      <xdr:col>2</xdr:col>
      <xdr:colOff>2914650</xdr:colOff>
      <xdr:row>61</xdr:row>
      <xdr:rowOff>123825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11A151D-CD83-495E-97C8-4995FAD3EC03}"/>
            </a:ext>
          </a:extLst>
        </xdr:cNvPr>
        <xdr:cNvSpPr/>
      </xdr:nvSpPr>
      <xdr:spPr bwMode="auto">
        <a:xfrm>
          <a:off x="313372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2</xdr:col>
      <xdr:colOff>3381375</xdr:colOff>
      <xdr:row>60</xdr:row>
      <xdr:rowOff>9525</xdr:rowOff>
    </xdr:from>
    <xdr:to>
      <xdr:col>2</xdr:col>
      <xdr:colOff>4457700</xdr:colOff>
      <xdr:row>61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0167092-9B06-46DB-AD11-BAEAFEADE37B}"/>
            </a:ext>
          </a:extLst>
        </xdr:cNvPr>
        <xdr:cNvSpPr/>
      </xdr:nvSpPr>
      <xdr:spPr bwMode="auto">
        <a:xfrm>
          <a:off x="4676775" y="13582650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3</xdr:col>
      <xdr:colOff>238125</xdr:colOff>
      <xdr:row>60</xdr:row>
      <xdr:rowOff>0</xdr:rowOff>
    </xdr:from>
    <xdr:to>
      <xdr:col>9</xdr:col>
      <xdr:colOff>285750</xdr:colOff>
      <xdr:row>61</xdr:row>
      <xdr:rowOff>114300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18A5441-F170-4109-8B0B-BD4331F94599}"/>
            </a:ext>
          </a:extLst>
        </xdr:cNvPr>
        <xdr:cNvSpPr/>
      </xdr:nvSpPr>
      <xdr:spPr bwMode="auto">
        <a:xfrm>
          <a:off x="6248400" y="13573125"/>
          <a:ext cx="1076325" cy="3048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en-ZA"/>
        </a:p>
      </xdr:txBody>
    </xdr:sp>
    <xdr:clientData/>
  </xdr:twoCellAnchor>
  <xdr:twoCellAnchor>
    <xdr:from>
      <xdr:col>0</xdr:col>
      <xdr:colOff>28575</xdr:colOff>
      <xdr:row>62</xdr:row>
      <xdr:rowOff>0</xdr:rowOff>
    </xdr:from>
    <xdr:to>
      <xdr:col>1</xdr:col>
      <xdr:colOff>447675</xdr:colOff>
      <xdr:row>62</xdr:row>
      <xdr:rowOff>114300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0BE93-A5D9-49FD-8968-8DE309809F4C}"/>
            </a:ext>
          </a:extLst>
        </xdr:cNvPr>
        <xdr:cNvSpPr/>
      </xdr:nvSpPr>
      <xdr:spPr bwMode="auto">
        <a:xfrm>
          <a:off x="28575" y="13954125"/>
          <a:ext cx="1066800" cy="114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Contractor</a:t>
          </a:r>
        </a:p>
      </xdr:txBody>
    </xdr:sp>
    <xdr:clientData/>
  </xdr:twoCellAnchor>
  <xdr:twoCellAnchor>
    <xdr:from>
      <xdr:col>2</xdr:col>
      <xdr:colOff>3400425</xdr:colOff>
      <xdr:row>62</xdr:row>
      <xdr:rowOff>0</xdr:rowOff>
    </xdr:from>
    <xdr:to>
      <xdr:col>2</xdr:col>
      <xdr:colOff>4457700</xdr:colOff>
      <xdr:row>62</xdr:row>
      <xdr:rowOff>104775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CF3E134-FAE4-473B-BE74-7A372A37A620}"/>
            </a:ext>
          </a:extLst>
        </xdr:cNvPr>
        <xdr:cNvSpPr/>
      </xdr:nvSpPr>
      <xdr:spPr bwMode="auto">
        <a:xfrm>
          <a:off x="4695825" y="13954125"/>
          <a:ext cx="1057275" cy="1047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Employer</a:t>
          </a:r>
        </a:p>
      </xdr:txBody>
    </xdr:sp>
    <xdr:clientData/>
  </xdr:twoCellAnchor>
  <xdr:twoCellAnchor>
    <xdr:from>
      <xdr:col>2</xdr:col>
      <xdr:colOff>285750</xdr:colOff>
      <xdr:row>62</xdr:row>
      <xdr:rowOff>0</xdr:rowOff>
    </xdr:from>
    <xdr:to>
      <xdr:col>2</xdr:col>
      <xdr:colOff>1352550</xdr:colOff>
      <xdr:row>62</xdr:row>
      <xdr:rowOff>123825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CC9B425-5368-4448-AAC7-CEBCA83E5592}"/>
            </a:ext>
          </a:extLst>
        </xdr:cNvPr>
        <xdr:cNvSpPr/>
      </xdr:nvSpPr>
      <xdr:spPr bwMode="auto">
        <a:xfrm>
          <a:off x="15811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3</xdr:col>
      <xdr:colOff>238125</xdr:colOff>
      <xdr:row>62</xdr:row>
      <xdr:rowOff>0</xdr:rowOff>
    </xdr:from>
    <xdr:to>
      <xdr:col>9</xdr:col>
      <xdr:colOff>276225</xdr:colOff>
      <xdr:row>62</xdr:row>
      <xdr:rowOff>123825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50BBEE0-A695-4E05-923E-7DC3C4CF8E1F}"/>
            </a:ext>
          </a:extLst>
        </xdr:cNvPr>
        <xdr:cNvSpPr/>
      </xdr:nvSpPr>
      <xdr:spPr bwMode="auto">
        <a:xfrm>
          <a:off x="6248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1</a:t>
          </a:r>
        </a:p>
      </xdr:txBody>
    </xdr:sp>
    <xdr:clientData/>
  </xdr:twoCellAnchor>
  <xdr:twoCellAnchor>
    <xdr:from>
      <xdr:col>2</xdr:col>
      <xdr:colOff>1847850</xdr:colOff>
      <xdr:row>62</xdr:row>
      <xdr:rowOff>0</xdr:rowOff>
    </xdr:from>
    <xdr:to>
      <xdr:col>2</xdr:col>
      <xdr:colOff>2914650</xdr:colOff>
      <xdr:row>62</xdr:row>
      <xdr:rowOff>123825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08FA96A-AB25-4CCF-936B-947729B9B95F}"/>
            </a:ext>
          </a:extLst>
        </xdr:cNvPr>
        <xdr:cNvSpPr/>
      </xdr:nvSpPr>
      <xdr:spPr bwMode="auto">
        <a:xfrm>
          <a:off x="314325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9</xdr:col>
      <xdr:colOff>733425</xdr:colOff>
      <xdr:row>62</xdr:row>
      <xdr:rowOff>0</xdr:rowOff>
    </xdr:from>
    <xdr:to>
      <xdr:col>10</xdr:col>
      <xdr:colOff>1019175</xdr:colOff>
      <xdr:row>62</xdr:row>
      <xdr:rowOff>123825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C1AA118-C10F-43E1-B0B2-1A7F6CF60724}"/>
            </a:ext>
          </a:extLst>
        </xdr:cNvPr>
        <xdr:cNvSpPr/>
      </xdr:nvSpPr>
      <xdr:spPr bwMode="auto">
        <a:xfrm>
          <a:off x="7772400" y="13954125"/>
          <a:ext cx="1066800" cy="1238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800"/>
            <a:t>Witness 2</a:t>
          </a:r>
        </a:p>
      </xdr:txBody>
    </xdr:sp>
    <xdr:clientData/>
  </xdr:twoCellAnchor>
  <xdr:twoCellAnchor>
    <xdr:from>
      <xdr:col>3</xdr:col>
      <xdr:colOff>0</xdr:colOff>
      <xdr:row>0</xdr:row>
      <xdr:rowOff>114301</xdr:rowOff>
    </xdr:from>
    <xdr:to>
      <xdr:col>4</xdr:col>
      <xdr:colOff>428625</xdr:colOff>
      <xdr:row>2</xdr:row>
      <xdr:rowOff>104775</xdr:rowOff>
    </xdr:to>
    <xdr:pic>
      <xdr:nvPicPr>
        <xdr:cNvPr id="27" name="Picture 1" descr="Letterhead - MEC Consulting Engineers">
          <a:extLst>
            <a:ext uri="{FF2B5EF4-FFF2-40B4-BE49-F238E27FC236}">
              <a16:creationId xmlns:a16="http://schemas.microsoft.com/office/drawing/2014/main" id="{23496F8D-FEDE-4819-A3E0-519FD2A7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10275" y="114301"/>
          <a:ext cx="87630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</sheetPr>
  <dimension ref="A1:K506"/>
  <sheetViews>
    <sheetView showGridLines="0" zoomScaleNormal="100" zoomScaleSheetLayoutView="100" workbookViewId="0">
      <selection sqref="A1:K58"/>
    </sheetView>
  </sheetViews>
  <sheetFormatPr defaultColWidth="9.1796875" defaultRowHeight="15.5"/>
  <cols>
    <col min="1" max="2" width="9.7265625" style="1" customWidth="1"/>
    <col min="3" max="3" width="70.7265625" style="1" customWidth="1"/>
    <col min="4" max="4" width="6.7265625" style="1" customWidth="1"/>
    <col min="5" max="5" width="8.7265625" style="1" customWidth="1"/>
    <col min="6" max="9" width="8.7265625" style="1" hidden="1" customWidth="1"/>
    <col min="10" max="10" width="11.7265625" style="1" customWidth="1"/>
    <col min="11" max="11" width="15.7265625" style="1" customWidth="1"/>
    <col min="12" max="16384" width="9.1796875" style="1"/>
  </cols>
  <sheetData>
    <row r="1" spans="1:11" ht="22" customHeight="1">
      <c r="A1" s="9" t="s">
        <v>534</v>
      </c>
      <c r="B1" s="10"/>
      <c r="C1" s="10"/>
      <c r="D1" s="11"/>
      <c r="E1" s="10"/>
      <c r="F1" s="10"/>
      <c r="G1" s="10"/>
      <c r="H1" s="10"/>
      <c r="I1" s="10"/>
      <c r="J1" s="156" t="s">
        <v>533</v>
      </c>
      <c r="K1" s="12"/>
    </row>
    <row r="2" spans="1:11" ht="22" customHeight="1">
      <c r="A2" s="55" t="s">
        <v>0</v>
      </c>
      <c r="B2" s="13"/>
      <c r="C2" s="13"/>
      <c r="D2" s="14"/>
      <c r="E2" s="13"/>
      <c r="F2" s="13"/>
      <c r="G2" s="13"/>
      <c r="H2" s="13"/>
      <c r="I2" s="13"/>
      <c r="J2" s="13">
        <v>1004</v>
      </c>
      <c r="K2" s="15"/>
    </row>
    <row r="3" spans="1:11" ht="22" customHeight="1" thickBot="1">
      <c r="A3" s="16" t="s">
        <v>511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56"/>
      <c r="B5" s="193"/>
      <c r="C5" s="270"/>
      <c r="D5" s="265"/>
      <c r="E5" s="267"/>
      <c r="F5" s="193"/>
      <c r="G5" s="193"/>
      <c r="H5" s="193"/>
      <c r="I5" s="193"/>
      <c r="J5" s="269"/>
      <c r="K5" s="57"/>
    </row>
    <row r="6" spans="1:11" ht="18" customHeight="1">
      <c r="A6" s="58"/>
      <c r="B6" s="59"/>
      <c r="C6" s="268"/>
      <c r="D6" s="266"/>
      <c r="E6" s="268"/>
      <c r="F6" s="194"/>
      <c r="G6" s="194"/>
      <c r="H6" s="194"/>
      <c r="I6" s="194"/>
      <c r="J6" s="268"/>
      <c r="K6" s="60"/>
    </row>
    <row r="7" spans="1:11" ht="22" customHeight="1">
      <c r="A7" s="33"/>
      <c r="B7" s="61"/>
      <c r="C7" s="62"/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274" t="str">
        <f>+A2</f>
        <v>MOSES KOTANE LOCAL MUNICIPALITY</v>
      </c>
      <c r="B8" s="268"/>
      <c r="C8" s="268"/>
      <c r="D8" s="268"/>
      <c r="E8" s="268"/>
      <c r="F8" s="268"/>
      <c r="G8" s="268"/>
      <c r="H8" s="268"/>
      <c r="I8" s="268"/>
      <c r="J8" s="268"/>
      <c r="K8" s="275"/>
    </row>
    <row r="9" spans="1:11" ht="15" customHeight="1">
      <c r="A9" s="33"/>
      <c r="B9" s="63"/>
      <c r="C9" s="37"/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64"/>
      <c r="B10" s="65"/>
      <c r="C10" s="66"/>
      <c r="D10" s="65"/>
      <c r="E10" s="65"/>
      <c r="F10" s="65"/>
      <c r="G10" s="65"/>
      <c r="H10" s="65"/>
      <c r="I10" s="65"/>
      <c r="J10" s="67"/>
      <c r="K10" s="68"/>
    </row>
    <row r="11" spans="1:11" ht="17.149999999999999" customHeight="1">
      <c r="A11" s="69"/>
      <c r="B11" s="70"/>
      <c r="C11" s="70"/>
      <c r="D11" s="61"/>
      <c r="E11" s="71"/>
      <c r="F11" s="71"/>
      <c r="G11" s="71"/>
      <c r="H11" s="71"/>
      <c r="I11" s="71"/>
      <c r="J11" s="72"/>
      <c r="K11" s="73"/>
    </row>
    <row r="12" spans="1:11" ht="17.149999999999999" customHeight="1">
      <c r="A12" s="260" t="str">
        <f>+A3</f>
        <v>MANAMAKGOTENG WATER RETICULATION</v>
      </c>
      <c r="B12" s="261"/>
      <c r="C12" s="261"/>
      <c r="D12" s="261"/>
      <c r="E12" s="262"/>
      <c r="F12" s="262"/>
      <c r="G12" s="262"/>
      <c r="H12" s="262"/>
      <c r="I12" s="262"/>
      <c r="J12" s="263"/>
      <c r="K12" s="264"/>
    </row>
    <row r="13" spans="1:11" ht="17.149999999999999" customHeight="1">
      <c r="A13" s="69"/>
      <c r="B13" s="70"/>
      <c r="C13" s="70"/>
      <c r="D13" s="61"/>
      <c r="E13" s="71"/>
      <c r="F13" s="71"/>
      <c r="G13" s="71"/>
      <c r="H13" s="71"/>
      <c r="I13" s="71"/>
      <c r="J13" s="72"/>
      <c r="K13" s="73"/>
    </row>
    <row r="14" spans="1:11" ht="17.149999999999999" customHeight="1">
      <c r="A14" s="69"/>
      <c r="B14" s="70"/>
      <c r="C14" s="70"/>
      <c r="D14" s="61"/>
      <c r="E14" s="71"/>
      <c r="F14" s="71"/>
      <c r="G14" s="71"/>
      <c r="H14" s="71"/>
      <c r="I14" s="71"/>
      <c r="J14" s="72"/>
      <c r="K14" s="73"/>
    </row>
    <row r="15" spans="1:11" ht="17.149999999999999" customHeight="1">
      <c r="A15" s="69"/>
      <c r="B15" s="70"/>
      <c r="C15" s="70"/>
      <c r="D15" s="61"/>
      <c r="E15" s="71"/>
      <c r="F15" s="71"/>
      <c r="G15" s="71"/>
      <c r="H15" s="71"/>
      <c r="I15" s="71"/>
      <c r="J15" s="72"/>
      <c r="K15" s="73"/>
    </row>
    <row r="16" spans="1:11" ht="17.149999999999999" customHeight="1">
      <c r="A16" s="69"/>
      <c r="B16" s="70"/>
      <c r="C16" s="70"/>
      <c r="D16" s="61"/>
      <c r="E16" s="71"/>
      <c r="F16" s="71"/>
      <c r="G16" s="71"/>
      <c r="H16" s="71"/>
      <c r="I16" s="71"/>
      <c r="J16" s="72"/>
      <c r="K16" s="73"/>
    </row>
    <row r="17" spans="1:11" ht="17.149999999999999" customHeight="1">
      <c r="A17" s="69"/>
      <c r="B17" s="70"/>
      <c r="C17" s="70"/>
      <c r="D17" s="61"/>
      <c r="E17" s="71"/>
      <c r="F17" s="71"/>
      <c r="G17" s="71"/>
      <c r="H17" s="71"/>
      <c r="I17" s="71"/>
      <c r="J17" s="72"/>
      <c r="K17" s="73"/>
    </row>
    <row r="18" spans="1:11" ht="17.149999999999999" customHeight="1">
      <c r="A18" s="252"/>
      <c r="B18" s="253"/>
      <c r="C18" s="253"/>
      <c r="D18" s="253"/>
      <c r="E18" s="254"/>
      <c r="F18" s="254"/>
      <c r="G18" s="254"/>
      <c r="H18" s="254"/>
      <c r="I18" s="254"/>
      <c r="J18" s="255"/>
      <c r="K18" s="256"/>
    </row>
    <row r="19" spans="1:11" ht="17.149999999999999" customHeight="1">
      <c r="A19" s="69"/>
      <c r="B19" s="70"/>
      <c r="C19" s="70"/>
      <c r="D19" s="61"/>
      <c r="E19" s="71"/>
      <c r="F19" s="71"/>
      <c r="G19" s="71"/>
      <c r="H19" s="71"/>
      <c r="I19" s="71"/>
      <c r="J19" s="72"/>
      <c r="K19" s="73"/>
    </row>
    <row r="20" spans="1:11" ht="17.149999999999999" customHeight="1">
      <c r="A20" s="69"/>
      <c r="B20" s="70"/>
      <c r="C20" s="70"/>
      <c r="D20" s="61"/>
      <c r="E20" s="71"/>
      <c r="F20" s="71"/>
      <c r="G20" s="71"/>
      <c r="H20" s="71"/>
      <c r="I20" s="71"/>
      <c r="J20" s="72"/>
      <c r="K20" s="73"/>
    </row>
    <row r="21" spans="1:11" ht="17.149999999999999" customHeight="1">
      <c r="A21" s="252"/>
      <c r="B21" s="253"/>
      <c r="C21" s="253"/>
      <c r="D21" s="253"/>
      <c r="E21" s="254"/>
      <c r="F21" s="254"/>
      <c r="G21" s="254"/>
      <c r="H21" s="254"/>
      <c r="I21" s="254"/>
      <c r="J21" s="255"/>
      <c r="K21" s="256"/>
    </row>
    <row r="22" spans="1:11" ht="17.149999999999999" customHeight="1">
      <c r="A22" s="69"/>
      <c r="B22" s="70"/>
      <c r="C22" s="70"/>
      <c r="D22" s="61"/>
      <c r="E22" s="71"/>
      <c r="F22" s="71"/>
      <c r="G22" s="71"/>
      <c r="H22" s="71"/>
      <c r="I22" s="71"/>
      <c r="J22" s="72"/>
      <c r="K22" s="73"/>
    </row>
    <row r="23" spans="1:11" ht="17.149999999999999" customHeight="1">
      <c r="A23" s="69"/>
      <c r="B23" s="70"/>
      <c r="C23" s="70"/>
      <c r="D23" s="61"/>
      <c r="E23" s="71"/>
      <c r="F23" s="71"/>
      <c r="G23" s="71"/>
      <c r="H23" s="71"/>
      <c r="I23" s="71"/>
      <c r="J23" s="72"/>
      <c r="K23" s="73"/>
    </row>
    <row r="24" spans="1:11" ht="17.149999999999999" customHeight="1">
      <c r="A24" s="69"/>
      <c r="B24" s="70"/>
      <c r="C24" s="70"/>
      <c r="D24" s="61"/>
      <c r="E24" s="71"/>
      <c r="F24" s="71"/>
      <c r="G24" s="71"/>
      <c r="H24" s="71"/>
      <c r="I24" s="71"/>
      <c r="J24" s="72"/>
      <c r="K24" s="73"/>
    </row>
    <row r="25" spans="1:11" ht="17.149999999999999" customHeight="1">
      <c r="A25" s="69"/>
      <c r="B25" s="70"/>
      <c r="C25" s="70"/>
      <c r="D25" s="61"/>
      <c r="E25" s="71"/>
      <c r="F25" s="71"/>
      <c r="G25" s="71"/>
      <c r="H25" s="71"/>
      <c r="I25" s="71"/>
      <c r="J25" s="72"/>
      <c r="K25" s="73"/>
    </row>
    <row r="26" spans="1:11" ht="17.149999999999999" customHeight="1">
      <c r="A26" s="69"/>
      <c r="B26" s="70"/>
      <c r="C26" s="70"/>
      <c r="D26" s="61"/>
      <c r="E26" s="71"/>
      <c r="F26" s="71"/>
      <c r="G26" s="71"/>
      <c r="H26" s="71"/>
      <c r="I26" s="71"/>
      <c r="J26" s="72"/>
      <c r="K26" s="73"/>
    </row>
    <row r="27" spans="1:11" ht="17.149999999999999" customHeight="1">
      <c r="A27" s="69"/>
      <c r="B27" s="70"/>
      <c r="C27" s="70"/>
      <c r="D27" s="61"/>
      <c r="E27" s="71"/>
      <c r="F27" s="71"/>
      <c r="G27" s="71"/>
      <c r="H27" s="71"/>
      <c r="I27" s="71"/>
      <c r="J27" s="72"/>
      <c r="K27" s="73"/>
    </row>
    <row r="28" spans="1:11" ht="17.149999999999999" customHeight="1">
      <c r="A28" s="69"/>
      <c r="B28" s="70"/>
      <c r="C28" s="70"/>
      <c r="D28" s="61"/>
      <c r="E28" s="71"/>
      <c r="F28" s="71"/>
      <c r="G28" s="71"/>
      <c r="H28" s="71"/>
      <c r="I28" s="71"/>
      <c r="J28" s="72"/>
      <c r="K28" s="73"/>
    </row>
    <row r="29" spans="1:11" ht="17.149999999999999" customHeight="1">
      <c r="A29" s="69"/>
      <c r="B29" s="70"/>
      <c r="C29" s="70"/>
      <c r="D29" s="61"/>
      <c r="E29" s="71"/>
      <c r="F29" s="71"/>
      <c r="G29" s="71"/>
      <c r="H29" s="71"/>
      <c r="I29" s="71"/>
      <c r="J29" s="72"/>
      <c r="K29" s="73"/>
    </row>
    <row r="30" spans="1:11" ht="17.149999999999999" customHeight="1">
      <c r="A30" s="69"/>
      <c r="B30" s="70"/>
      <c r="C30" s="70"/>
      <c r="D30" s="61"/>
      <c r="E30" s="71"/>
      <c r="F30" s="71"/>
      <c r="G30" s="71"/>
      <c r="H30" s="71"/>
      <c r="I30" s="71"/>
      <c r="J30" s="72"/>
      <c r="K30" s="73"/>
    </row>
    <row r="31" spans="1:11" ht="17.149999999999999" customHeight="1">
      <c r="A31" s="69"/>
      <c r="B31" s="70"/>
      <c r="C31" s="70"/>
      <c r="D31" s="61"/>
      <c r="E31" s="71"/>
      <c r="F31" s="71"/>
      <c r="G31" s="71"/>
      <c r="H31" s="71"/>
      <c r="I31" s="71"/>
      <c r="J31" s="72"/>
      <c r="K31" s="73"/>
    </row>
    <row r="32" spans="1:11" ht="17.149999999999999" customHeight="1">
      <c r="A32" s="69"/>
      <c r="B32" s="70"/>
      <c r="C32" s="70"/>
      <c r="D32" s="61"/>
      <c r="E32" s="71"/>
      <c r="F32" s="71"/>
      <c r="G32" s="71"/>
      <c r="H32" s="71"/>
      <c r="I32" s="71"/>
      <c r="J32" s="72"/>
      <c r="K32" s="73"/>
    </row>
    <row r="33" spans="1:11" ht="17.149999999999999" customHeight="1">
      <c r="A33" s="69"/>
      <c r="B33" s="70"/>
      <c r="C33" s="70"/>
      <c r="D33" s="61"/>
      <c r="E33" s="71"/>
      <c r="F33" s="71"/>
      <c r="G33" s="71"/>
      <c r="H33" s="71"/>
      <c r="I33" s="71"/>
      <c r="J33" s="72"/>
      <c r="K33" s="73"/>
    </row>
    <row r="34" spans="1:11" ht="17.149999999999999" customHeight="1">
      <c r="A34" s="69"/>
      <c r="B34" s="70"/>
      <c r="C34" s="70"/>
      <c r="D34" s="61"/>
      <c r="E34" s="71"/>
      <c r="F34" s="71"/>
      <c r="G34" s="71"/>
      <c r="H34" s="71"/>
      <c r="I34" s="71"/>
      <c r="J34" s="72"/>
      <c r="K34" s="73"/>
    </row>
    <row r="35" spans="1:11" ht="17.149999999999999" customHeight="1">
      <c r="A35" s="69"/>
      <c r="B35" s="70"/>
      <c r="C35" s="70"/>
      <c r="D35" s="61"/>
      <c r="E35" s="71"/>
      <c r="F35" s="71"/>
      <c r="G35" s="71"/>
      <c r="H35" s="71"/>
      <c r="I35" s="71"/>
      <c r="J35" s="72"/>
      <c r="K35" s="73"/>
    </row>
    <row r="36" spans="1:11" ht="17.149999999999999" customHeight="1">
      <c r="A36" s="69"/>
      <c r="B36" s="70"/>
      <c r="C36" s="70"/>
      <c r="D36" s="61"/>
      <c r="E36" s="71"/>
      <c r="F36" s="71"/>
      <c r="G36" s="71"/>
      <c r="H36" s="71"/>
      <c r="I36" s="71"/>
      <c r="J36" s="72"/>
      <c r="K36" s="73"/>
    </row>
    <row r="37" spans="1:11" ht="17.149999999999999" customHeight="1">
      <c r="A37" s="69"/>
      <c r="B37" s="70"/>
      <c r="C37" s="70"/>
      <c r="D37" s="61"/>
      <c r="E37" s="71"/>
      <c r="F37" s="71"/>
      <c r="G37" s="71"/>
      <c r="H37" s="71"/>
      <c r="I37" s="71"/>
      <c r="J37" s="72"/>
      <c r="K37" s="73"/>
    </row>
    <row r="38" spans="1:11" ht="17.149999999999999" customHeight="1">
      <c r="A38" s="69"/>
      <c r="B38" s="70"/>
      <c r="C38" s="70"/>
      <c r="D38" s="61"/>
      <c r="E38" s="71"/>
      <c r="F38" s="71"/>
      <c r="G38" s="71"/>
      <c r="H38" s="71"/>
      <c r="I38" s="71"/>
      <c r="J38" s="72"/>
      <c r="K38" s="73"/>
    </row>
    <row r="39" spans="1:11" ht="17.149999999999999" customHeight="1">
      <c r="A39" s="69"/>
      <c r="B39" s="70"/>
      <c r="C39" s="70"/>
      <c r="D39" s="61"/>
      <c r="E39" s="71"/>
      <c r="F39" s="71"/>
      <c r="G39" s="71"/>
      <c r="H39" s="71"/>
      <c r="I39" s="71"/>
      <c r="J39" s="72"/>
      <c r="K39" s="73"/>
    </row>
    <row r="40" spans="1:11" ht="17.149999999999999" customHeight="1">
      <c r="A40" s="69"/>
      <c r="B40" s="70"/>
      <c r="C40" s="70"/>
      <c r="D40" s="61"/>
      <c r="E40" s="71"/>
      <c r="F40" s="71"/>
      <c r="G40" s="71"/>
      <c r="H40" s="71"/>
      <c r="I40" s="71"/>
      <c r="J40" s="72"/>
      <c r="K40" s="73"/>
    </row>
    <row r="41" spans="1:11" ht="17.149999999999999" customHeight="1">
      <c r="A41" s="69"/>
      <c r="B41" s="70"/>
      <c r="C41" s="70"/>
      <c r="D41" s="61"/>
      <c r="E41" s="71"/>
      <c r="F41" s="71"/>
      <c r="G41" s="71"/>
      <c r="H41" s="71"/>
      <c r="I41" s="71"/>
      <c r="J41" s="72"/>
      <c r="K41" s="73"/>
    </row>
    <row r="42" spans="1:11" ht="17.149999999999999" customHeight="1">
      <c r="A42" s="69"/>
      <c r="B42" s="70"/>
      <c r="C42" s="70"/>
      <c r="D42" s="61"/>
      <c r="E42" s="71"/>
      <c r="F42" s="71"/>
      <c r="G42" s="71"/>
      <c r="H42" s="71"/>
      <c r="I42" s="71"/>
      <c r="J42" s="72"/>
      <c r="K42" s="73"/>
    </row>
    <row r="43" spans="1:11" ht="17.149999999999999" customHeight="1">
      <c r="A43" s="69"/>
      <c r="B43" s="70"/>
      <c r="C43" s="70"/>
      <c r="D43" s="61"/>
      <c r="E43" s="71"/>
      <c r="F43" s="71"/>
      <c r="G43" s="71"/>
      <c r="H43" s="71"/>
      <c r="I43" s="71"/>
      <c r="J43" s="72"/>
      <c r="K43" s="73"/>
    </row>
    <row r="44" spans="1:11" ht="17.149999999999999" customHeight="1">
      <c r="A44" s="69"/>
      <c r="B44" s="70"/>
      <c r="C44" s="70"/>
      <c r="D44" s="61"/>
      <c r="E44" s="71"/>
      <c r="F44" s="71"/>
      <c r="G44" s="71"/>
      <c r="H44" s="71"/>
      <c r="I44" s="71"/>
      <c r="J44" s="72"/>
      <c r="K44" s="73"/>
    </row>
    <row r="45" spans="1:11" ht="17.149999999999999" customHeight="1">
      <c r="A45" s="69"/>
      <c r="B45" s="70"/>
      <c r="C45" s="70"/>
      <c r="D45" s="61"/>
      <c r="E45" s="71"/>
      <c r="F45" s="71"/>
      <c r="G45" s="71"/>
      <c r="H45" s="71"/>
      <c r="I45" s="71"/>
      <c r="J45" s="72"/>
      <c r="K45" s="73"/>
    </row>
    <row r="46" spans="1:11" ht="17.149999999999999" customHeight="1">
      <c r="A46" s="69"/>
      <c r="B46" s="70"/>
      <c r="C46" s="70"/>
      <c r="D46" s="61"/>
      <c r="E46" s="71"/>
      <c r="F46" s="71"/>
      <c r="G46" s="71"/>
      <c r="H46" s="71"/>
      <c r="I46" s="71"/>
      <c r="J46" s="72"/>
      <c r="K46" s="73"/>
    </row>
    <row r="47" spans="1:11" ht="17.149999999999999" customHeight="1">
      <c r="A47" s="69"/>
      <c r="B47" s="70"/>
      <c r="C47" s="70"/>
      <c r="D47" s="61"/>
      <c r="E47" s="71"/>
      <c r="F47" s="71"/>
      <c r="G47" s="71"/>
      <c r="H47" s="71"/>
      <c r="I47" s="71"/>
      <c r="J47" s="72"/>
      <c r="K47" s="73"/>
    </row>
    <row r="48" spans="1:11" ht="17.149999999999999" customHeight="1">
      <c r="A48" s="69"/>
      <c r="B48" s="70"/>
      <c r="C48" s="70"/>
      <c r="D48" s="61"/>
      <c r="E48" s="71"/>
      <c r="F48" s="71"/>
      <c r="G48" s="71"/>
      <c r="H48" s="71"/>
      <c r="I48" s="71"/>
      <c r="J48" s="72"/>
      <c r="K48" s="73"/>
    </row>
    <row r="49" spans="1:11" ht="17.149999999999999" customHeight="1">
      <c r="A49" s="69"/>
      <c r="B49" s="70"/>
      <c r="C49" s="70"/>
      <c r="D49" s="61"/>
      <c r="E49" s="71"/>
      <c r="F49" s="71"/>
      <c r="G49" s="71"/>
      <c r="H49" s="71"/>
      <c r="I49" s="71"/>
      <c r="J49" s="72"/>
      <c r="K49" s="73"/>
    </row>
    <row r="50" spans="1:11" ht="17.149999999999999" customHeight="1">
      <c r="A50" s="69"/>
      <c r="B50" s="70"/>
      <c r="C50" s="70"/>
      <c r="D50" s="61"/>
      <c r="E50" s="71"/>
      <c r="F50" s="71"/>
      <c r="G50" s="71"/>
      <c r="H50" s="71"/>
      <c r="I50" s="71"/>
      <c r="J50" s="72"/>
      <c r="K50" s="73"/>
    </row>
    <row r="51" spans="1:11" ht="17.149999999999999" customHeight="1">
      <c r="A51" s="69"/>
      <c r="B51" s="70"/>
      <c r="C51" s="70"/>
      <c r="D51" s="61"/>
      <c r="E51" s="71"/>
      <c r="F51" s="71"/>
      <c r="G51" s="71"/>
      <c r="H51" s="71"/>
      <c r="I51" s="71"/>
      <c r="J51" s="72"/>
      <c r="K51" s="73"/>
    </row>
    <row r="52" spans="1:11" ht="17.149999999999999" customHeight="1">
      <c r="A52" s="69"/>
      <c r="B52" s="70"/>
      <c r="C52" s="70"/>
      <c r="D52" s="61"/>
      <c r="E52" s="71"/>
      <c r="F52" s="71"/>
      <c r="G52" s="71"/>
      <c r="H52" s="71"/>
      <c r="I52" s="71"/>
      <c r="J52" s="72"/>
      <c r="K52" s="73"/>
    </row>
    <row r="53" spans="1:11" ht="17.149999999999999" customHeight="1">
      <c r="A53" s="69"/>
      <c r="B53" s="70"/>
      <c r="C53" s="70"/>
      <c r="D53" s="61"/>
      <c r="E53" s="71"/>
      <c r="F53" s="71"/>
      <c r="G53" s="71"/>
      <c r="H53" s="71"/>
      <c r="I53" s="71"/>
      <c r="J53" s="72"/>
      <c r="K53" s="73"/>
    </row>
    <row r="54" spans="1:11" ht="17.149999999999999" customHeight="1">
      <c r="A54" s="69"/>
      <c r="B54" s="70"/>
      <c r="C54" s="70"/>
      <c r="D54" s="61"/>
      <c r="E54" s="71"/>
      <c r="F54" s="71"/>
      <c r="G54" s="71"/>
      <c r="H54" s="71"/>
      <c r="I54" s="71"/>
      <c r="J54" s="72"/>
      <c r="K54" s="73"/>
    </row>
    <row r="55" spans="1:11" ht="17.149999999999999" customHeight="1">
      <c r="A55" s="69"/>
      <c r="B55" s="70"/>
      <c r="C55" s="70"/>
      <c r="D55" s="61"/>
      <c r="E55" s="71"/>
      <c r="F55" s="71"/>
      <c r="G55" s="71"/>
      <c r="H55" s="71"/>
      <c r="I55" s="71"/>
      <c r="J55" s="72"/>
      <c r="K55" s="73"/>
    </row>
    <row r="56" spans="1:11" ht="17.149999999999999" customHeight="1">
      <c r="A56" s="69"/>
      <c r="B56" s="70"/>
      <c r="C56" s="70"/>
      <c r="D56" s="61"/>
      <c r="E56" s="71"/>
      <c r="F56" s="71"/>
      <c r="G56" s="71"/>
      <c r="H56" s="71"/>
      <c r="I56" s="71"/>
      <c r="J56" s="72"/>
      <c r="K56" s="73"/>
    </row>
    <row r="57" spans="1:11" ht="17.149999999999999" customHeight="1" thickBot="1">
      <c r="A57" s="69"/>
      <c r="B57" s="70"/>
      <c r="C57" s="70"/>
      <c r="D57" s="61"/>
      <c r="E57" s="71"/>
      <c r="F57" s="71"/>
      <c r="G57" s="71"/>
      <c r="H57" s="71"/>
      <c r="I57" s="71"/>
      <c r="J57" s="72"/>
      <c r="K57" s="73"/>
    </row>
    <row r="58" spans="1:11" ht="25" customHeight="1" thickBot="1">
      <c r="A58" s="271"/>
      <c r="B58" s="272"/>
      <c r="C58" s="272"/>
      <c r="D58" s="272"/>
      <c r="E58" s="272"/>
      <c r="F58" s="272"/>
      <c r="G58" s="272"/>
      <c r="H58" s="272"/>
      <c r="I58" s="272"/>
      <c r="J58" s="272"/>
      <c r="K58" s="273"/>
    </row>
    <row r="59" spans="1:11" ht="10" customHeight="1" thickBo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25" customHeight="1" thickBot="1">
      <c r="A60" s="257" t="s">
        <v>502</v>
      </c>
      <c r="B60" s="258"/>
      <c r="C60" s="258"/>
      <c r="D60" s="258"/>
      <c r="E60" s="258"/>
      <c r="F60" s="258"/>
      <c r="G60" s="258"/>
      <c r="H60" s="258"/>
      <c r="I60" s="258"/>
      <c r="J60" s="258"/>
      <c r="K60" s="259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1:1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1:1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1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1:1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1:1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1:1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1:1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1:1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1:1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1:1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1:1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1:1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1:1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1:1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1:1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1:1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1:1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1:1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1:1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1:1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1:1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1:1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1:1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1:1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1:1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1:1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1:1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1:1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1:1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1:1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1:1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1:1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1:1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1:1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1:1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1:1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1:1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1:1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1:1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1:1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1:1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1:1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1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1:1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1:1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1:1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1:1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1:1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1:1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1:1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1:1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1:1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1:1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1:1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1:1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1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1:1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1:1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1:1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1:1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1:1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1:1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1:1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1:1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1:1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1:1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1:1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1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1:1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1:1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1:1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1:1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1:1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1:1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1:1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1:1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1:1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1:1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1:1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1:1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1:1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1:1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1:1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1:1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1:1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1:1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1:1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1:1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1:1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1:1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</row>
    <row r="404" spans="1:1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</row>
    <row r="405" spans="1:1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1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</row>
    <row r="407" spans="1:1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</row>
    <row r="408" spans="1:1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</row>
    <row r="409" spans="1:1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</row>
    <row r="410" spans="1:1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</row>
    <row r="411" spans="1: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</row>
    <row r="412" spans="1:1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</row>
    <row r="413" spans="1:1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</row>
    <row r="414" spans="1:1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</row>
    <row r="415" spans="1:1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</row>
    <row r="416" spans="1:1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</row>
    <row r="417" spans="1:1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</row>
    <row r="418" spans="1:1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</row>
    <row r="419" spans="1:1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</row>
    <row r="420" spans="1:1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</row>
    <row r="421" spans="1:1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</row>
    <row r="422" spans="1:1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</row>
    <row r="424" spans="1:1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</row>
    <row r="425" spans="1:1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</row>
    <row r="427" spans="1:1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</row>
    <row r="429" spans="1:1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</row>
    <row r="430" spans="1:1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</row>
    <row r="431" spans="1:1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</row>
    <row r="432" spans="1:1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</row>
    <row r="433" spans="1:1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</row>
    <row r="434" spans="1:1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</row>
    <row r="436" spans="1:1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</row>
    <row r="437" spans="1:1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</row>
    <row r="439" spans="1:1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</row>
    <row r="440" spans="1:1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</row>
    <row r="441" spans="1:1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</row>
    <row r="442" spans="1:1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</row>
    <row r="443" spans="1:1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</row>
    <row r="444" spans="1:1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</row>
    <row r="446" spans="1:1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</row>
    <row r="447" spans="1:1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</row>
    <row r="448" spans="1:1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</row>
    <row r="449" spans="1:1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</row>
    <row r="450" spans="1:1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</row>
    <row r="451" spans="1:1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</row>
    <row r="452" spans="1:1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</row>
    <row r="453" spans="1:1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</row>
    <row r="454" spans="1:1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</row>
    <row r="455" spans="1:1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</row>
    <row r="456" spans="1:1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</row>
    <row r="457" spans="1:1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</row>
    <row r="458" spans="1:1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</row>
    <row r="459" spans="1:1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</row>
    <row r="460" spans="1:1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</row>
    <row r="461" spans="1:1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</row>
    <row r="462" spans="1:1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</row>
    <row r="463" spans="1:1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</row>
    <row r="464" spans="1:1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</row>
    <row r="465" spans="1:1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</row>
    <row r="466" spans="1:1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</row>
    <row r="467" spans="1:1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</row>
    <row r="468" spans="1:1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1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</row>
    <row r="470" spans="1:1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</row>
    <row r="471" spans="1:1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</row>
    <row r="472" spans="1:1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</row>
    <row r="473" spans="1:1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</row>
    <row r="474" spans="1:1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</row>
    <row r="475" spans="1:1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</row>
    <row r="476" spans="1:1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</row>
    <row r="477" spans="1:1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</row>
    <row r="478" spans="1:1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</row>
    <row r="479" spans="1:1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</row>
    <row r="480" spans="1:1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</row>
    <row r="481" spans="1:1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</row>
    <row r="482" spans="1:1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</row>
    <row r="483" spans="1:1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</row>
    <row r="484" spans="1:1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</row>
    <row r="485" spans="1:1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</row>
    <row r="486" spans="1:1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</row>
    <row r="487" spans="1:1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</row>
    <row r="488" spans="1:1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</row>
    <row r="489" spans="1:1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</row>
    <row r="490" spans="1:1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</row>
    <row r="491" spans="1:1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</row>
    <row r="492" spans="1:1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</row>
    <row r="493" spans="1:1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</row>
    <row r="494" spans="1:1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</row>
    <row r="495" spans="1:1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</row>
    <row r="496" spans="1:1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</row>
    <row r="497" spans="1:1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</row>
    <row r="498" spans="1:1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</row>
    <row r="499" spans="1:1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</row>
    <row r="500" spans="1:1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</row>
    <row r="501" spans="1:1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</row>
    <row r="502" spans="1:1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</row>
    <row r="503" spans="1:1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</row>
    <row r="504" spans="1:1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</row>
    <row r="505" spans="1:1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</row>
    <row r="506" spans="1:1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</row>
  </sheetData>
  <mergeCells count="10">
    <mergeCell ref="A21:K21"/>
    <mergeCell ref="A60:K60"/>
    <mergeCell ref="A12:K12"/>
    <mergeCell ref="D5:D6"/>
    <mergeCell ref="E5:E6"/>
    <mergeCell ref="A18:K18"/>
    <mergeCell ref="J5:J6"/>
    <mergeCell ref="C5:C6"/>
    <mergeCell ref="A58:K58"/>
    <mergeCell ref="A8:K8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33FF"/>
  </sheetPr>
  <dimension ref="A1:E499"/>
  <sheetViews>
    <sheetView showGridLines="0" tabSelected="1" topLeftCell="A20" zoomScaleNormal="100" workbookViewId="0">
      <selection activeCell="G18" sqref="G18"/>
    </sheetView>
  </sheetViews>
  <sheetFormatPr defaultColWidth="9.1796875" defaultRowHeight="15.5"/>
  <cols>
    <col min="1" max="1" width="20.7265625" style="3" customWidth="1"/>
    <col min="2" max="2" width="80.7265625" style="3" customWidth="1"/>
    <col min="3" max="3" width="23.7265625" style="3" customWidth="1"/>
    <col min="4" max="4" width="9.1796875" style="3"/>
    <col min="5" max="5" width="16" style="3" bestFit="1" customWidth="1"/>
    <col min="6" max="6" width="9.1796875" style="3"/>
    <col min="7" max="7" width="12.81640625" style="3" bestFit="1" customWidth="1"/>
    <col min="8" max="16384" width="9.1796875" style="3"/>
  </cols>
  <sheetData>
    <row r="1" spans="1:5" ht="21" customHeight="1">
      <c r="A1" s="9" t="str">
        <f>+works!A1</f>
        <v>PROJECT NO: 001/MKLM/2023/2024</v>
      </c>
      <c r="B1" s="10"/>
      <c r="C1" s="223" t="str">
        <f>+works!J1</f>
        <v>DATE: 17-08-2023</v>
      </c>
    </row>
    <row r="2" spans="1:5" ht="21" customHeight="1">
      <c r="A2" s="103" t="str">
        <f>+works!A2</f>
        <v>MOSES KOTANE LOCAL MUNICIPALITY</v>
      </c>
      <c r="B2" s="13"/>
      <c r="C2" s="239">
        <f>works!J2</f>
        <v>1004</v>
      </c>
    </row>
    <row r="3" spans="1:5" ht="21" customHeight="1" thickBot="1">
      <c r="A3" s="16" t="str">
        <f>+works!A3</f>
        <v>MANAMAKGOTENG WATER RETICULATION</v>
      </c>
      <c r="B3" s="17"/>
      <c r="C3" s="18"/>
    </row>
    <row r="4" spans="1:5" ht="21" customHeight="1">
      <c r="A4" s="230"/>
      <c r="B4" s="231"/>
      <c r="C4" s="231"/>
    </row>
    <row r="5" spans="1:5" ht="25.5" customHeight="1" thickBot="1">
      <c r="A5" s="19"/>
      <c r="B5" s="19"/>
      <c r="C5" s="19"/>
    </row>
    <row r="6" spans="1:5" ht="30" customHeight="1">
      <c r="A6" s="300" t="s">
        <v>430</v>
      </c>
      <c r="B6" s="301"/>
      <c r="C6" s="302"/>
    </row>
    <row r="7" spans="1:5" ht="11.15" customHeight="1">
      <c r="A7" s="151"/>
      <c r="B7" s="62"/>
      <c r="C7" s="224"/>
    </row>
    <row r="8" spans="1:5" ht="25" customHeight="1">
      <c r="A8" s="225" t="str">
        <f>+'pg1'!C7</f>
        <v>SCHEDULE 1</v>
      </c>
      <c r="B8" s="226" t="str">
        <f>+'pg1'!C8</f>
        <v>PRELIMARY AND GENERAL</v>
      </c>
      <c r="C8" s="248"/>
    </row>
    <row r="9" spans="1:5" ht="25" customHeight="1">
      <c r="A9" s="225" t="str">
        <f>+WT!C7</f>
        <v>SCHEDULE 2</v>
      </c>
      <c r="B9" s="226" t="s">
        <v>512</v>
      </c>
      <c r="C9" s="248"/>
    </row>
    <row r="10" spans="1:5" ht="25" customHeight="1">
      <c r="A10" s="225" t="str">
        <f>+WM!C7</f>
        <v>SCHEDULE 3</v>
      </c>
      <c r="B10" s="226" t="str">
        <f>+WM!C8</f>
        <v>WATER MAINS</v>
      </c>
      <c r="C10" s="248"/>
      <c r="E10" s="8"/>
    </row>
    <row r="11" spans="1:5" ht="25" customHeight="1">
      <c r="A11" s="225" t="str">
        <f>+'Yard Connections'!C7</f>
        <v>SCHEDULE 4</v>
      </c>
      <c r="B11" s="226" t="str">
        <f>+'Yard Connections'!C8</f>
        <v>YARD CONNECTIONS</v>
      </c>
      <c r="C11" s="248"/>
      <c r="E11" s="8"/>
    </row>
    <row r="12" spans="1:5" ht="25" customHeight="1">
      <c r="A12" s="225" t="str">
        <f>+vbc!C7</f>
        <v>SCHEDULE 5</v>
      </c>
      <c r="B12" s="226" t="str">
        <f>+vbc!C8</f>
        <v>VALVE BOXCHAMBER</v>
      </c>
      <c r="C12" s="248"/>
    </row>
    <row r="13" spans="1:5" ht="24" customHeight="1">
      <c r="A13" s="225" t="str">
        <f>+ohs!C7</f>
        <v>SCHEDULE 6</v>
      </c>
      <c r="B13" s="226" t="str">
        <f>+ohs!C8</f>
        <v>OCCUPATIONAL HEALTH AND SAFETY REQIREMENTS</v>
      </c>
      <c r="C13" s="248"/>
      <c r="E13" s="8"/>
    </row>
    <row r="14" spans="1:5" ht="10" customHeight="1">
      <c r="A14" s="152"/>
      <c r="B14" s="153"/>
      <c r="C14" s="227"/>
    </row>
    <row r="15" spans="1:5" ht="24" customHeight="1">
      <c r="A15" s="306" t="s">
        <v>431</v>
      </c>
      <c r="B15" s="307"/>
      <c r="C15" s="248"/>
    </row>
    <row r="16" spans="1:5" ht="10" customHeight="1">
      <c r="A16" s="152"/>
      <c r="B16" s="153"/>
      <c r="C16" s="249"/>
    </row>
    <row r="17" spans="1:5" ht="24" customHeight="1">
      <c r="A17" s="308" t="s">
        <v>457</v>
      </c>
      <c r="B17" s="307" t="s">
        <v>432</v>
      </c>
      <c r="C17" s="248"/>
    </row>
    <row r="18" spans="1:5" ht="9.75" customHeight="1">
      <c r="A18" s="240"/>
      <c r="B18" s="241"/>
      <c r="C18" s="249"/>
    </row>
    <row r="19" spans="1:5" ht="24" customHeight="1">
      <c r="A19" s="308" t="s">
        <v>515</v>
      </c>
      <c r="B19" s="307" t="s">
        <v>433</v>
      </c>
      <c r="C19" s="250"/>
    </row>
    <row r="20" spans="1:5" ht="10" customHeight="1">
      <c r="A20" s="152"/>
      <c r="B20" s="153"/>
      <c r="C20" s="249"/>
    </row>
    <row r="21" spans="1:5" ht="24" customHeight="1">
      <c r="A21" s="308" t="s">
        <v>532</v>
      </c>
      <c r="B21" s="307" t="s">
        <v>432</v>
      </c>
      <c r="C21" s="250"/>
    </row>
    <row r="22" spans="1:5" ht="10" customHeight="1">
      <c r="A22" s="152"/>
      <c r="B22" s="153"/>
      <c r="C22" s="249"/>
    </row>
    <row r="23" spans="1:5" ht="25" customHeight="1">
      <c r="A23" s="308" t="s">
        <v>434</v>
      </c>
      <c r="B23" s="307" t="s">
        <v>433</v>
      </c>
      <c r="C23" s="248"/>
    </row>
    <row r="24" spans="1:5" ht="10" customHeight="1">
      <c r="A24" s="152"/>
      <c r="B24" s="153"/>
      <c r="C24" s="249"/>
    </row>
    <row r="25" spans="1:5" ht="25" customHeight="1">
      <c r="A25" s="308" t="s">
        <v>435</v>
      </c>
      <c r="B25" s="307" t="s">
        <v>436</v>
      </c>
      <c r="C25" s="248"/>
    </row>
    <row r="26" spans="1:5" ht="10" customHeight="1">
      <c r="A26" s="152"/>
      <c r="B26" s="153"/>
      <c r="C26" s="249"/>
    </row>
    <row r="27" spans="1:5" ht="25" customHeight="1" thickBot="1">
      <c r="A27" s="309" t="s">
        <v>437</v>
      </c>
      <c r="B27" s="310" t="s">
        <v>438</v>
      </c>
      <c r="C27" s="251"/>
      <c r="E27" s="8"/>
    </row>
    <row r="28" spans="1:5" ht="18" customHeight="1">
      <c r="A28" s="154"/>
      <c r="B28" s="143"/>
      <c r="C28" s="145"/>
      <c r="E28" s="8"/>
    </row>
    <row r="29" spans="1:5" ht="18" customHeight="1">
      <c r="A29" s="154"/>
      <c r="B29" s="143"/>
      <c r="C29" s="145"/>
      <c r="E29" s="8"/>
    </row>
    <row r="30" spans="1:5" ht="18" customHeight="1">
      <c r="A30" s="154"/>
      <c r="B30" s="143"/>
      <c r="C30" s="145"/>
      <c r="E30" s="8"/>
    </row>
    <row r="31" spans="1:5" ht="18" customHeight="1">
      <c r="A31" s="154"/>
      <c r="B31" s="143"/>
      <c r="C31" s="145"/>
      <c r="E31" s="8"/>
    </row>
    <row r="32" spans="1:5" ht="18" customHeight="1">
      <c r="A32" s="154"/>
      <c r="B32" s="143"/>
      <c r="C32" s="145"/>
      <c r="E32" s="8"/>
    </row>
    <row r="33" spans="1:5" ht="18" customHeight="1">
      <c r="A33" s="154"/>
      <c r="B33" s="143"/>
      <c r="C33" s="145"/>
      <c r="E33" s="8"/>
    </row>
    <row r="34" spans="1:5" ht="18" customHeight="1">
      <c r="A34" s="154"/>
      <c r="B34" s="143"/>
      <c r="C34" s="145"/>
      <c r="E34" s="8"/>
    </row>
    <row r="35" spans="1:5" ht="18" customHeight="1">
      <c r="A35" s="154"/>
      <c r="B35" s="143"/>
      <c r="C35" s="145"/>
      <c r="E35" s="8"/>
    </row>
    <row r="36" spans="1:5" ht="18" customHeight="1">
      <c r="A36" s="154"/>
      <c r="B36" s="143"/>
      <c r="C36" s="145"/>
      <c r="E36" s="8"/>
    </row>
    <row r="37" spans="1:5" ht="18" customHeight="1">
      <c r="A37" s="154"/>
      <c r="B37" s="143"/>
      <c r="C37" s="145"/>
      <c r="E37" s="8"/>
    </row>
    <row r="38" spans="1:5" ht="18" customHeight="1">
      <c r="A38" s="154"/>
      <c r="B38" s="143"/>
      <c r="C38" s="145"/>
      <c r="E38" s="8"/>
    </row>
    <row r="39" spans="1:5" ht="18" customHeight="1">
      <c r="A39" s="154"/>
      <c r="B39" s="143"/>
      <c r="C39" s="145"/>
      <c r="E39" s="8"/>
    </row>
    <row r="40" spans="1:5" ht="18" customHeight="1">
      <c r="A40" s="154"/>
      <c r="B40" s="143"/>
      <c r="C40" s="145"/>
      <c r="E40" s="8"/>
    </row>
    <row r="41" spans="1:5" ht="18" customHeight="1">
      <c r="A41" s="154"/>
      <c r="B41" s="143"/>
      <c r="C41" s="145"/>
      <c r="E41" s="8"/>
    </row>
    <row r="42" spans="1:5" ht="18" customHeight="1">
      <c r="A42" s="154"/>
      <c r="B42" s="143"/>
      <c r="C42" s="145"/>
      <c r="E42" s="8"/>
    </row>
    <row r="43" spans="1:5" ht="18" customHeight="1">
      <c r="A43" s="144"/>
      <c r="B43" s="143"/>
      <c r="C43" s="145"/>
    </row>
    <row r="44" spans="1:5" ht="18" customHeight="1">
      <c r="A44" s="155"/>
      <c r="B44" s="146"/>
      <c r="C44" s="147"/>
    </row>
    <row r="45" spans="1:5" ht="18" customHeight="1">
      <c r="A45" s="144"/>
      <c r="B45" s="143"/>
      <c r="C45" s="145"/>
    </row>
    <row r="46" spans="1:5" ht="18" customHeight="1">
      <c r="A46" s="155"/>
      <c r="B46" s="146"/>
      <c r="C46" s="147"/>
    </row>
    <row r="47" spans="1:5" ht="18" customHeight="1">
      <c r="A47" s="154"/>
      <c r="B47" s="143"/>
      <c r="C47" s="145"/>
    </row>
    <row r="48" spans="1:5" ht="18" customHeight="1">
      <c r="A48" s="154"/>
      <c r="B48" s="143"/>
      <c r="C48" s="145"/>
    </row>
    <row r="49" spans="1:3" ht="18" customHeight="1">
      <c r="A49" s="154"/>
      <c r="B49" s="143"/>
      <c r="C49" s="145"/>
    </row>
    <row r="50" spans="1:3" ht="18" customHeight="1">
      <c r="A50" s="154"/>
      <c r="B50" s="143"/>
      <c r="C50" s="145"/>
    </row>
    <row r="51" spans="1:3" ht="18" customHeight="1" thickBot="1">
      <c r="A51" s="148"/>
      <c r="B51" s="149"/>
      <c r="C51" s="150"/>
    </row>
    <row r="52" spans="1:3" ht="10" customHeight="1" thickBot="1">
      <c r="A52" s="146"/>
      <c r="B52" s="146"/>
      <c r="C52" s="146"/>
    </row>
    <row r="53" spans="1:3" ht="36" customHeight="1" thickBot="1">
      <c r="A53" s="303"/>
      <c r="B53" s="304"/>
      <c r="C53" s="305"/>
    </row>
    <row r="54" spans="1:3">
      <c r="A54" s="4"/>
      <c r="B54" s="4"/>
      <c r="C54" s="4"/>
    </row>
    <row r="55" spans="1:3">
      <c r="A55" s="4"/>
      <c r="B55" s="4"/>
      <c r="C55" s="4"/>
    </row>
    <row r="56" spans="1:3">
      <c r="A56" s="4"/>
      <c r="B56" s="4"/>
      <c r="C56" s="4"/>
    </row>
    <row r="57" spans="1:3">
      <c r="A57" s="4"/>
      <c r="B57" s="4"/>
      <c r="C57" s="4"/>
    </row>
    <row r="58" spans="1:3">
      <c r="A58" s="4"/>
      <c r="B58" s="4"/>
      <c r="C58" s="4"/>
    </row>
    <row r="59" spans="1:3">
      <c r="A59" s="4"/>
      <c r="B59" s="4"/>
      <c r="C59" s="4"/>
    </row>
    <row r="60" spans="1:3">
      <c r="A60" s="4"/>
      <c r="B60" s="4"/>
      <c r="C60" s="4"/>
    </row>
    <row r="61" spans="1:3">
      <c r="A61" s="4"/>
      <c r="B61" s="4"/>
      <c r="C61" s="4"/>
    </row>
    <row r="62" spans="1:3">
      <c r="A62" s="4"/>
      <c r="B62" s="4"/>
      <c r="C62" s="4"/>
    </row>
    <row r="63" spans="1:3">
      <c r="A63" s="4"/>
      <c r="B63" s="4"/>
      <c r="C63" s="4"/>
    </row>
    <row r="64" spans="1:3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4"/>
      <c r="B68" s="4"/>
      <c r="C68" s="4"/>
    </row>
    <row r="69" spans="1:3">
      <c r="A69" s="4"/>
      <c r="B69" s="4"/>
      <c r="C69" s="4"/>
    </row>
    <row r="70" spans="1:3">
      <c r="A70" s="4"/>
      <c r="B70" s="4"/>
      <c r="C70" s="4"/>
    </row>
    <row r="71" spans="1:3">
      <c r="A71" s="4"/>
      <c r="B71" s="4"/>
      <c r="C71" s="4"/>
    </row>
    <row r="72" spans="1:3">
      <c r="A72" s="4"/>
      <c r="B72" s="4"/>
      <c r="C72" s="4"/>
    </row>
    <row r="73" spans="1:3">
      <c r="A73" s="4"/>
      <c r="B73" s="4"/>
      <c r="C73" s="4"/>
    </row>
    <row r="74" spans="1:3">
      <c r="A74" s="4"/>
      <c r="B74" s="4"/>
      <c r="C74" s="4"/>
    </row>
    <row r="75" spans="1:3">
      <c r="A75" s="4"/>
      <c r="B75" s="4"/>
      <c r="C75" s="4"/>
    </row>
    <row r="76" spans="1:3">
      <c r="A76" s="4"/>
      <c r="B76" s="4"/>
      <c r="C76" s="4"/>
    </row>
    <row r="77" spans="1:3">
      <c r="A77" s="4"/>
      <c r="B77" s="4"/>
      <c r="C77" s="4"/>
    </row>
    <row r="78" spans="1:3">
      <c r="A78" s="4"/>
      <c r="B78" s="4"/>
      <c r="C78" s="4"/>
    </row>
    <row r="79" spans="1:3">
      <c r="A79" s="4"/>
      <c r="B79" s="4"/>
      <c r="C79" s="4"/>
    </row>
    <row r="80" spans="1:3">
      <c r="A80" s="4"/>
      <c r="B80" s="4"/>
      <c r="C80" s="4"/>
    </row>
    <row r="81" spans="1:3">
      <c r="A81" s="4"/>
      <c r="B81" s="4"/>
      <c r="C81" s="4"/>
    </row>
    <row r="82" spans="1:3">
      <c r="A82" s="4"/>
      <c r="B82" s="4"/>
      <c r="C82" s="4"/>
    </row>
    <row r="83" spans="1:3">
      <c r="A83" s="4"/>
      <c r="B83" s="4"/>
      <c r="C83" s="4"/>
    </row>
    <row r="84" spans="1:3">
      <c r="A84" s="4"/>
      <c r="B84" s="4"/>
      <c r="C84" s="4"/>
    </row>
    <row r="85" spans="1:3">
      <c r="A85" s="4"/>
      <c r="B85" s="4"/>
      <c r="C85" s="4"/>
    </row>
    <row r="86" spans="1:3">
      <c r="A86" s="4"/>
      <c r="B86" s="4"/>
      <c r="C86" s="4"/>
    </row>
    <row r="87" spans="1:3">
      <c r="A87" s="4"/>
      <c r="B87" s="4"/>
      <c r="C87" s="4"/>
    </row>
    <row r="88" spans="1:3">
      <c r="A88" s="4"/>
      <c r="B88" s="4"/>
      <c r="C88" s="4"/>
    </row>
    <row r="89" spans="1:3">
      <c r="A89" s="4"/>
      <c r="B89" s="4"/>
      <c r="C89" s="4"/>
    </row>
    <row r="90" spans="1:3">
      <c r="A90" s="4"/>
      <c r="B90" s="4"/>
      <c r="C90" s="4"/>
    </row>
    <row r="91" spans="1:3">
      <c r="A91" s="4"/>
      <c r="B91" s="4"/>
      <c r="C91" s="4"/>
    </row>
    <row r="92" spans="1:3">
      <c r="A92" s="4"/>
      <c r="B92" s="4"/>
      <c r="C92" s="4"/>
    </row>
    <row r="93" spans="1:3">
      <c r="A93" s="4"/>
      <c r="B93" s="4"/>
      <c r="C93" s="4"/>
    </row>
    <row r="94" spans="1:3">
      <c r="A94" s="4"/>
      <c r="B94" s="4"/>
      <c r="C94" s="4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</sheetData>
  <mergeCells count="9">
    <mergeCell ref="A6:C6"/>
    <mergeCell ref="A53:C53"/>
    <mergeCell ref="A15:B15"/>
    <mergeCell ref="A17:B17"/>
    <mergeCell ref="A25:B25"/>
    <mergeCell ref="A27:B27"/>
    <mergeCell ref="A23:B23"/>
    <mergeCell ref="A19:B19"/>
    <mergeCell ref="A21:B21"/>
  </mergeCells>
  <phoneticPr fontId="0" type="noConversion"/>
  <pageMargins left="0.59055118110236227" right="0" top="0.39370078740157483" bottom="0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4"/>
  </sheetPr>
  <dimension ref="A1:M484"/>
  <sheetViews>
    <sheetView showGridLines="0" topLeftCell="A45" zoomScale="85" zoomScaleNormal="85" zoomScaleSheetLayoutView="100" workbookViewId="0">
      <selection sqref="A1:K53"/>
    </sheetView>
  </sheetViews>
  <sheetFormatPr defaultColWidth="9.1796875" defaultRowHeight="15.5"/>
  <cols>
    <col min="1" max="2" width="9.7265625" style="2" customWidth="1"/>
    <col min="3" max="3" width="75.1796875" style="2" customWidth="1"/>
    <col min="4" max="4" width="6.7265625" style="2" customWidth="1"/>
    <col min="5" max="5" width="8.7265625" style="2" customWidth="1"/>
    <col min="6" max="9" width="8.7265625" style="2" hidden="1" customWidth="1"/>
    <col min="10" max="10" width="15.1796875" style="2" customWidth="1"/>
    <col min="11" max="11" width="15.7265625" style="2" customWidth="1"/>
    <col min="12" max="12" width="13.453125" style="2" bestFit="1" customWidth="1"/>
    <col min="13" max="13" width="11.81640625" style="2" bestFit="1" customWidth="1"/>
    <col min="14" max="16384" width="9.1796875" style="2"/>
  </cols>
  <sheetData>
    <row r="1" spans="1:11" ht="22" customHeight="1">
      <c r="A1" s="9" t="str">
        <f>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55" t="str">
        <f>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20"/>
      <c r="K4" s="19"/>
    </row>
    <row r="5" spans="1:11" ht="18" customHeight="1">
      <c r="A5" s="21" t="s">
        <v>1</v>
      </c>
      <c r="B5" s="22" t="s">
        <v>2</v>
      </c>
      <c r="C5" s="285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86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35" t="s">
        <v>17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>
        <v>1200</v>
      </c>
      <c r="C8" s="104" t="s">
        <v>18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 t="s">
        <v>19</v>
      </c>
      <c r="C9" s="37"/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38" t="s">
        <v>20</v>
      </c>
      <c r="B10" s="39"/>
      <c r="C10" s="196" t="s">
        <v>21</v>
      </c>
      <c r="D10" s="40"/>
      <c r="E10" s="40"/>
      <c r="F10" s="40"/>
      <c r="G10" s="40"/>
      <c r="H10" s="40"/>
      <c r="I10" s="40"/>
      <c r="J10" s="41"/>
      <c r="K10" s="197"/>
    </row>
    <row r="11" spans="1:11" ht="17.149999999999999" customHeight="1">
      <c r="A11" s="75"/>
      <c r="B11" s="76" t="s">
        <v>22</v>
      </c>
      <c r="C11" s="76"/>
      <c r="D11" s="77"/>
      <c r="E11" s="78"/>
      <c r="F11" s="78"/>
      <c r="G11" s="78"/>
      <c r="H11" s="78"/>
      <c r="I11" s="78"/>
      <c r="J11" s="79"/>
      <c r="K11" s="80"/>
    </row>
    <row r="12" spans="1:11" ht="17.149999999999999" customHeight="1">
      <c r="A12" s="75" t="s">
        <v>23</v>
      </c>
      <c r="B12" s="76" t="s">
        <v>24</v>
      </c>
      <c r="C12" s="76" t="s">
        <v>25</v>
      </c>
      <c r="D12" s="77" t="s">
        <v>26</v>
      </c>
      <c r="E12" s="78">
        <v>1</v>
      </c>
      <c r="F12" s="78"/>
      <c r="G12" s="78"/>
      <c r="H12" s="78"/>
      <c r="I12" s="78"/>
      <c r="J12" s="160"/>
      <c r="K12" s="82"/>
    </row>
    <row r="13" spans="1:11" ht="17.149999999999999" customHeight="1">
      <c r="A13" s="75" t="s">
        <v>27</v>
      </c>
      <c r="B13" s="76" t="s">
        <v>28</v>
      </c>
      <c r="C13" s="76" t="s">
        <v>29</v>
      </c>
      <c r="D13" s="77" t="s">
        <v>30</v>
      </c>
      <c r="E13" s="78">
        <v>2</v>
      </c>
      <c r="F13" s="78"/>
      <c r="G13" s="78"/>
      <c r="H13" s="78"/>
      <c r="I13" s="78"/>
      <c r="J13" s="159"/>
      <c r="K13" s="82"/>
    </row>
    <row r="14" spans="1:11" ht="17.149999999999999" customHeight="1">
      <c r="A14" s="75" t="s">
        <v>31</v>
      </c>
      <c r="B14" s="76" t="s">
        <v>32</v>
      </c>
      <c r="C14" s="76" t="s">
        <v>33</v>
      </c>
      <c r="D14" s="77" t="s">
        <v>26</v>
      </c>
      <c r="E14" s="78">
        <v>1</v>
      </c>
      <c r="F14" s="78"/>
      <c r="G14" s="78"/>
      <c r="H14" s="78"/>
      <c r="I14" s="78"/>
      <c r="J14" s="160"/>
      <c r="K14" s="82"/>
    </row>
    <row r="15" spans="1:11" ht="17.149999999999999" customHeight="1">
      <c r="A15" s="75" t="s">
        <v>34</v>
      </c>
      <c r="B15" s="76" t="s">
        <v>35</v>
      </c>
      <c r="C15" s="76" t="s">
        <v>36</v>
      </c>
      <c r="D15" s="77" t="s">
        <v>26</v>
      </c>
      <c r="E15" s="78">
        <v>1</v>
      </c>
      <c r="F15" s="78"/>
      <c r="G15" s="78"/>
      <c r="H15" s="78"/>
      <c r="I15" s="78"/>
      <c r="J15" s="160"/>
      <c r="K15" s="82"/>
    </row>
    <row r="16" spans="1:11" ht="17.149999999999999" customHeight="1">
      <c r="A16" s="75" t="s">
        <v>37</v>
      </c>
      <c r="B16" s="76" t="s">
        <v>38</v>
      </c>
      <c r="C16" s="76" t="s">
        <v>39</v>
      </c>
      <c r="D16" s="77" t="s">
        <v>26</v>
      </c>
      <c r="E16" s="78">
        <v>1</v>
      </c>
      <c r="F16" s="78"/>
      <c r="G16" s="78"/>
      <c r="H16" s="78"/>
      <c r="I16" s="78"/>
      <c r="J16" s="160"/>
      <c r="K16" s="82"/>
    </row>
    <row r="17" spans="1:13" ht="17.149999999999999" customHeight="1">
      <c r="A17" s="75" t="s">
        <v>40</v>
      </c>
      <c r="B17" s="76"/>
      <c r="C17" s="76" t="s">
        <v>41</v>
      </c>
      <c r="D17" s="77" t="s">
        <v>26</v>
      </c>
      <c r="E17" s="78">
        <v>1</v>
      </c>
      <c r="F17" s="78"/>
      <c r="G17" s="78"/>
      <c r="H17" s="78"/>
      <c r="I17" s="78"/>
      <c r="J17" s="160"/>
      <c r="K17" s="82"/>
    </row>
    <row r="18" spans="1:13" ht="17.149999999999999" customHeight="1">
      <c r="A18" s="75" t="s">
        <v>42</v>
      </c>
      <c r="B18" s="76"/>
      <c r="C18" s="76" t="s">
        <v>43</v>
      </c>
      <c r="D18" s="77" t="s">
        <v>26</v>
      </c>
      <c r="E18" s="78">
        <v>1</v>
      </c>
      <c r="F18" s="78"/>
      <c r="G18" s="78"/>
      <c r="H18" s="78"/>
      <c r="I18" s="78"/>
      <c r="J18" s="160"/>
      <c r="K18" s="82"/>
    </row>
    <row r="19" spans="1:13" ht="17.149999999999999" customHeight="1">
      <c r="A19" s="75" t="s">
        <v>44</v>
      </c>
      <c r="B19" s="76" t="s">
        <v>45</v>
      </c>
      <c r="C19" s="76" t="s">
        <v>46</v>
      </c>
      <c r="D19" s="77" t="s">
        <v>26</v>
      </c>
      <c r="E19" s="78">
        <v>1</v>
      </c>
      <c r="F19" s="78"/>
      <c r="G19" s="78"/>
      <c r="H19" s="78"/>
      <c r="I19" s="78"/>
      <c r="J19" s="160"/>
      <c r="K19" s="82"/>
    </row>
    <row r="20" spans="1:13" ht="17.149999999999999" customHeight="1">
      <c r="A20" s="75" t="s">
        <v>47</v>
      </c>
      <c r="B20" s="76"/>
      <c r="C20" s="76" t="s">
        <v>48</v>
      </c>
      <c r="D20" s="77" t="s">
        <v>26</v>
      </c>
      <c r="E20" s="78">
        <v>1</v>
      </c>
      <c r="F20" s="78"/>
      <c r="G20" s="78"/>
      <c r="H20" s="78"/>
      <c r="I20" s="78"/>
      <c r="J20" s="160"/>
      <c r="K20" s="82"/>
    </row>
    <row r="21" spans="1:13" ht="17.149999999999999" customHeight="1">
      <c r="A21" s="75" t="s">
        <v>49</v>
      </c>
      <c r="B21" s="76" t="s">
        <v>50</v>
      </c>
      <c r="C21" s="76" t="s">
        <v>51</v>
      </c>
      <c r="D21" s="77" t="s">
        <v>26</v>
      </c>
      <c r="E21" s="78">
        <v>1</v>
      </c>
      <c r="F21" s="78"/>
      <c r="G21" s="78"/>
      <c r="H21" s="78"/>
      <c r="I21" s="78"/>
      <c r="J21" s="160"/>
      <c r="K21" s="82"/>
    </row>
    <row r="22" spans="1:13" ht="17.149999999999999" customHeight="1">
      <c r="A22" s="75" t="s">
        <v>52</v>
      </c>
      <c r="B22" s="83" t="s">
        <v>53</v>
      </c>
      <c r="C22" s="76" t="s">
        <v>54</v>
      </c>
      <c r="D22" s="77" t="s">
        <v>26</v>
      </c>
      <c r="E22" s="78">
        <v>1</v>
      </c>
      <c r="F22" s="78"/>
      <c r="G22" s="78"/>
      <c r="H22" s="78"/>
      <c r="I22" s="78"/>
      <c r="J22" s="160"/>
      <c r="K22" s="82"/>
    </row>
    <row r="23" spans="1:13" ht="17.149999999999999" customHeight="1">
      <c r="A23" s="75" t="s">
        <v>55</v>
      </c>
      <c r="B23" s="76"/>
      <c r="C23" s="76" t="s">
        <v>56</v>
      </c>
      <c r="D23" s="77" t="s">
        <v>26</v>
      </c>
      <c r="E23" s="78">
        <v>1</v>
      </c>
      <c r="F23" s="78"/>
      <c r="G23" s="78"/>
      <c r="H23" s="78"/>
      <c r="I23" s="78"/>
      <c r="J23" s="160"/>
      <c r="K23" s="82"/>
    </row>
    <row r="24" spans="1:13" ht="17.149999999999999" customHeight="1">
      <c r="A24" s="75" t="s">
        <v>57</v>
      </c>
      <c r="B24" s="76" t="s">
        <v>58</v>
      </c>
      <c r="C24" s="76" t="s">
        <v>59</v>
      </c>
      <c r="D24" s="77" t="s">
        <v>26</v>
      </c>
      <c r="E24" s="78">
        <v>1</v>
      </c>
      <c r="F24" s="78"/>
      <c r="G24" s="78"/>
      <c r="H24" s="78"/>
      <c r="I24" s="78"/>
      <c r="J24" s="160"/>
      <c r="K24" s="82"/>
    </row>
    <row r="25" spans="1:13" ht="17.149999999999999" customHeight="1">
      <c r="A25" s="75" t="s">
        <v>60</v>
      </c>
      <c r="B25" s="76" t="s">
        <v>61</v>
      </c>
      <c r="C25" s="76" t="s">
        <v>62</v>
      </c>
      <c r="D25" s="77" t="s">
        <v>26</v>
      </c>
      <c r="E25" s="78">
        <v>1</v>
      </c>
      <c r="F25" s="78"/>
      <c r="G25" s="78"/>
      <c r="H25" s="78"/>
      <c r="I25" s="78"/>
      <c r="J25" s="160"/>
      <c r="K25" s="82"/>
    </row>
    <row r="26" spans="1:13" ht="17.149999999999999" customHeight="1">
      <c r="A26" s="75" t="s">
        <v>63</v>
      </c>
      <c r="B26" s="76"/>
      <c r="C26" s="76" t="s">
        <v>64</v>
      </c>
      <c r="D26" s="77" t="s">
        <v>26</v>
      </c>
      <c r="E26" s="78">
        <v>1</v>
      </c>
      <c r="F26" s="78"/>
      <c r="G26" s="78"/>
      <c r="H26" s="78"/>
      <c r="I26" s="78"/>
      <c r="J26" s="160"/>
      <c r="K26" s="82"/>
    </row>
    <row r="27" spans="1:13" ht="17.149999999999999" customHeight="1">
      <c r="A27" s="88"/>
      <c r="B27" s="76"/>
      <c r="C27" s="76"/>
      <c r="D27" s="77"/>
      <c r="E27" s="78"/>
      <c r="F27" s="78"/>
      <c r="G27" s="78"/>
      <c r="H27" s="78"/>
      <c r="I27" s="78"/>
      <c r="J27" s="160"/>
      <c r="K27" s="161"/>
    </row>
    <row r="28" spans="1:13" ht="17.149999999999999" customHeight="1">
      <c r="A28" s="182" t="s">
        <v>65</v>
      </c>
      <c r="B28" s="42"/>
      <c r="C28" s="42" t="s">
        <v>66</v>
      </c>
      <c r="D28" s="43"/>
      <c r="E28" s="44"/>
      <c r="F28" s="44"/>
      <c r="G28" s="44"/>
      <c r="H28" s="44"/>
      <c r="I28" s="44"/>
      <c r="J28" s="162"/>
      <c r="K28" s="163"/>
    </row>
    <row r="29" spans="1:13" ht="17.149999999999999" customHeight="1">
      <c r="A29" s="75"/>
      <c r="B29" s="76" t="s">
        <v>67</v>
      </c>
      <c r="C29" s="76"/>
      <c r="D29" s="77"/>
      <c r="E29" s="78"/>
      <c r="F29" s="78"/>
      <c r="G29" s="78"/>
      <c r="H29" s="78"/>
      <c r="I29" s="78"/>
      <c r="J29" s="160"/>
      <c r="K29" s="161"/>
    </row>
    <row r="30" spans="1:13" ht="17.149999999999999" customHeight="1">
      <c r="A30" s="75" t="s">
        <v>68</v>
      </c>
      <c r="B30" s="76" t="s">
        <v>69</v>
      </c>
      <c r="C30" s="76" t="s">
        <v>25</v>
      </c>
      <c r="D30" s="77" t="s">
        <v>26</v>
      </c>
      <c r="E30" s="78">
        <v>1</v>
      </c>
      <c r="F30" s="78"/>
      <c r="G30" s="78"/>
      <c r="H30" s="78"/>
      <c r="I30" s="78"/>
      <c r="J30" s="160"/>
      <c r="K30" s="82"/>
    </row>
    <row r="31" spans="1:13" ht="17.149999999999999" customHeight="1">
      <c r="A31" s="75" t="s">
        <v>70</v>
      </c>
      <c r="B31" s="76" t="s">
        <v>71</v>
      </c>
      <c r="C31" s="76" t="s">
        <v>72</v>
      </c>
      <c r="D31" s="77" t="s">
        <v>26</v>
      </c>
      <c r="E31" s="78">
        <v>1</v>
      </c>
      <c r="F31" s="78"/>
      <c r="G31" s="78"/>
      <c r="H31" s="78"/>
      <c r="I31" s="78"/>
      <c r="J31" s="160"/>
      <c r="K31" s="82"/>
    </row>
    <row r="32" spans="1:13" ht="17.149999999999999" customHeight="1">
      <c r="A32" s="75" t="s">
        <v>73</v>
      </c>
      <c r="B32" s="76" t="s">
        <v>74</v>
      </c>
      <c r="C32" s="76" t="s">
        <v>75</v>
      </c>
      <c r="D32" s="77" t="s">
        <v>26</v>
      </c>
      <c r="E32" s="78">
        <v>1</v>
      </c>
      <c r="F32" s="78"/>
      <c r="G32" s="78"/>
      <c r="H32" s="78"/>
      <c r="I32" s="78"/>
      <c r="J32" s="160"/>
      <c r="K32" s="82"/>
      <c r="L32" s="157"/>
      <c r="M32" s="157"/>
    </row>
    <row r="33" spans="1:11" ht="17.149999999999999" customHeight="1">
      <c r="A33" s="75" t="s">
        <v>76</v>
      </c>
      <c r="B33" s="76" t="s">
        <v>77</v>
      </c>
      <c r="C33" s="76" t="s">
        <v>78</v>
      </c>
      <c r="D33" s="77" t="s">
        <v>26</v>
      </c>
      <c r="E33" s="78">
        <v>1</v>
      </c>
      <c r="F33" s="78"/>
      <c r="G33" s="78"/>
      <c r="H33" s="78"/>
      <c r="I33" s="78"/>
      <c r="J33" s="160"/>
      <c r="K33" s="82"/>
    </row>
    <row r="34" spans="1:11" ht="17.149999999999999" customHeight="1">
      <c r="A34" s="75" t="s">
        <v>79</v>
      </c>
      <c r="B34" s="76" t="s">
        <v>80</v>
      </c>
      <c r="C34" s="76" t="s">
        <v>81</v>
      </c>
      <c r="D34" s="77" t="s">
        <v>26</v>
      </c>
      <c r="E34" s="78">
        <v>1</v>
      </c>
      <c r="F34" s="78"/>
      <c r="G34" s="78"/>
      <c r="H34" s="78"/>
      <c r="I34" s="78"/>
      <c r="J34" s="160"/>
      <c r="K34" s="82"/>
    </row>
    <row r="35" spans="1:11" ht="17.149999999999999" customHeight="1">
      <c r="A35" s="75" t="s">
        <v>82</v>
      </c>
      <c r="B35" s="76"/>
      <c r="C35" s="76" t="s">
        <v>83</v>
      </c>
      <c r="D35" s="77" t="s">
        <v>26</v>
      </c>
      <c r="E35" s="78">
        <v>1</v>
      </c>
      <c r="F35" s="78"/>
      <c r="G35" s="78"/>
      <c r="H35" s="78"/>
      <c r="I35" s="78"/>
      <c r="J35" s="160"/>
      <c r="K35" s="82"/>
    </row>
    <row r="36" spans="1:11" ht="17.149999999999999" customHeight="1">
      <c r="A36" s="75"/>
      <c r="B36" s="76"/>
      <c r="C36" s="76"/>
      <c r="D36" s="77"/>
      <c r="E36" s="78"/>
      <c r="F36" s="78"/>
      <c r="G36" s="78"/>
      <c r="H36" s="78"/>
      <c r="I36" s="78"/>
      <c r="J36" s="160"/>
      <c r="K36" s="161"/>
    </row>
    <row r="37" spans="1:11" ht="17.149999999999999" customHeight="1">
      <c r="A37" s="182" t="s">
        <v>84</v>
      </c>
      <c r="B37" s="42"/>
      <c r="C37" s="42" t="s">
        <v>85</v>
      </c>
      <c r="D37" s="43"/>
      <c r="E37" s="44"/>
      <c r="F37" s="44"/>
      <c r="G37" s="44"/>
      <c r="H37" s="44"/>
      <c r="I37" s="44"/>
      <c r="J37" s="45"/>
      <c r="K37" s="46"/>
    </row>
    <row r="38" spans="1:11" ht="17.149999999999999" customHeight="1">
      <c r="A38" s="75"/>
      <c r="B38" s="76" t="s">
        <v>67</v>
      </c>
      <c r="C38" s="76"/>
      <c r="D38" s="77"/>
      <c r="E38" s="78"/>
      <c r="F38" s="78"/>
      <c r="G38" s="78"/>
      <c r="H38" s="78"/>
      <c r="I38" s="78"/>
      <c r="J38" s="81"/>
      <c r="K38" s="80"/>
    </row>
    <row r="39" spans="1:11" ht="17.149999999999999" customHeight="1">
      <c r="A39" s="75" t="s">
        <v>86</v>
      </c>
      <c r="B39" s="76"/>
      <c r="C39" s="76" t="s">
        <v>523</v>
      </c>
      <c r="D39" s="77" t="s">
        <v>87</v>
      </c>
      <c r="E39" s="78">
        <v>1</v>
      </c>
      <c r="F39" s="78"/>
      <c r="G39" s="78"/>
      <c r="H39" s="78"/>
      <c r="I39" s="78"/>
      <c r="J39" s="81">
        <v>40000</v>
      </c>
      <c r="K39" s="80">
        <f>E39*J39</f>
        <v>40000</v>
      </c>
    </row>
    <row r="40" spans="1:11" ht="17.149999999999999" customHeight="1">
      <c r="A40" s="75" t="s">
        <v>88</v>
      </c>
      <c r="B40" s="76"/>
      <c r="C40" s="76" t="s">
        <v>89</v>
      </c>
      <c r="D40" s="247" t="s">
        <v>535</v>
      </c>
      <c r="E40" s="85"/>
      <c r="F40" s="78"/>
      <c r="G40" s="78"/>
      <c r="H40" s="78"/>
      <c r="I40" s="78"/>
      <c r="J40" s="81">
        <f>K39</f>
        <v>40000</v>
      </c>
      <c r="K40" s="80"/>
    </row>
    <row r="41" spans="1:11" ht="27">
      <c r="A41" s="75" t="s">
        <v>90</v>
      </c>
      <c r="B41" s="76"/>
      <c r="C41" s="192" t="s">
        <v>465</v>
      </c>
      <c r="D41" s="77" t="s">
        <v>87</v>
      </c>
      <c r="E41" s="78">
        <v>1</v>
      </c>
      <c r="F41" s="78">
        <v>24000</v>
      </c>
      <c r="G41" s="78">
        <f>+E41*F41</f>
        <v>24000</v>
      </c>
      <c r="H41" s="78"/>
      <c r="I41" s="78"/>
      <c r="J41" s="81">
        <v>76000</v>
      </c>
      <c r="K41" s="80">
        <f>E41*J41</f>
        <v>76000</v>
      </c>
    </row>
    <row r="42" spans="1:11" ht="17.149999999999999" customHeight="1">
      <c r="A42" s="75" t="s">
        <v>91</v>
      </c>
      <c r="B42" s="76"/>
      <c r="C42" s="76" t="s">
        <v>92</v>
      </c>
      <c r="D42" s="247" t="s">
        <v>535</v>
      </c>
      <c r="E42" s="85"/>
      <c r="F42" s="78">
        <f>+G41</f>
        <v>24000</v>
      </c>
      <c r="G42" s="78">
        <f>+F42*E42</f>
        <v>0</v>
      </c>
      <c r="H42" s="78"/>
      <c r="I42" s="78"/>
      <c r="J42" s="81">
        <v>76000</v>
      </c>
      <c r="K42" s="80"/>
    </row>
    <row r="43" spans="1:11" ht="27">
      <c r="A43" s="75" t="s">
        <v>467</v>
      </c>
      <c r="B43" s="76"/>
      <c r="C43" s="192" t="s">
        <v>466</v>
      </c>
      <c r="D43" s="77" t="s">
        <v>87</v>
      </c>
      <c r="E43" s="78">
        <v>1</v>
      </c>
      <c r="F43" s="78">
        <v>24000</v>
      </c>
      <c r="G43" s="78">
        <f>+E43*F43</f>
        <v>24000</v>
      </c>
      <c r="H43" s="78"/>
      <c r="I43" s="78"/>
      <c r="J43" s="81">
        <v>100000</v>
      </c>
      <c r="K43" s="80">
        <f>E43*J43</f>
        <v>100000</v>
      </c>
    </row>
    <row r="44" spans="1:11" ht="17.149999999999999" customHeight="1">
      <c r="A44" s="75" t="s">
        <v>468</v>
      </c>
      <c r="B44" s="76"/>
      <c r="C44" s="76" t="s">
        <v>469</v>
      </c>
      <c r="D44" s="247" t="s">
        <v>535</v>
      </c>
      <c r="E44" s="85"/>
      <c r="F44" s="78">
        <f>+G43</f>
        <v>24000</v>
      </c>
      <c r="G44" s="78">
        <f>+F44*E44</f>
        <v>0</v>
      </c>
      <c r="H44" s="78"/>
      <c r="I44" s="78"/>
      <c r="J44" s="81">
        <v>100000</v>
      </c>
      <c r="K44" s="80"/>
    </row>
    <row r="45" spans="1:11" ht="30.75" customHeight="1">
      <c r="A45" s="75" t="s">
        <v>517</v>
      </c>
      <c r="B45" s="76"/>
      <c r="C45" s="242" t="s">
        <v>516</v>
      </c>
      <c r="D45" s="77" t="s">
        <v>87</v>
      </c>
      <c r="E45" s="78">
        <v>1</v>
      </c>
      <c r="F45" s="78">
        <v>24000</v>
      </c>
      <c r="G45" s="78">
        <f>+E45*F45</f>
        <v>24000</v>
      </c>
      <c r="H45" s="78"/>
      <c r="I45" s="78"/>
      <c r="J45" s="81">
        <v>50000</v>
      </c>
      <c r="K45" s="80">
        <f>E45*J45</f>
        <v>50000</v>
      </c>
    </row>
    <row r="46" spans="1:11" ht="17.149999999999999" customHeight="1">
      <c r="A46" s="75" t="s">
        <v>518</v>
      </c>
      <c r="B46" s="76"/>
      <c r="C46" s="76" t="s">
        <v>519</v>
      </c>
      <c r="D46" s="247" t="s">
        <v>535</v>
      </c>
      <c r="E46" s="85"/>
      <c r="F46" s="78">
        <f>+G45</f>
        <v>24000</v>
      </c>
      <c r="G46" s="78">
        <f>+F46*E46</f>
        <v>0</v>
      </c>
      <c r="H46" s="78"/>
      <c r="I46" s="78"/>
      <c r="J46" s="81">
        <v>50000</v>
      </c>
      <c r="K46" s="80"/>
    </row>
    <row r="47" spans="1:11" ht="17.149999999999999" customHeight="1">
      <c r="A47" s="75" t="s">
        <v>525</v>
      </c>
      <c r="B47" s="76"/>
      <c r="C47" s="76" t="s">
        <v>524</v>
      </c>
      <c r="D47" s="77" t="s">
        <v>87</v>
      </c>
      <c r="E47" s="78">
        <v>1</v>
      </c>
      <c r="F47" s="78">
        <v>24000</v>
      </c>
      <c r="G47" s="78">
        <f>+E47*F47</f>
        <v>24000</v>
      </c>
      <c r="H47" s="78"/>
      <c r="I47" s="78"/>
      <c r="J47" s="81">
        <v>40000</v>
      </c>
      <c r="K47" s="80">
        <f>E47*J47</f>
        <v>40000</v>
      </c>
    </row>
    <row r="48" spans="1:11" ht="17.149999999999999" customHeight="1">
      <c r="A48" s="75" t="s">
        <v>526</v>
      </c>
      <c r="B48" s="76"/>
      <c r="C48" s="76" t="s">
        <v>527</v>
      </c>
      <c r="D48" s="247" t="s">
        <v>535</v>
      </c>
      <c r="E48" s="85"/>
      <c r="F48" s="78">
        <f>+G47</f>
        <v>24000</v>
      </c>
      <c r="G48" s="78">
        <f>+F48*E48</f>
        <v>0</v>
      </c>
      <c r="H48" s="78"/>
      <c r="I48" s="78"/>
      <c r="J48" s="81">
        <f>K47</f>
        <v>40000</v>
      </c>
      <c r="K48" s="80"/>
    </row>
    <row r="49" spans="1:11" ht="17.149999999999999" customHeight="1">
      <c r="A49" s="75" t="s">
        <v>529</v>
      </c>
      <c r="B49" s="76"/>
      <c r="C49" s="76" t="s">
        <v>528</v>
      </c>
      <c r="D49" s="77" t="s">
        <v>87</v>
      </c>
      <c r="E49" s="78">
        <v>1</v>
      </c>
      <c r="F49" s="78">
        <v>24000</v>
      </c>
      <c r="G49" s="78">
        <f>+E49*F49</f>
        <v>24000</v>
      </c>
      <c r="H49" s="78"/>
      <c r="I49" s="78"/>
      <c r="J49" s="81">
        <v>400000</v>
      </c>
      <c r="K49" s="80">
        <f>E49*J49</f>
        <v>400000</v>
      </c>
    </row>
    <row r="50" spans="1:11" ht="17.149999999999999" customHeight="1">
      <c r="A50" s="75" t="s">
        <v>530</v>
      </c>
      <c r="B50" s="76"/>
      <c r="C50" s="76" t="s">
        <v>531</v>
      </c>
      <c r="D50" s="247" t="s">
        <v>535</v>
      </c>
      <c r="E50" s="85"/>
      <c r="F50" s="78">
        <f>+G49</f>
        <v>24000</v>
      </c>
      <c r="G50" s="78">
        <f>+F50*E50</f>
        <v>0</v>
      </c>
      <c r="H50" s="78"/>
      <c r="I50" s="78"/>
      <c r="J50" s="81">
        <f>K49</f>
        <v>400000</v>
      </c>
      <c r="K50" s="80"/>
    </row>
    <row r="51" spans="1:11" ht="17.149999999999999" customHeight="1">
      <c r="A51" s="75"/>
      <c r="B51" s="76"/>
      <c r="C51" s="76"/>
      <c r="D51" s="77"/>
      <c r="E51" s="78"/>
      <c r="F51" s="78"/>
      <c r="G51" s="78"/>
      <c r="H51" s="78"/>
      <c r="I51" s="78"/>
      <c r="J51" s="81"/>
      <c r="K51" s="80"/>
    </row>
    <row r="52" spans="1:11" ht="17.149999999999999" customHeight="1">
      <c r="A52" s="87"/>
      <c r="B52" s="76"/>
      <c r="C52" s="76"/>
      <c r="D52" s="77"/>
      <c r="E52" s="78"/>
      <c r="F52" s="78"/>
      <c r="G52" s="78"/>
      <c r="H52" s="78"/>
      <c r="I52" s="78"/>
      <c r="J52" s="81"/>
      <c r="K52" s="80"/>
    </row>
    <row r="53" spans="1:11" ht="25" customHeight="1" thickBot="1">
      <c r="A53" s="276" t="s">
        <v>93</v>
      </c>
      <c r="B53" s="277"/>
      <c r="C53" s="277"/>
      <c r="D53" s="277"/>
      <c r="E53" s="277"/>
      <c r="F53" s="277"/>
      <c r="G53" s="277"/>
      <c r="H53" s="277"/>
      <c r="I53" s="277"/>
      <c r="J53" s="277"/>
      <c r="K53" s="84"/>
    </row>
    <row r="54" spans="1:11" ht="10" customHeight="1" thickBo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25" customHeight="1" thickBot="1">
      <c r="A55" s="278" t="s">
        <v>503</v>
      </c>
      <c r="B55" s="279"/>
      <c r="C55" s="279"/>
      <c r="D55" s="279"/>
      <c r="E55" s="279"/>
      <c r="F55" s="279"/>
      <c r="G55" s="279"/>
      <c r="H55" s="279"/>
      <c r="I55" s="279"/>
      <c r="J55" s="279"/>
      <c r="K55" s="280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158"/>
      <c r="K60" s="4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1:1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1:1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1:1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1:1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1:1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1:1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1:1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1:1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1:1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1:1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1:1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1:1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1:1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1:1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1:1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1:1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1:1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1:1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1:1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1:1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1:1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1:1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1:1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1:1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 spans="1:1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</sheetData>
  <mergeCells count="5">
    <mergeCell ref="A53:J53"/>
    <mergeCell ref="A55:K55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M494"/>
  <sheetViews>
    <sheetView showGridLines="0" zoomScaleNormal="100" zoomScaleSheetLayoutView="100" workbookViewId="0">
      <selection sqref="A1:K60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104" t="s">
        <v>94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 t="s">
        <v>95</v>
      </c>
      <c r="C8" s="104" t="s">
        <v>514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4" t="s">
        <v>96</v>
      </c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181" t="s">
        <v>97</v>
      </c>
      <c r="B10" s="39"/>
      <c r="C10" s="196" t="s">
        <v>98</v>
      </c>
      <c r="D10" s="39"/>
      <c r="E10" s="39"/>
      <c r="F10" s="39"/>
      <c r="G10" s="39"/>
      <c r="H10" s="39"/>
      <c r="I10" s="39"/>
      <c r="J10" s="41"/>
      <c r="K10" s="197"/>
    </row>
    <row r="11" spans="1:11" ht="17.149999999999999" customHeight="1">
      <c r="A11" s="105"/>
      <c r="B11" s="89" t="s">
        <v>99</v>
      </c>
      <c r="C11" s="89"/>
      <c r="D11" s="101"/>
      <c r="E11" s="54"/>
      <c r="F11" s="54"/>
      <c r="G11" s="54"/>
      <c r="H11" s="54"/>
      <c r="I11" s="54"/>
      <c r="J11" s="93"/>
      <c r="K11" s="102"/>
    </row>
    <row r="12" spans="1:11" ht="17.149999999999999" customHeight="1">
      <c r="A12" s="75" t="s">
        <v>100</v>
      </c>
      <c r="B12" s="76" t="s">
        <v>24</v>
      </c>
      <c r="C12" s="76" t="s">
        <v>101</v>
      </c>
      <c r="D12" s="77" t="s">
        <v>102</v>
      </c>
      <c r="E12" s="78">
        <f>M20</f>
        <v>43156</v>
      </c>
      <c r="F12" s="78"/>
      <c r="G12" s="78"/>
      <c r="H12" s="78"/>
      <c r="I12" s="78"/>
      <c r="J12" s="160"/>
      <c r="K12" s="161"/>
    </row>
    <row r="13" spans="1:11" ht="17.149999999999999" customHeight="1">
      <c r="A13" s="88"/>
      <c r="B13" s="89"/>
      <c r="C13" s="89"/>
      <c r="D13" s="101"/>
      <c r="E13" s="54"/>
      <c r="F13" s="54"/>
      <c r="G13" s="54"/>
      <c r="H13" s="54"/>
      <c r="I13" s="54"/>
      <c r="J13" s="106"/>
      <c r="K13" s="102"/>
    </row>
    <row r="14" spans="1:11" ht="17.149999999999999" customHeight="1">
      <c r="A14" s="182" t="s">
        <v>103</v>
      </c>
      <c r="B14" s="42"/>
      <c r="C14" s="42" t="s">
        <v>104</v>
      </c>
      <c r="D14" s="43"/>
      <c r="E14" s="44"/>
      <c r="F14" s="44"/>
      <c r="G14" s="44"/>
      <c r="H14" s="44"/>
      <c r="I14" s="44"/>
      <c r="J14" s="45"/>
      <c r="K14" s="46"/>
    </row>
    <row r="15" spans="1:11" ht="17.149999999999999" customHeight="1">
      <c r="A15" s="88"/>
      <c r="B15" s="89" t="s">
        <v>99</v>
      </c>
      <c r="C15" s="89"/>
      <c r="D15" s="101"/>
      <c r="E15" s="54"/>
      <c r="F15" s="54"/>
      <c r="G15" s="54"/>
      <c r="H15" s="54"/>
      <c r="I15" s="54"/>
      <c r="J15" s="198"/>
      <c r="K15" s="102"/>
    </row>
    <row r="16" spans="1:11" ht="17.149999999999999" customHeight="1">
      <c r="A16" s="75" t="s">
        <v>105</v>
      </c>
      <c r="B16" s="76" t="s">
        <v>106</v>
      </c>
      <c r="C16" s="76" t="s">
        <v>458</v>
      </c>
      <c r="D16" s="77" t="s">
        <v>102</v>
      </c>
      <c r="E16" s="78">
        <v>8010</v>
      </c>
      <c r="F16" s="78"/>
      <c r="G16" s="78"/>
      <c r="H16" s="78"/>
      <c r="I16" s="78"/>
      <c r="J16" s="160"/>
      <c r="K16" s="171"/>
    </row>
    <row r="17" spans="1:13" ht="17.149999999999999" customHeight="1">
      <c r="A17" s="75" t="s">
        <v>107</v>
      </c>
      <c r="B17" s="76" t="s">
        <v>106</v>
      </c>
      <c r="C17" s="76" t="s">
        <v>520</v>
      </c>
      <c r="D17" s="77" t="s">
        <v>102</v>
      </c>
      <c r="E17" s="78">
        <v>10174</v>
      </c>
      <c r="F17" s="78"/>
      <c r="G17" s="78"/>
      <c r="H17" s="78"/>
      <c r="I17" s="78"/>
      <c r="J17" s="160"/>
      <c r="K17" s="171"/>
    </row>
    <row r="18" spans="1:13" ht="17.149999999999999" customHeight="1">
      <c r="A18" s="75" t="s">
        <v>108</v>
      </c>
      <c r="B18" s="76" t="s">
        <v>106</v>
      </c>
      <c r="C18" s="184" t="s">
        <v>109</v>
      </c>
      <c r="D18" s="77" t="s">
        <v>102</v>
      </c>
      <c r="E18" s="187">
        <v>20469</v>
      </c>
      <c r="F18" s="187"/>
      <c r="G18" s="187"/>
      <c r="H18" s="187"/>
      <c r="I18" s="187"/>
      <c r="J18" s="188"/>
      <c r="K18" s="171"/>
    </row>
    <row r="19" spans="1:13" ht="17.149999999999999" customHeight="1">
      <c r="A19" s="75" t="s">
        <v>110</v>
      </c>
      <c r="B19" s="76" t="s">
        <v>106</v>
      </c>
      <c r="C19" s="184" t="s">
        <v>111</v>
      </c>
      <c r="D19" s="77" t="s">
        <v>102</v>
      </c>
      <c r="E19" s="187">
        <v>3026</v>
      </c>
      <c r="F19" s="187"/>
      <c r="G19" s="187"/>
      <c r="H19" s="187"/>
      <c r="I19" s="187"/>
      <c r="J19" s="188"/>
      <c r="K19" s="171"/>
    </row>
    <row r="20" spans="1:13" ht="17.149999999999999" customHeight="1">
      <c r="A20" s="75" t="s">
        <v>112</v>
      </c>
      <c r="B20" s="184" t="s">
        <v>106</v>
      </c>
      <c r="C20" s="184" t="s">
        <v>113</v>
      </c>
      <c r="D20" s="185" t="s">
        <v>102</v>
      </c>
      <c r="E20" s="187">
        <v>1477</v>
      </c>
      <c r="F20" s="187"/>
      <c r="G20" s="187"/>
      <c r="H20" s="187"/>
      <c r="I20" s="187"/>
      <c r="J20" s="188"/>
      <c r="K20" s="188"/>
      <c r="M20" s="189">
        <f>SUM(E16:E20)</f>
        <v>43156</v>
      </c>
    </row>
    <row r="21" spans="1:13" ht="17.149999999999999" customHeight="1">
      <c r="A21" s="182" t="s">
        <v>114</v>
      </c>
      <c r="B21" s="42"/>
      <c r="C21" s="42" t="s">
        <v>115</v>
      </c>
      <c r="D21" s="43"/>
      <c r="E21" s="44"/>
      <c r="F21" s="44"/>
      <c r="G21" s="44"/>
      <c r="H21" s="44"/>
      <c r="I21" s="44"/>
      <c r="J21" s="162"/>
      <c r="K21" s="163"/>
    </row>
    <row r="22" spans="1:13" ht="17.149999999999999" customHeight="1">
      <c r="A22" s="199"/>
      <c r="B22" s="200"/>
      <c r="C22" s="200"/>
      <c r="D22" s="201"/>
      <c r="E22" s="202"/>
      <c r="F22" s="202"/>
      <c r="G22" s="202"/>
      <c r="H22" s="202"/>
      <c r="I22" s="202"/>
      <c r="J22" s="203"/>
      <c r="K22" s="204"/>
    </row>
    <row r="23" spans="1:13" ht="17.149999999999999" customHeight="1">
      <c r="A23" s="75" t="s">
        <v>116</v>
      </c>
      <c r="B23" s="76" t="s">
        <v>117</v>
      </c>
      <c r="C23" s="76" t="s">
        <v>118</v>
      </c>
      <c r="D23" s="77" t="s">
        <v>119</v>
      </c>
      <c r="E23" s="78">
        <f>2.5%*M20</f>
        <v>1078.9000000000001</v>
      </c>
      <c r="F23" s="78"/>
      <c r="G23" s="78"/>
      <c r="H23" s="78"/>
      <c r="I23" s="78"/>
      <c r="J23" s="229"/>
      <c r="K23" s="161"/>
      <c r="M23" s="3">
        <f>2696*0.8*1.3</f>
        <v>2803.84</v>
      </c>
    </row>
    <row r="24" spans="1:13" ht="17.149999999999999" customHeight="1">
      <c r="A24" s="75" t="s">
        <v>120</v>
      </c>
      <c r="B24" s="76" t="s">
        <v>117</v>
      </c>
      <c r="C24" s="76" t="s">
        <v>121</v>
      </c>
      <c r="D24" s="77" t="s">
        <v>119</v>
      </c>
      <c r="E24" s="78">
        <f>ROUND(((E16+E17+E18+E19+E20)*0.8*1.2*0.025),0)</f>
        <v>1036</v>
      </c>
      <c r="F24" s="78"/>
      <c r="G24" s="78"/>
      <c r="H24" s="78"/>
      <c r="I24" s="78"/>
      <c r="J24" s="229"/>
      <c r="K24" s="161"/>
    </row>
    <row r="25" spans="1:13" ht="17.149999999999999" customHeight="1">
      <c r="A25" s="75" t="s">
        <v>122</v>
      </c>
      <c r="B25" s="76" t="s">
        <v>123</v>
      </c>
      <c r="C25" s="76" t="s">
        <v>124</v>
      </c>
      <c r="D25" s="77" t="s">
        <v>119</v>
      </c>
      <c r="E25" s="78">
        <f>E23</f>
        <v>1078.9000000000001</v>
      </c>
      <c r="F25" s="78"/>
      <c r="G25" s="78"/>
      <c r="H25" s="78"/>
      <c r="I25" s="78"/>
      <c r="J25" s="229"/>
      <c r="K25" s="161"/>
    </row>
    <row r="26" spans="1:13" ht="17.149999999999999" customHeight="1">
      <c r="A26" s="75" t="s">
        <v>125</v>
      </c>
      <c r="B26" s="76" t="s">
        <v>126</v>
      </c>
      <c r="C26" s="76" t="s">
        <v>127</v>
      </c>
      <c r="D26" s="77" t="s">
        <v>119</v>
      </c>
      <c r="E26" s="78">
        <f>+E25</f>
        <v>1078.9000000000001</v>
      </c>
      <c r="F26" s="78"/>
      <c r="G26" s="78"/>
      <c r="H26" s="78"/>
      <c r="I26" s="78"/>
      <c r="J26" s="229"/>
      <c r="K26" s="161"/>
    </row>
    <row r="27" spans="1:13" ht="17.149999999999999" customHeight="1">
      <c r="A27" s="75" t="s">
        <v>128</v>
      </c>
      <c r="B27" s="76" t="s">
        <v>129</v>
      </c>
      <c r="C27" s="76" t="s">
        <v>130</v>
      </c>
      <c r="D27" s="77" t="s">
        <v>536</v>
      </c>
      <c r="E27" s="78">
        <v>1</v>
      </c>
      <c r="F27" s="78"/>
      <c r="G27" s="78"/>
      <c r="H27" s="78"/>
      <c r="I27" s="78"/>
      <c r="J27" s="166"/>
      <c r="K27" s="171" t="s">
        <v>131</v>
      </c>
    </row>
    <row r="28" spans="1:13" ht="17.149999999999999" customHeight="1">
      <c r="A28" s="75" t="s">
        <v>132</v>
      </c>
      <c r="B28" s="76" t="s">
        <v>133</v>
      </c>
      <c r="C28" s="76" t="s">
        <v>134</v>
      </c>
      <c r="D28" s="77" t="s">
        <v>119</v>
      </c>
      <c r="E28" s="78">
        <f>4*3*1*1.2</f>
        <v>14.399999999999999</v>
      </c>
      <c r="F28" s="78"/>
      <c r="G28" s="78"/>
      <c r="H28" s="78"/>
      <c r="I28" s="78"/>
      <c r="J28" s="166"/>
      <c r="K28" s="161"/>
    </row>
    <row r="29" spans="1:13" ht="17.149999999999999" customHeight="1">
      <c r="A29" s="75" t="s">
        <v>135</v>
      </c>
      <c r="B29" s="76"/>
      <c r="C29" s="76" t="s">
        <v>136</v>
      </c>
      <c r="D29" s="77" t="s">
        <v>102</v>
      </c>
      <c r="E29" s="78">
        <v>245</v>
      </c>
      <c r="F29" s="78"/>
      <c r="G29" s="78"/>
      <c r="H29" s="78"/>
      <c r="I29" s="78"/>
      <c r="J29" s="166"/>
      <c r="K29" s="161"/>
    </row>
    <row r="30" spans="1:13" ht="17.149999999999999" customHeight="1">
      <c r="A30" s="47"/>
      <c r="B30" s="48"/>
      <c r="C30" s="48"/>
      <c r="D30" s="49"/>
      <c r="E30" s="50"/>
      <c r="F30" s="50"/>
      <c r="G30" s="50"/>
      <c r="H30" s="50"/>
      <c r="I30" s="50"/>
      <c r="J30" s="164"/>
      <c r="K30" s="165"/>
    </row>
    <row r="31" spans="1:13" ht="17.149999999999999" customHeight="1">
      <c r="A31" s="182" t="s">
        <v>137</v>
      </c>
      <c r="B31" s="42"/>
      <c r="C31" s="42" t="s">
        <v>138</v>
      </c>
      <c r="D31" s="43"/>
      <c r="E31" s="44"/>
      <c r="F31" s="44"/>
      <c r="G31" s="44"/>
      <c r="H31" s="44"/>
      <c r="I31" s="44"/>
      <c r="J31" s="162"/>
      <c r="K31" s="163"/>
    </row>
    <row r="32" spans="1:13" ht="17.149999999999999" customHeight="1">
      <c r="A32" s="88"/>
      <c r="B32" s="89" t="s">
        <v>99</v>
      </c>
      <c r="C32" s="89"/>
      <c r="D32" s="101"/>
      <c r="E32" s="54"/>
      <c r="F32" s="54"/>
      <c r="G32" s="54"/>
      <c r="H32" s="54"/>
      <c r="I32" s="54"/>
      <c r="J32" s="203"/>
      <c r="K32" s="170"/>
    </row>
    <row r="33" spans="1:11" ht="17.149999999999999" customHeight="1">
      <c r="A33" s="75" t="s">
        <v>139</v>
      </c>
      <c r="B33" s="76" t="s">
        <v>140</v>
      </c>
      <c r="C33" s="76" t="s">
        <v>141</v>
      </c>
      <c r="D33" s="77" t="s">
        <v>30</v>
      </c>
      <c r="E33" s="79">
        <v>10</v>
      </c>
      <c r="F33" s="78"/>
      <c r="G33" s="78"/>
      <c r="H33" s="78"/>
      <c r="I33" s="78"/>
      <c r="J33" s="166"/>
      <c r="K33" s="171"/>
    </row>
    <row r="34" spans="1:11" ht="17.149999999999999" customHeight="1">
      <c r="A34" s="75" t="s">
        <v>143</v>
      </c>
      <c r="B34" s="76" t="s">
        <v>140</v>
      </c>
      <c r="C34" s="76" t="s">
        <v>144</v>
      </c>
      <c r="D34" s="77" t="s">
        <v>30</v>
      </c>
      <c r="E34" s="79" t="s">
        <v>142</v>
      </c>
      <c r="F34" s="78"/>
      <c r="G34" s="78"/>
      <c r="H34" s="78"/>
      <c r="I34" s="78"/>
      <c r="J34" s="166"/>
      <c r="K34" s="171" t="s">
        <v>131</v>
      </c>
    </row>
    <row r="35" spans="1:11" ht="17.149999999999999" customHeight="1">
      <c r="A35" s="75" t="s">
        <v>145</v>
      </c>
      <c r="B35" s="76" t="s">
        <v>140</v>
      </c>
      <c r="C35" s="76" t="s">
        <v>146</v>
      </c>
      <c r="D35" s="77" t="s">
        <v>30</v>
      </c>
      <c r="E35" s="79">
        <v>45</v>
      </c>
      <c r="F35" s="78"/>
      <c r="G35" s="78"/>
      <c r="H35" s="78"/>
      <c r="I35" s="78"/>
      <c r="J35" s="166"/>
      <c r="K35" s="171"/>
    </row>
    <row r="36" spans="1:11" ht="17.149999999999999" customHeight="1">
      <c r="A36" s="75" t="s">
        <v>147</v>
      </c>
      <c r="B36" s="76" t="s">
        <v>140</v>
      </c>
      <c r="C36" s="76" t="s">
        <v>148</v>
      </c>
      <c r="D36" s="77" t="s">
        <v>30</v>
      </c>
      <c r="E36" s="79">
        <v>15</v>
      </c>
      <c r="F36" s="78"/>
      <c r="G36" s="78"/>
      <c r="H36" s="78"/>
      <c r="I36" s="78"/>
      <c r="J36" s="166"/>
      <c r="K36" s="171"/>
    </row>
    <row r="37" spans="1:11" ht="17.149999999999999" customHeight="1">
      <c r="A37" s="75" t="s">
        <v>149</v>
      </c>
      <c r="B37" s="76" t="s">
        <v>140</v>
      </c>
      <c r="C37" s="76" t="s">
        <v>150</v>
      </c>
      <c r="D37" s="77" t="s">
        <v>30</v>
      </c>
      <c r="E37" s="79" t="s">
        <v>142</v>
      </c>
      <c r="F37" s="78"/>
      <c r="G37" s="78"/>
      <c r="H37" s="78"/>
      <c r="I37" s="78"/>
      <c r="J37" s="166"/>
      <c r="K37" s="171" t="s">
        <v>131</v>
      </c>
    </row>
    <row r="38" spans="1:11" ht="17.149999999999999" customHeight="1">
      <c r="A38" s="75" t="s">
        <v>151</v>
      </c>
      <c r="B38" s="76" t="s">
        <v>140</v>
      </c>
      <c r="C38" s="76" t="s">
        <v>152</v>
      </c>
      <c r="D38" s="77" t="s">
        <v>30</v>
      </c>
      <c r="E38" s="79">
        <v>5</v>
      </c>
      <c r="F38" s="78"/>
      <c r="G38" s="78"/>
      <c r="H38" s="78"/>
      <c r="I38" s="78"/>
      <c r="J38" s="166"/>
      <c r="K38" s="161"/>
    </row>
    <row r="39" spans="1:11" ht="17.149999999999999" customHeight="1">
      <c r="A39" s="75" t="s">
        <v>153</v>
      </c>
      <c r="B39" s="48" t="s">
        <v>140</v>
      </c>
      <c r="C39" s="48" t="s">
        <v>154</v>
      </c>
      <c r="D39" s="49" t="s">
        <v>30</v>
      </c>
      <c r="E39" s="50">
        <v>15</v>
      </c>
      <c r="F39" s="50"/>
      <c r="G39" s="50"/>
      <c r="H39" s="50"/>
      <c r="I39" s="50"/>
      <c r="J39" s="164"/>
      <c r="K39" s="165"/>
    </row>
    <row r="40" spans="1:11" ht="17.149999999999999" customHeight="1">
      <c r="A40" s="182" t="s">
        <v>155</v>
      </c>
      <c r="B40" s="42"/>
      <c r="C40" s="42" t="s">
        <v>156</v>
      </c>
      <c r="D40" s="43"/>
      <c r="E40" s="44"/>
      <c r="F40" s="44"/>
      <c r="G40" s="44"/>
      <c r="H40" s="44"/>
      <c r="I40" s="44"/>
      <c r="J40" s="162"/>
      <c r="K40" s="163"/>
    </row>
    <row r="41" spans="1:11" ht="17.149999999999999" customHeight="1">
      <c r="A41" s="88"/>
      <c r="B41" s="89" t="s">
        <v>99</v>
      </c>
      <c r="C41" s="89"/>
      <c r="D41" s="101"/>
      <c r="E41" s="54"/>
      <c r="F41" s="54"/>
      <c r="G41" s="54"/>
      <c r="H41" s="54"/>
      <c r="I41" s="54"/>
      <c r="J41" s="203"/>
      <c r="K41" s="170"/>
    </row>
    <row r="42" spans="1:11" ht="17.149999999999999" customHeight="1">
      <c r="A42" s="75" t="s">
        <v>157</v>
      </c>
      <c r="B42" s="76" t="s">
        <v>158</v>
      </c>
      <c r="C42" s="76" t="s">
        <v>159</v>
      </c>
      <c r="D42" s="77" t="s">
        <v>160</v>
      </c>
      <c r="E42" s="78">
        <v>20.003599999999999</v>
      </c>
      <c r="F42" s="78"/>
      <c r="G42" s="78"/>
      <c r="H42" s="78"/>
      <c r="I42" s="78"/>
      <c r="J42" s="166"/>
      <c r="K42" s="161"/>
    </row>
    <row r="43" spans="1:11" ht="17.149999999999999" customHeight="1">
      <c r="A43" s="75" t="s">
        <v>161</v>
      </c>
      <c r="B43" s="76" t="s">
        <v>158</v>
      </c>
      <c r="C43" s="76" t="s">
        <v>162</v>
      </c>
      <c r="D43" s="77" t="s">
        <v>160</v>
      </c>
      <c r="E43" s="78">
        <v>20</v>
      </c>
      <c r="F43" s="78"/>
      <c r="G43" s="78"/>
      <c r="H43" s="78"/>
      <c r="I43" s="78"/>
      <c r="J43" s="166"/>
      <c r="K43" s="161"/>
    </row>
    <row r="44" spans="1:11" ht="17.149999999999999" customHeight="1">
      <c r="A44" s="75" t="s">
        <v>163</v>
      </c>
      <c r="B44" s="76" t="s">
        <v>164</v>
      </c>
      <c r="C44" s="76" t="s">
        <v>165</v>
      </c>
      <c r="D44" s="77" t="s">
        <v>160</v>
      </c>
      <c r="E44" s="78">
        <v>20</v>
      </c>
      <c r="F44" s="78"/>
      <c r="G44" s="78"/>
      <c r="H44" s="78"/>
      <c r="I44" s="78"/>
      <c r="J44" s="166"/>
      <c r="K44" s="161"/>
    </row>
    <row r="45" spans="1:11" ht="17.149999999999999" customHeight="1">
      <c r="A45" s="88"/>
      <c r="B45" s="89"/>
      <c r="C45" s="89"/>
      <c r="D45" s="101"/>
      <c r="E45" s="54"/>
      <c r="F45" s="54"/>
      <c r="G45" s="54"/>
      <c r="H45" s="54"/>
      <c r="I45" s="54"/>
      <c r="J45" s="164"/>
      <c r="K45" s="170"/>
    </row>
    <row r="46" spans="1:11" ht="17.149999999999999" customHeight="1">
      <c r="A46" s="182" t="s">
        <v>166</v>
      </c>
      <c r="B46" s="42"/>
      <c r="C46" s="42" t="s">
        <v>167</v>
      </c>
      <c r="D46" s="43"/>
      <c r="E46" s="44"/>
      <c r="F46" s="44"/>
      <c r="G46" s="44"/>
      <c r="H46" s="44"/>
      <c r="I46" s="44"/>
      <c r="J46" s="162"/>
      <c r="K46" s="163"/>
    </row>
    <row r="47" spans="1:11" ht="17.149999999999999" customHeight="1">
      <c r="A47" s="88"/>
      <c r="B47" s="89" t="s">
        <v>168</v>
      </c>
      <c r="C47" s="89"/>
      <c r="D47" s="101"/>
      <c r="E47" s="54"/>
      <c r="F47" s="54"/>
      <c r="G47" s="54"/>
      <c r="H47" s="54"/>
      <c r="I47" s="54"/>
      <c r="J47" s="203"/>
      <c r="K47" s="170"/>
    </row>
    <row r="48" spans="1:11" ht="30" customHeight="1">
      <c r="A48" s="75" t="s">
        <v>169</v>
      </c>
      <c r="B48" s="76" t="s">
        <v>170</v>
      </c>
      <c r="C48" s="192" t="s">
        <v>459</v>
      </c>
      <c r="D48" s="77" t="s">
        <v>119</v>
      </c>
      <c r="E48" s="78">
        <f>ROUND(((E16+E17+E18+E19+E20)*0.1*0.8),0)</f>
        <v>3452</v>
      </c>
      <c r="F48" s="78"/>
      <c r="G48" s="78"/>
      <c r="H48" s="78"/>
      <c r="I48" s="78"/>
      <c r="J48" s="166"/>
      <c r="K48" s="161"/>
    </row>
    <row r="49" spans="1:11" ht="33" customHeight="1">
      <c r="A49" s="75" t="s">
        <v>171</v>
      </c>
      <c r="B49" s="76" t="s">
        <v>172</v>
      </c>
      <c r="C49" s="192" t="s">
        <v>460</v>
      </c>
      <c r="D49" s="77" t="s">
        <v>119</v>
      </c>
      <c r="E49" s="78">
        <f>ROUND(((E16+E17+E18+E19+E20)*0.8*0.5),0)</f>
        <v>17262</v>
      </c>
      <c r="F49" s="78"/>
      <c r="G49" s="78"/>
      <c r="H49" s="78"/>
      <c r="I49" s="78"/>
      <c r="J49" s="166"/>
      <c r="K49" s="161"/>
    </row>
    <row r="50" spans="1:11" ht="37.5" customHeight="1">
      <c r="A50" s="75" t="s">
        <v>173</v>
      </c>
      <c r="B50" s="76" t="s">
        <v>174</v>
      </c>
      <c r="C50" s="192" t="s">
        <v>461</v>
      </c>
      <c r="D50" s="77" t="s">
        <v>119</v>
      </c>
      <c r="E50" s="78">
        <f>ROUND(((E16+E17+E18+E19+E20)*0.1*0.8*0.05),0)</f>
        <v>173</v>
      </c>
      <c r="F50" s="78"/>
      <c r="G50" s="78"/>
      <c r="H50" s="78"/>
      <c r="I50" s="78"/>
      <c r="J50" s="166"/>
      <c r="K50" s="161"/>
    </row>
    <row r="51" spans="1:11" ht="34.5" customHeight="1">
      <c r="A51" s="75" t="s">
        <v>175</v>
      </c>
      <c r="B51" s="76" t="s">
        <v>176</v>
      </c>
      <c r="C51" s="192" t="s">
        <v>462</v>
      </c>
      <c r="D51" s="77" t="s">
        <v>119</v>
      </c>
      <c r="E51" s="78">
        <f>ROUND(((E16+E17+E20)*0.5*0.8*0.05),0)</f>
        <v>393</v>
      </c>
      <c r="F51" s="78"/>
      <c r="G51" s="78"/>
      <c r="H51" s="78"/>
      <c r="I51" s="78"/>
      <c r="J51" s="166"/>
      <c r="K51" s="161"/>
    </row>
    <row r="52" spans="1:11" ht="27" customHeight="1">
      <c r="A52" s="75" t="s">
        <v>177</v>
      </c>
      <c r="B52" s="76" t="s">
        <v>178</v>
      </c>
      <c r="C52" s="232" t="s">
        <v>179</v>
      </c>
      <c r="D52" s="77" t="s">
        <v>119</v>
      </c>
      <c r="E52" s="78">
        <f>(E16+E17+E18+E19+E20)*0.8*0.7</f>
        <v>24167.360000000001</v>
      </c>
      <c r="F52" s="78"/>
      <c r="G52" s="78"/>
      <c r="H52" s="78"/>
      <c r="I52" s="78"/>
      <c r="J52" s="166"/>
      <c r="K52" s="161"/>
    </row>
    <row r="53" spans="1:11" ht="17.149999999999999" customHeight="1">
      <c r="A53" s="75" t="s">
        <v>180</v>
      </c>
      <c r="B53" s="76" t="s">
        <v>181</v>
      </c>
      <c r="C53" s="76" t="s">
        <v>182</v>
      </c>
      <c r="D53" s="77" t="s">
        <v>119</v>
      </c>
      <c r="E53" s="78">
        <v>5</v>
      </c>
      <c r="F53" s="78"/>
      <c r="G53" s="78"/>
      <c r="H53" s="78"/>
      <c r="I53" s="78"/>
      <c r="J53" s="166"/>
      <c r="K53" s="171"/>
    </row>
    <row r="54" spans="1:11" ht="17.149999999999999" customHeight="1">
      <c r="A54" s="75"/>
      <c r="B54" s="76"/>
      <c r="C54" s="76"/>
      <c r="D54" s="77"/>
      <c r="E54" s="78"/>
      <c r="F54" s="78"/>
      <c r="G54" s="78"/>
      <c r="H54" s="78"/>
      <c r="I54" s="78"/>
      <c r="J54" s="166"/>
      <c r="K54" s="161"/>
    </row>
    <row r="55" spans="1:11" ht="17.149999999999999" customHeight="1">
      <c r="A55" s="75"/>
      <c r="B55" s="76"/>
      <c r="C55" s="76"/>
      <c r="D55" s="77"/>
      <c r="E55" s="78"/>
      <c r="F55" s="78"/>
      <c r="G55" s="78"/>
      <c r="H55" s="78"/>
      <c r="I55" s="78"/>
      <c r="J55" s="160"/>
      <c r="K55" s="171"/>
    </row>
    <row r="56" spans="1:11" ht="17.149999999999999" customHeight="1">
      <c r="A56" s="75"/>
      <c r="B56" s="76"/>
      <c r="C56" s="76"/>
      <c r="D56" s="77"/>
      <c r="E56" s="78"/>
      <c r="F56" s="78"/>
      <c r="G56" s="78"/>
      <c r="H56" s="78"/>
      <c r="I56" s="78"/>
      <c r="J56" s="160"/>
      <c r="K56" s="171"/>
    </row>
    <row r="57" spans="1:11" ht="17.149999999999999" customHeight="1">
      <c r="A57" s="75"/>
      <c r="B57" s="76"/>
      <c r="C57" s="76"/>
      <c r="D57" s="77"/>
      <c r="E57" s="78"/>
      <c r="F57" s="78"/>
      <c r="G57" s="78"/>
      <c r="H57" s="78"/>
      <c r="I57" s="78"/>
      <c r="J57" s="160"/>
      <c r="K57" s="171"/>
    </row>
    <row r="58" spans="1:11" ht="17.149999999999999" customHeight="1">
      <c r="A58" s="75"/>
      <c r="B58" s="76"/>
      <c r="C58" s="76"/>
      <c r="D58" s="77"/>
      <c r="E58" s="78"/>
      <c r="F58" s="78"/>
      <c r="G58" s="78"/>
      <c r="H58" s="78"/>
      <c r="I58" s="78"/>
      <c r="J58" s="160"/>
      <c r="K58" s="171"/>
    </row>
    <row r="59" spans="1:11" ht="17.149999999999999" customHeight="1" thickBot="1">
      <c r="A59" s="95"/>
      <c r="B59" s="89"/>
      <c r="C59" s="89"/>
      <c r="D59" s="96"/>
      <c r="E59" s="97"/>
      <c r="F59" s="97"/>
      <c r="G59" s="97"/>
      <c r="H59" s="97"/>
      <c r="I59" s="97"/>
      <c r="J59" s="167"/>
      <c r="K59" s="168"/>
    </row>
    <row r="60" spans="1:11" ht="25" customHeight="1" thickBot="1">
      <c r="A60" s="291" t="s">
        <v>183</v>
      </c>
      <c r="B60" s="292"/>
      <c r="C60" s="292"/>
      <c r="D60" s="292"/>
      <c r="E60" s="292"/>
      <c r="F60" s="292"/>
      <c r="G60" s="292"/>
      <c r="H60" s="292"/>
      <c r="I60" s="292"/>
      <c r="J60" s="292"/>
      <c r="K60" s="51"/>
    </row>
    <row r="61" spans="1:11" ht="10" customHeight="1" thickBo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ht="25" customHeight="1" thickBot="1">
      <c r="A62" s="278" t="s">
        <v>504</v>
      </c>
      <c r="B62" s="287"/>
      <c r="C62" s="287"/>
      <c r="D62" s="287"/>
      <c r="E62" s="287"/>
      <c r="F62" s="287"/>
      <c r="G62" s="287"/>
      <c r="H62" s="287"/>
      <c r="I62" s="287"/>
      <c r="J62" s="287"/>
      <c r="K62" s="288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</sheetData>
  <mergeCells count="5">
    <mergeCell ref="A62:K62"/>
    <mergeCell ref="C5:C6"/>
    <mergeCell ref="D5:D6"/>
    <mergeCell ref="J5:J6"/>
    <mergeCell ref="A60:J60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K500"/>
  <sheetViews>
    <sheetView showGridLines="0" zoomScaleNormal="100" zoomScaleSheetLayoutView="100" workbookViewId="0">
      <selection sqref="A1:K61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35" t="s">
        <v>184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 t="s">
        <v>95</v>
      </c>
      <c r="C8" s="104" t="s">
        <v>513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4" t="str">
        <f>+WT!C9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181" t="s">
        <v>185</v>
      </c>
      <c r="B10" s="39"/>
      <c r="C10" s="196" t="s">
        <v>186</v>
      </c>
      <c r="D10" s="39"/>
      <c r="E10" s="39"/>
      <c r="F10" s="39"/>
      <c r="G10" s="39"/>
      <c r="H10" s="39"/>
      <c r="I10" s="39"/>
      <c r="J10" s="41"/>
      <c r="K10" s="197"/>
    </row>
    <row r="11" spans="1:11" ht="17.149999999999999" customHeight="1">
      <c r="A11" s="105"/>
      <c r="B11" s="89" t="s">
        <v>187</v>
      </c>
      <c r="C11" s="89"/>
      <c r="D11" s="101"/>
      <c r="E11" s="54"/>
      <c r="F11" s="54"/>
      <c r="G11" s="54"/>
      <c r="H11" s="54"/>
      <c r="I11" s="54"/>
      <c r="J11" s="93"/>
      <c r="K11" s="102"/>
    </row>
    <row r="12" spans="1:11" ht="17.149999999999999" customHeight="1">
      <c r="A12" s="75"/>
      <c r="B12" s="76"/>
      <c r="C12" s="86" t="s">
        <v>188</v>
      </c>
      <c r="D12" s="77"/>
      <c r="E12" s="107"/>
      <c r="F12" s="78"/>
      <c r="G12" s="78"/>
      <c r="H12" s="78"/>
      <c r="I12" s="78"/>
      <c r="J12" s="79"/>
      <c r="K12" s="80"/>
    </row>
    <row r="13" spans="1:11" ht="17.149999999999999" customHeight="1">
      <c r="A13" s="75" t="s">
        <v>189</v>
      </c>
      <c r="B13" s="76" t="s">
        <v>190</v>
      </c>
      <c r="C13" s="76" t="s">
        <v>191</v>
      </c>
      <c r="D13" s="77" t="s">
        <v>102</v>
      </c>
      <c r="E13" s="107">
        <f>WT!E16</f>
        <v>8010</v>
      </c>
      <c r="F13" s="78"/>
      <c r="G13" s="78"/>
      <c r="H13" s="78"/>
      <c r="I13" s="78"/>
      <c r="J13" s="160"/>
      <c r="K13" s="161"/>
    </row>
    <row r="14" spans="1:11" ht="17.149999999999999" customHeight="1">
      <c r="A14" s="75" t="s">
        <v>192</v>
      </c>
      <c r="B14" s="76" t="s">
        <v>190</v>
      </c>
      <c r="C14" s="76" t="s">
        <v>193</v>
      </c>
      <c r="D14" s="77" t="s">
        <v>102</v>
      </c>
      <c r="E14" s="107">
        <f>WT!E17</f>
        <v>10174</v>
      </c>
      <c r="F14" s="78"/>
      <c r="G14" s="78"/>
      <c r="H14" s="78"/>
      <c r="I14" s="78"/>
      <c r="J14" s="160"/>
      <c r="K14" s="161"/>
    </row>
    <row r="15" spans="1:11" ht="17.149999999999999" customHeight="1">
      <c r="A15" s="75" t="s">
        <v>194</v>
      </c>
      <c r="B15" s="76" t="s">
        <v>190</v>
      </c>
      <c r="C15" s="76" t="s">
        <v>195</v>
      </c>
      <c r="D15" s="77" t="s">
        <v>102</v>
      </c>
      <c r="E15" s="107">
        <f>WT!E18</f>
        <v>20469</v>
      </c>
      <c r="F15" s="187"/>
      <c r="G15" s="187"/>
      <c r="H15" s="187"/>
      <c r="I15" s="187"/>
      <c r="J15" s="160"/>
      <c r="K15" s="161"/>
    </row>
    <row r="16" spans="1:11" ht="17.149999999999999" customHeight="1">
      <c r="A16" s="75" t="s">
        <v>196</v>
      </c>
      <c r="B16" s="76" t="s">
        <v>190</v>
      </c>
      <c r="C16" s="76" t="s">
        <v>197</v>
      </c>
      <c r="D16" s="77" t="s">
        <v>102</v>
      </c>
      <c r="E16" s="107">
        <f>WT!E19</f>
        <v>3026</v>
      </c>
      <c r="F16" s="187"/>
      <c r="G16" s="187"/>
      <c r="H16" s="187"/>
      <c r="I16" s="187"/>
      <c r="J16" s="160"/>
      <c r="K16" s="161"/>
    </row>
    <row r="17" spans="1:11" ht="17.149999999999999" customHeight="1">
      <c r="A17" s="75" t="s">
        <v>198</v>
      </c>
      <c r="B17" s="76" t="s">
        <v>190</v>
      </c>
      <c r="C17" s="184" t="s">
        <v>199</v>
      </c>
      <c r="D17" s="185" t="s">
        <v>102</v>
      </c>
      <c r="E17" s="107">
        <f>WT!E20</f>
        <v>1477</v>
      </c>
      <c r="F17" s="187"/>
      <c r="G17" s="187"/>
      <c r="H17" s="187"/>
      <c r="I17" s="187"/>
      <c r="J17" s="188"/>
      <c r="K17" s="161"/>
    </row>
    <row r="18" spans="1:11" ht="17.149999999999999" customHeight="1">
      <c r="A18" s="75" t="s">
        <v>200</v>
      </c>
      <c r="B18" s="76" t="s">
        <v>190</v>
      </c>
      <c r="C18" s="184" t="s">
        <v>201</v>
      </c>
      <c r="D18" s="185" t="s">
        <v>102</v>
      </c>
      <c r="E18" s="186">
        <v>50</v>
      </c>
      <c r="F18" s="187"/>
      <c r="G18" s="187"/>
      <c r="H18" s="187"/>
      <c r="I18" s="187"/>
      <c r="J18" s="188"/>
      <c r="K18" s="161"/>
    </row>
    <row r="19" spans="1:11" ht="17.149999999999999" customHeight="1">
      <c r="A19" s="182" t="s">
        <v>202</v>
      </c>
      <c r="B19" s="42"/>
      <c r="C19" s="42" t="s">
        <v>203</v>
      </c>
      <c r="D19" s="43"/>
      <c r="E19" s="44"/>
      <c r="F19" s="44"/>
      <c r="G19" s="44"/>
      <c r="H19" s="44"/>
      <c r="I19" s="44"/>
      <c r="J19" s="162"/>
      <c r="K19" s="163"/>
    </row>
    <row r="20" spans="1:11" ht="17.149999999999999" customHeight="1">
      <c r="A20" s="88"/>
      <c r="B20" s="89" t="s">
        <v>187</v>
      </c>
      <c r="C20" s="89"/>
      <c r="D20" s="101"/>
      <c r="E20" s="54"/>
      <c r="F20" s="54"/>
      <c r="G20" s="54"/>
      <c r="H20" s="54"/>
      <c r="I20" s="54"/>
      <c r="J20" s="203"/>
      <c r="K20" s="170"/>
    </row>
    <row r="21" spans="1:11" ht="17.149999999999999" customHeight="1">
      <c r="A21" s="75"/>
      <c r="B21" s="76"/>
      <c r="C21" s="86" t="s">
        <v>204</v>
      </c>
      <c r="D21" s="77"/>
      <c r="E21" s="78"/>
      <c r="F21" s="78"/>
      <c r="G21" s="78"/>
      <c r="H21" s="78"/>
      <c r="I21" s="78"/>
      <c r="J21" s="160"/>
      <c r="K21" s="161"/>
    </row>
    <row r="22" spans="1:11" ht="17.149999999999999" customHeight="1">
      <c r="A22" s="75" t="s">
        <v>205</v>
      </c>
      <c r="B22" s="76" t="s">
        <v>206</v>
      </c>
      <c r="C22" s="76" t="s">
        <v>207</v>
      </c>
      <c r="D22" s="77" t="s">
        <v>30</v>
      </c>
      <c r="E22" s="107">
        <v>10</v>
      </c>
      <c r="F22" s="78"/>
      <c r="G22" s="78"/>
      <c r="H22" s="78"/>
      <c r="I22" s="78"/>
      <c r="J22" s="160"/>
      <c r="K22" s="171"/>
    </row>
    <row r="23" spans="1:11" ht="17.149999999999999" customHeight="1">
      <c r="A23" s="75" t="s">
        <v>209</v>
      </c>
      <c r="B23" s="76"/>
      <c r="C23" s="76" t="s">
        <v>210</v>
      </c>
      <c r="D23" s="77" t="s">
        <v>30</v>
      </c>
      <c r="E23" s="107">
        <v>10</v>
      </c>
      <c r="F23" s="78"/>
      <c r="G23" s="78"/>
      <c r="H23" s="78"/>
      <c r="I23" s="78"/>
      <c r="J23" s="160"/>
      <c r="K23" s="171"/>
    </row>
    <row r="24" spans="1:11" ht="17.149999999999999" customHeight="1">
      <c r="A24" s="75" t="s">
        <v>211</v>
      </c>
      <c r="B24" s="76" t="s">
        <v>206</v>
      </c>
      <c r="C24" s="76" t="s">
        <v>212</v>
      </c>
      <c r="D24" s="77" t="s">
        <v>30</v>
      </c>
      <c r="E24" s="107">
        <v>45</v>
      </c>
      <c r="F24" s="78"/>
      <c r="G24" s="78"/>
      <c r="H24" s="78"/>
      <c r="I24" s="78"/>
      <c r="J24" s="160"/>
      <c r="K24" s="171"/>
    </row>
    <row r="25" spans="1:11" ht="17.149999999999999" customHeight="1">
      <c r="A25" s="75" t="s">
        <v>213</v>
      </c>
      <c r="B25" s="76" t="s">
        <v>206</v>
      </c>
      <c r="C25" s="76" t="s">
        <v>214</v>
      </c>
      <c r="D25" s="77" t="s">
        <v>30</v>
      </c>
      <c r="E25" s="107">
        <v>14</v>
      </c>
      <c r="F25" s="78"/>
      <c r="G25" s="78"/>
      <c r="H25" s="78"/>
      <c r="I25" s="78"/>
      <c r="J25" s="160"/>
      <c r="K25" s="171"/>
    </row>
    <row r="26" spans="1:11" ht="17.149999999999999" customHeight="1">
      <c r="A26" s="75" t="s">
        <v>215</v>
      </c>
      <c r="B26" s="76" t="s">
        <v>206</v>
      </c>
      <c r="C26" s="76" t="s">
        <v>216</v>
      </c>
      <c r="D26" s="77" t="s">
        <v>30</v>
      </c>
      <c r="E26" s="107">
        <v>10</v>
      </c>
      <c r="F26" s="78"/>
      <c r="G26" s="78"/>
      <c r="H26" s="78"/>
      <c r="I26" s="78"/>
      <c r="J26" s="160"/>
      <c r="K26" s="171"/>
    </row>
    <row r="27" spans="1:11" ht="17.149999999999999" customHeight="1">
      <c r="A27" s="75" t="s">
        <v>217</v>
      </c>
      <c r="B27" s="76" t="s">
        <v>206</v>
      </c>
      <c r="C27" s="76" t="s">
        <v>218</v>
      </c>
      <c r="D27" s="77" t="s">
        <v>30</v>
      </c>
      <c r="E27" s="107">
        <v>22</v>
      </c>
      <c r="F27" s="78"/>
      <c r="G27" s="78"/>
      <c r="H27" s="78"/>
      <c r="I27" s="78"/>
      <c r="J27" s="160"/>
      <c r="K27" s="171"/>
    </row>
    <row r="28" spans="1:11" ht="17.149999999999999" customHeight="1">
      <c r="A28" s="75" t="s">
        <v>219</v>
      </c>
      <c r="B28" s="76" t="s">
        <v>206</v>
      </c>
      <c r="C28" s="76" t="s">
        <v>220</v>
      </c>
      <c r="D28" s="77" t="s">
        <v>30</v>
      </c>
      <c r="E28" s="107">
        <v>19</v>
      </c>
      <c r="F28" s="78"/>
      <c r="G28" s="78"/>
      <c r="H28" s="78"/>
      <c r="I28" s="78"/>
      <c r="J28" s="160"/>
      <c r="K28" s="171"/>
    </row>
    <row r="29" spans="1:11" ht="17.149999999999999" customHeight="1">
      <c r="A29" s="75" t="s">
        <v>221</v>
      </c>
      <c r="B29" s="76" t="s">
        <v>206</v>
      </c>
      <c r="C29" s="76" t="s">
        <v>222</v>
      </c>
      <c r="D29" s="77" t="s">
        <v>30</v>
      </c>
      <c r="E29" s="107">
        <v>14</v>
      </c>
      <c r="F29" s="78"/>
      <c r="G29" s="78"/>
      <c r="H29" s="78"/>
      <c r="I29" s="78"/>
      <c r="J29" s="160"/>
      <c r="K29" s="171"/>
    </row>
    <row r="30" spans="1:11" ht="17.149999999999999" customHeight="1">
      <c r="A30" s="75" t="s">
        <v>223</v>
      </c>
      <c r="B30" s="76" t="s">
        <v>206</v>
      </c>
      <c r="C30" s="76" t="s">
        <v>224</v>
      </c>
      <c r="D30" s="77" t="s">
        <v>30</v>
      </c>
      <c r="E30" s="107">
        <v>18</v>
      </c>
      <c r="F30" s="78"/>
      <c r="G30" s="78"/>
      <c r="H30" s="78"/>
      <c r="I30" s="78"/>
      <c r="J30" s="160"/>
      <c r="K30" s="171"/>
    </row>
    <row r="31" spans="1:11" ht="17.149999999999999" customHeight="1">
      <c r="A31" s="75" t="s">
        <v>225</v>
      </c>
      <c r="B31" s="76" t="s">
        <v>206</v>
      </c>
      <c r="C31" s="76" t="s">
        <v>226</v>
      </c>
      <c r="D31" s="77" t="s">
        <v>30</v>
      </c>
      <c r="E31" s="107">
        <v>22</v>
      </c>
      <c r="F31" s="78"/>
      <c r="G31" s="78"/>
      <c r="H31" s="78"/>
      <c r="I31" s="78"/>
      <c r="J31" s="160"/>
      <c r="K31" s="171"/>
    </row>
    <row r="32" spans="1:11" ht="17.149999999999999" customHeight="1">
      <c r="A32" s="75" t="s">
        <v>227</v>
      </c>
      <c r="B32" s="76" t="s">
        <v>206</v>
      </c>
      <c r="C32" s="76" t="s">
        <v>228</v>
      </c>
      <c r="D32" s="77" t="s">
        <v>30</v>
      </c>
      <c r="E32" s="107">
        <v>8</v>
      </c>
      <c r="F32" s="78"/>
      <c r="G32" s="78"/>
      <c r="H32" s="78"/>
      <c r="I32" s="78"/>
      <c r="J32" s="160"/>
      <c r="K32" s="171"/>
    </row>
    <row r="33" spans="1:11" ht="17.149999999999999" customHeight="1">
      <c r="A33" s="75" t="s">
        <v>229</v>
      </c>
      <c r="B33" s="76" t="s">
        <v>206</v>
      </c>
      <c r="C33" s="76" t="s">
        <v>230</v>
      </c>
      <c r="D33" s="77" t="s">
        <v>30</v>
      </c>
      <c r="E33" s="107">
        <v>10</v>
      </c>
      <c r="F33" s="78"/>
      <c r="G33" s="78"/>
      <c r="H33" s="78"/>
      <c r="I33" s="78"/>
      <c r="J33" s="160"/>
      <c r="K33" s="171"/>
    </row>
    <row r="34" spans="1:11" ht="17.149999999999999" customHeight="1">
      <c r="A34" s="75" t="s">
        <v>231</v>
      </c>
      <c r="B34" s="76" t="s">
        <v>206</v>
      </c>
      <c r="C34" s="76" t="s">
        <v>232</v>
      </c>
      <c r="D34" s="77" t="s">
        <v>30</v>
      </c>
      <c r="E34" s="107">
        <v>9</v>
      </c>
      <c r="F34" s="78"/>
      <c r="G34" s="78"/>
      <c r="H34" s="78"/>
      <c r="I34" s="78"/>
      <c r="J34" s="160"/>
      <c r="K34" s="171"/>
    </row>
    <row r="35" spans="1:11" ht="17.149999999999999" customHeight="1">
      <c r="A35" s="75" t="s">
        <v>233</v>
      </c>
      <c r="B35" s="76" t="s">
        <v>206</v>
      </c>
      <c r="C35" s="76" t="s">
        <v>234</v>
      </c>
      <c r="D35" s="77" t="s">
        <v>30</v>
      </c>
      <c r="E35" s="107">
        <v>11</v>
      </c>
      <c r="F35" s="78"/>
      <c r="G35" s="78"/>
      <c r="H35" s="78"/>
      <c r="I35" s="78"/>
      <c r="J35" s="160"/>
      <c r="K35" s="171"/>
    </row>
    <row r="36" spans="1:11" ht="17.149999999999999" customHeight="1">
      <c r="A36" s="75" t="s">
        <v>235</v>
      </c>
      <c r="B36" s="76" t="s">
        <v>206</v>
      </c>
      <c r="C36" s="76" t="s">
        <v>236</v>
      </c>
      <c r="D36" s="77" t="s">
        <v>30</v>
      </c>
      <c r="E36" s="107">
        <v>12</v>
      </c>
      <c r="F36" s="78"/>
      <c r="G36" s="78"/>
      <c r="H36" s="78"/>
      <c r="I36" s="78"/>
      <c r="J36" s="160"/>
      <c r="K36" s="171"/>
    </row>
    <row r="37" spans="1:11" ht="17.149999999999999" customHeight="1">
      <c r="A37" s="75" t="s">
        <v>237</v>
      </c>
      <c r="B37" s="76" t="s">
        <v>206</v>
      </c>
      <c r="C37" s="76" t="s">
        <v>238</v>
      </c>
      <c r="D37" s="77" t="s">
        <v>30</v>
      </c>
      <c r="E37" s="107">
        <v>8</v>
      </c>
      <c r="F37" s="78"/>
      <c r="G37" s="78"/>
      <c r="H37" s="78"/>
      <c r="I37" s="78"/>
      <c r="J37" s="160"/>
      <c r="K37" s="171"/>
    </row>
    <row r="38" spans="1:11" ht="17.149999999999999" customHeight="1">
      <c r="A38" s="75" t="s">
        <v>239</v>
      </c>
      <c r="B38" s="76" t="s">
        <v>206</v>
      </c>
      <c r="C38" s="76" t="s">
        <v>240</v>
      </c>
      <c r="D38" s="77" t="s">
        <v>30</v>
      </c>
      <c r="E38" s="107" t="s">
        <v>241</v>
      </c>
      <c r="F38" s="78"/>
      <c r="G38" s="78"/>
      <c r="H38" s="78"/>
      <c r="I38" s="78"/>
      <c r="J38" s="160"/>
      <c r="K38" s="171" t="s">
        <v>208</v>
      </c>
    </row>
    <row r="39" spans="1:11" ht="17.149999999999999" customHeight="1">
      <c r="A39" s="75" t="s">
        <v>242</v>
      </c>
      <c r="B39" s="76" t="s">
        <v>206</v>
      </c>
      <c r="C39" s="76" t="s">
        <v>243</v>
      </c>
      <c r="D39" s="77" t="s">
        <v>30</v>
      </c>
      <c r="E39" s="107" t="s">
        <v>241</v>
      </c>
      <c r="F39" s="78"/>
      <c r="G39" s="78"/>
      <c r="H39" s="78"/>
      <c r="I39" s="78"/>
      <c r="J39" s="160"/>
      <c r="K39" s="171" t="s">
        <v>208</v>
      </c>
    </row>
    <row r="40" spans="1:11" ht="17.149999999999999" customHeight="1">
      <c r="A40" s="75" t="s">
        <v>244</v>
      </c>
      <c r="B40" s="76" t="s">
        <v>206</v>
      </c>
      <c r="C40" s="76" t="s">
        <v>245</v>
      </c>
      <c r="D40" s="77" t="s">
        <v>30</v>
      </c>
      <c r="E40" s="107" t="s">
        <v>241</v>
      </c>
      <c r="F40" s="78"/>
      <c r="G40" s="78"/>
      <c r="H40" s="78"/>
      <c r="I40" s="78"/>
      <c r="J40" s="160"/>
      <c r="K40" s="171" t="s">
        <v>208</v>
      </c>
    </row>
    <row r="41" spans="1:11" ht="17.149999999999999" customHeight="1">
      <c r="A41" s="75" t="s">
        <v>246</v>
      </c>
      <c r="B41" s="76" t="s">
        <v>206</v>
      </c>
      <c r="C41" s="76" t="s">
        <v>247</v>
      </c>
      <c r="D41" s="77" t="s">
        <v>30</v>
      </c>
      <c r="E41" s="107">
        <v>2</v>
      </c>
      <c r="F41" s="78"/>
      <c r="G41" s="78"/>
      <c r="H41" s="78"/>
      <c r="I41" s="78"/>
      <c r="J41" s="160"/>
      <c r="K41" s="171"/>
    </row>
    <row r="42" spans="1:11" ht="17.149999999999999" customHeight="1">
      <c r="A42" s="75" t="s">
        <v>248</v>
      </c>
      <c r="B42" s="205" t="s">
        <v>206</v>
      </c>
      <c r="C42" s="205" t="s">
        <v>249</v>
      </c>
      <c r="D42" s="77" t="s">
        <v>30</v>
      </c>
      <c r="E42" s="107">
        <v>4</v>
      </c>
      <c r="F42" s="78"/>
      <c r="G42" s="78"/>
      <c r="H42" s="78"/>
      <c r="I42" s="78"/>
      <c r="J42" s="191"/>
      <c r="K42" s="171"/>
    </row>
    <row r="43" spans="1:11" ht="17.149999999999999" customHeight="1">
      <c r="A43" s="75" t="s">
        <v>250</v>
      </c>
      <c r="B43" s="205" t="s">
        <v>206</v>
      </c>
      <c r="C43" s="205" t="s">
        <v>251</v>
      </c>
      <c r="D43" s="77" t="s">
        <v>30</v>
      </c>
      <c r="E43" s="107">
        <v>12</v>
      </c>
      <c r="F43" s="78"/>
      <c r="G43" s="78"/>
      <c r="H43" s="78"/>
      <c r="I43" s="78"/>
      <c r="J43" s="191"/>
      <c r="K43" s="171"/>
    </row>
    <row r="44" spans="1:11" ht="17.149999999999999" customHeight="1">
      <c r="A44" s="75" t="s">
        <v>252</v>
      </c>
      <c r="B44" s="205" t="s">
        <v>206</v>
      </c>
      <c r="C44" s="205" t="s">
        <v>253</v>
      </c>
      <c r="D44" s="77" t="s">
        <v>30</v>
      </c>
      <c r="E44" s="107">
        <v>9</v>
      </c>
      <c r="F44" s="78"/>
      <c r="G44" s="78"/>
      <c r="H44" s="78"/>
      <c r="I44" s="78"/>
      <c r="J44" s="191"/>
      <c r="K44" s="171"/>
    </row>
    <row r="45" spans="1:11" ht="17.149999999999999" customHeight="1">
      <c r="A45" s="75" t="s">
        <v>254</v>
      </c>
      <c r="B45" s="205" t="s">
        <v>255</v>
      </c>
      <c r="C45" s="205" t="s">
        <v>256</v>
      </c>
      <c r="D45" s="77" t="s">
        <v>30</v>
      </c>
      <c r="E45" s="107">
        <v>5</v>
      </c>
      <c r="F45" s="78"/>
      <c r="G45" s="78"/>
      <c r="H45" s="78"/>
      <c r="I45" s="78"/>
      <c r="J45" s="191"/>
      <c r="K45" s="171"/>
    </row>
    <row r="46" spans="1:11" ht="17.149999999999999" customHeight="1">
      <c r="A46" s="75" t="s">
        <v>257</v>
      </c>
      <c r="B46" s="205" t="s">
        <v>206</v>
      </c>
      <c r="C46" s="205" t="s">
        <v>258</v>
      </c>
      <c r="D46" s="77" t="s">
        <v>30</v>
      </c>
      <c r="E46" s="107">
        <v>8</v>
      </c>
      <c r="F46" s="78"/>
      <c r="G46" s="78"/>
      <c r="H46" s="78"/>
      <c r="I46" s="78"/>
      <c r="J46" s="191"/>
      <c r="K46" s="171"/>
    </row>
    <row r="47" spans="1:11" ht="17.149999999999999" customHeight="1">
      <c r="A47" s="75" t="s">
        <v>259</v>
      </c>
      <c r="B47" s="205" t="s">
        <v>255</v>
      </c>
      <c r="C47" s="205" t="s">
        <v>260</v>
      </c>
      <c r="D47" s="77" t="s">
        <v>30</v>
      </c>
      <c r="E47" s="107">
        <v>11</v>
      </c>
      <c r="F47" s="78"/>
      <c r="G47" s="78"/>
      <c r="H47" s="78"/>
      <c r="I47" s="78"/>
      <c r="J47" s="191"/>
      <c r="K47" s="171"/>
    </row>
    <row r="48" spans="1:11" ht="17.149999999999999" customHeight="1">
      <c r="A48" s="75" t="s">
        <v>261</v>
      </c>
      <c r="B48" s="205" t="s">
        <v>206</v>
      </c>
      <c r="C48" s="205" t="s">
        <v>262</v>
      </c>
      <c r="D48" s="77" t="s">
        <v>30</v>
      </c>
      <c r="E48" s="107">
        <v>11</v>
      </c>
      <c r="F48" s="78"/>
      <c r="G48" s="78"/>
      <c r="H48" s="78"/>
      <c r="I48" s="78"/>
      <c r="J48" s="191"/>
      <c r="K48" s="171"/>
    </row>
    <row r="49" spans="1:11" ht="17.149999999999999" customHeight="1">
      <c r="A49" s="75" t="s">
        <v>263</v>
      </c>
      <c r="B49" s="205" t="s">
        <v>206</v>
      </c>
      <c r="C49" s="205" t="s">
        <v>264</v>
      </c>
      <c r="D49" s="77" t="s">
        <v>30</v>
      </c>
      <c r="E49" s="107">
        <v>14</v>
      </c>
      <c r="F49" s="78"/>
      <c r="G49" s="78"/>
      <c r="H49" s="78"/>
      <c r="I49" s="78"/>
      <c r="J49" s="191"/>
      <c r="K49" s="171"/>
    </row>
    <row r="50" spans="1:11" ht="17.149999999999999" customHeight="1">
      <c r="A50" s="75" t="s">
        <v>265</v>
      </c>
      <c r="B50" s="205" t="s">
        <v>206</v>
      </c>
      <c r="C50" s="205" t="s">
        <v>266</v>
      </c>
      <c r="D50" s="77" t="s">
        <v>30</v>
      </c>
      <c r="E50" s="107">
        <v>12</v>
      </c>
      <c r="F50" s="78"/>
      <c r="G50" s="78"/>
      <c r="H50" s="78"/>
      <c r="I50" s="78"/>
      <c r="J50" s="191"/>
      <c r="K50" s="171"/>
    </row>
    <row r="51" spans="1:11" ht="17.149999999999999" customHeight="1">
      <c r="A51" s="75" t="s">
        <v>267</v>
      </c>
      <c r="B51" s="205" t="s">
        <v>206</v>
      </c>
      <c r="C51" s="205" t="s">
        <v>268</v>
      </c>
      <c r="D51" s="77" t="s">
        <v>30</v>
      </c>
      <c r="E51" s="107">
        <v>25</v>
      </c>
      <c r="F51" s="78"/>
      <c r="G51" s="78"/>
      <c r="H51" s="78"/>
      <c r="I51" s="78"/>
      <c r="J51" s="191"/>
      <c r="K51" s="171"/>
    </row>
    <row r="52" spans="1:11" ht="17.149999999999999" customHeight="1">
      <c r="A52" s="75" t="s">
        <v>269</v>
      </c>
      <c r="B52" s="205" t="s">
        <v>206</v>
      </c>
      <c r="C52" s="205" t="s">
        <v>270</v>
      </c>
      <c r="D52" s="77" t="s">
        <v>30</v>
      </c>
      <c r="E52" s="107" t="s">
        <v>271</v>
      </c>
      <c r="F52" s="78"/>
      <c r="G52" s="78"/>
      <c r="H52" s="78"/>
      <c r="I52" s="78"/>
      <c r="J52" s="191"/>
      <c r="K52" s="171" t="s">
        <v>208</v>
      </c>
    </row>
    <row r="53" spans="1:11" ht="17.149999999999999" customHeight="1">
      <c r="A53" s="75" t="s">
        <v>272</v>
      </c>
      <c r="B53" s="205" t="s">
        <v>206</v>
      </c>
      <c r="C53" s="205" t="s">
        <v>273</v>
      </c>
      <c r="D53" s="77" t="s">
        <v>30</v>
      </c>
      <c r="E53" s="107" t="s">
        <v>271</v>
      </c>
      <c r="F53" s="78"/>
      <c r="G53" s="78"/>
      <c r="H53" s="78"/>
      <c r="I53" s="78"/>
      <c r="J53" s="191"/>
      <c r="K53" s="171" t="s">
        <v>208</v>
      </c>
    </row>
    <row r="54" spans="1:11" ht="17.149999999999999" customHeight="1">
      <c r="A54" s="75" t="s">
        <v>274</v>
      </c>
      <c r="B54" s="205" t="s">
        <v>206</v>
      </c>
      <c r="C54" s="205" t="s">
        <v>275</v>
      </c>
      <c r="D54" s="77" t="s">
        <v>30</v>
      </c>
      <c r="E54" s="107">
        <v>2</v>
      </c>
      <c r="F54" s="78"/>
      <c r="G54" s="78"/>
      <c r="H54" s="78"/>
      <c r="I54" s="78"/>
      <c r="J54" s="191"/>
      <c r="K54" s="171"/>
    </row>
    <row r="55" spans="1:11" ht="17.149999999999999" customHeight="1">
      <c r="A55" s="75" t="s">
        <v>276</v>
      </c>
      <c r="B55" s="205" t="s">
        <v>206</v>
      </c>
      <c r="C55" s="76" t="s">
        <v>277</v>
      </c>
      <c r="D55" s="77" t="s">
        <v>30</v>
      </c>
      <c r="E55" s="107">
        <v>2</v>
      </c>
      <c r="F55" s="78"/>
      <c r="G55" s="78"/>
      <c r="H55" s="78"/>
      <c r="I55" s="78"/>
      <c r="J55" s="191"/>
      <c r="K55" s="171"/>
    </row>
    <row r="56" spans="1:11" ht="36" customHeight="1">
      <c r="A56" s="75" t="s">
        <v>278</v>
      </c>
      <c r="B56" s="205" t="s">
        <v>206</v>
      </c>
      <c r="C56" s="192" t="s">
        <v>279</v>
      </c>
      <c r="D56" s="77" t="s">
        <v>30</v>
      </c>
      <c r="E56" s="107">
        <v>2</v>
      </c>
      <c r="F56" s="78"/>
      <c r="G56" s="78"/>
      <c r="H56" s="78"/>
      <c r="I56" s="78"/>
      <c r="J56" s="191"/>
      <c r="K56" s="171"/>
    </row>
    <row r="57" spans="1:11" ht="17.149999999999999" customHeight="1">
      <c r="A57" s="182" t="s">
        <v>280</v>
      </c>
      <c r="B57" s="42"/>
      <c r="C57" s="42" t="s">
        <v>281</v>
      </c>
      <c r="D57" s="43"/>
      <c r="E57" s="44"/>
      <c r="F57" s="44"/>
      <c r="G57" s="44"/>
      <c r="H57" s="44"/>
      <c r="I57" s="44"/>
      <c r="J57" s="162"/>
      <c r="K57" s="163"/>
    </row>
    <row r="58" spans="1:11" ht="17.149999999999999" customHeight="1">
      <c r="A58" s="199"/>
      <c r="B58" s="200" t="s">
        <v>187</v>
      </c>
      <c r="C58" s="200"/>
      <c r="D58" s="201"/>
      <c r="E58" s="202"/>
      <c r="F58" s="202"/>
      <c r="G58" s="202"/>
      <c r="H58" s="202"/>
      <c r="I58" s="202"/>
      <c r="J58" s="203"/>
      <c r="K58" s="204"/>
    </row>
    <row r="59" spans="1:11" ht="17.149999999999999" customHeight="1">
      <c r="A59" s="75" t="s">
        <v>282</v>
      </c>
      <c r="B59" s="76" t="s">
        <v>283</v>
      </c>
      <c r="C59" s="76" t="s">
        <v>284</v>
      </c>
      <c r="D59" s="77" t="s">
        <v>119</v>
      </c>
      <c r="E59" s="78">
        <v>4</v>
      </c>
      <c r="F59" s="78"/>
      <c r="G59" s="78"/>
      <c r="H59" s="78"/>
      <c r="I59" s="78"/>
      <c r="J59" s="160"/>
      <c r="K59" s="161"/>
    </row>
    <row r="60" spans="1:11" ht="17.149999999999999" customHeight="1" thickBot="1">
      <c r="A60" s="95"/>
      <c r="B60" s="89"/>
      <c r="C60" s="89"/>
      <c r="D60" s="96"/>
      <c r="E60" s="97"/>
      <c r="F60" s="97"/>
      <c r="G60" s="97"/>
      <c r="H60" s="97"/>
      <c r="I60" s="97"/>
      <c r="J60" s="167"/>
      <c r="K60" s="168"/>
    </row>
    <row r="61" spans="1:11" ht="25" customHeight="1" thickBot="1">
      <c r="A61" s="293" t="str">
        <f>WT!A60</f>
        <v xml:space="preserve">TOTAL CARRIED TO SUMMARY </v>
      </c>
      <c r="B61" s="292"/>
      <c r="C61" s="292"/>
      <c r="D61" s="292"/>
      <c r="E61" s="292"/>
      <c r="F61" s="292"/>
      <c r="G61" s="292"/>
      <c r="H61" s="292"/>
      <c r="I61" s="292"/>
      <c r="J61" s="292"/>
      <c r="K61" s="51"/>
    </row>
    <row r="62" spans="1:11" ht="10" customHeight="1" thickBo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1" ht="25" customHeight="1" thickBot="1">
      <c r="A63" s="278" t="s">
        <v>505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8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</sheetData>
  <mergeCells count="5">
    <mergeCell ref="A63:K63"/>
    <mergeCell ref="C5:C6"/>
    <mergeCell ref="D5:D6"/>
    <mergeCell ref="J5:J6"/>
    <mergeCell ref="A61:J61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41B0-8BBA-4E9E-A2B8-7B4C49AA154E}">
  <dimension ref="A1:K493"/>
  <sheetViews>
    <sheetView view="pageBreakPreview" topLeftCell="A56" zoomScale="115" zoomScaleNormal="100" zoomScaleSheetLayoutView="115" workbookViewId="0">
      <selection sqref="A1:K54"/>
    </sheetView>
  </sheetViews>
  <sheetFormatPr defaultColWidth="9.1796875" defaultRowHeight="15.5"/>
  <cols>
    <col min="1" max="1" width="8" style="3" customWidth="1"/>
    <col min="2" max="2" width="8.54296875" style="3" customWidth="1"/>
    <col min="3" max="3" width="73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0.1796875" style="3" customWidth="1"/>
    <col min="11" max="11" width="14.81640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35" t="s">
        <v>285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 t="s">
        <v>95</v>
      </c>
      <c r="C8" s="104" t="s">
        <v>286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74" t="str">
        <f>+WT!C9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181" t="s">
        <v>470</v>
      </c>
      <c r="B10" s="39"/>
      <c r="C10" s="196" t="s">
        <v>104</v>
      </c>
      <c r="D10" s="39"/>
      <c r="E10" s="39"/>
      <c r="F10" s="39"/>
      <c r="G10" s="39"/>
      <c r="H10" s="39"/>
      <c r="I10" s="39"/>
      <c r="J10" s="41"/>
      <c r="K10" s="197"/>
    </row>
    <row r="11" spans="1:11" ht="17.149999999999999" customHeight="1">
      <c r="A11" s="105"/>
      <c r="B11" s="89" t="s">
        <v>489</v>
      </c>
      <c r="C11" s="89"/>
      <c r="D11" s="101"/>
      <c r="E11" s="54"/>
      <c r="F11" s="54"/>
      <c r="G11" s="54"/>
      <c r="H11" s="54"/>
      <c r="I11" s="54"/>
      <c r="J11" s="93"/>
      <c r="K11" s="102"/>
    </row>
    <row r="12" spans="1:11" ht="17.149999999999999" customHeight="1">
      <c r="A12" s="75"/>
      <c r="B12" s="76"/>
      <c r="C12" s="86" t="s">
        <v>471</v>
      </c>
      <c r="D12" s="77"/>
      <c r="E12" s="107"/>
      <c r="F12" s="78"/>
      <c r="G12" s="78"/>
      <c r="H12" s="78"/>
      <c r="I12" s="78"/>
      <c r="J12" s="79"/>
      <c r="K12" s="80"/>
    </row>
    <row r="13" spans="1:11" ht="17.149999999999999" customHeight="1">
      <c r="A13" s="75" t="s">
        <v>477</v>
      </c>
      <c r="B13" s="76" t="s">
        <v>190</v>
      </c>
      <c r="C13" s="76" t="s">
        <v>472</v>
      </c>
      <c r="D13" s="77" t="s">
        <v>102</v>
      </c>
      <c r="E13" s="107">
        <f>850*10</f>
        <v>8500</v>
      </c>
      <c r="F13" s="78"/>
      <c r="G13" s="78"/>
      <c r="H13" s="78"/>
      <c r="I13" s="78"/>
      <c r="J13" s="160"/>
      <c r="K13" s="161"/>
    </row>
    <row r="14" spans="1:11" ht="17.149999999999999" customHeight="1">
      <c r="A14" s="75"/>
      <c r="B14" s="76"/>
      <c r="C14" s="76" t="s">
        <v>473</v>
      </c>
      <c r="D14" s="77"/>
      <c r="E14" s="107"/>
      <c r="F14" s="78"/>
      <c r="G14" s="78"/>
      <c r="H14" s="78"/>
      <c r="I14" s="78"/>
      <c r="J14" s="160"/>
      <c r="K14" s="161"/>
    </row>
    <row r="15" spans="1:11" ht="17.149999999999999" customHeight="1">
      <c r="A15" s="75"/>
      <c r="B15" s="76"/>
      <c r="C15" s="76" t="s">
        <v>474</v>
      </c>
      <c r="D15" s="77"/>
      <c r="E15" s="107"/>
      <c r="F15" s="187"/>
      <c r="G15" s="187"/>
      <c r="H15" s="187"/>
      <c r="I15" s="187"/>
      <c r="J15" s="160"/>
      <c r="K15" s="161"/>
    </row>
    <row r="16" spans="1:11" ht="17.149999999999999" customHeight="1">
      <c r="A16" s="75"/>
      <c r="B16" s="76"/>
      <c r="C16" s="76" t="s">
        <v>475</v>
      </c>
      <c r="D16" s="77"/>
      <c r="E16" s="107"/>
      <c r="F16" s="187"/>
      <c r="G16" s="187"/>
      <c r="H16" s="187"/>
      <c r="I16" s="187"/>
      <c r="J16" s="160"/>
      <c r="K16" s="161"/>
    </row>
    <row r="17" spans="1:11" ht="17.149999999999999" customHeight="1">
      <c r="A17" s="75"/>
      <c r="B17" s="76"/>
      <c r="C17" s="76" t="s">
        <v>476</v>
      </c>
      <c r="D17" s="77"/>
      <c r="E17" s="107"/>
      <c r="F17" s="187"/>
      <c r="G17" s="187"/>
      <c r="H17" s="187"/>
      <c r="I17" s="187"/>
      <c r="J17" s="188"/>
      <c r="K17" s="161"/>
    </row>
    <row r="18" spans="1:11" ht="17.149999999999999" customHeight="1">
      <c r="A18" s="75"/>
      <c r="B18" s="76"/>
      <c r="C18" s="76"/>
      <c r="D18" s="77"/>
      <c r="E18" s="186"/>
      <c r="F18" s="187"/>
      <c r="G18" s="187"/>
      <c r="H18" s="187"/>
      <c r="I18" s="187"/>
      <c r="J18" s="188"/>
      <c r="K18" s="161"/>
    </row>
    <row r="19" spans="1:11" ht="17.149999999999999" customHeight="1">
      <c r="A19" s="182" t="s">
        <v>478</v>
      </c>
      <c r="B19" s="42"/>
      <c r="C19" s="42" t="s">
        <v>479</v>
      </c>
      <c r="D19" s="43"/>
      <c r="E19" s="44"/>
      <c r="F19" s="44"/>
      <c r="G19" s="44"/>
      <c r="H19" s="44"/>
      <c r="I19" s="44"/>
      <c r="J19" s="162"/>
      <c r="K19" s="163"/>
    </row>
    <row r="20" spans="1:11" ht="17.149999999999999" customHeight="1">
      <c r="A20" s="88"/>
      <c r="B20" s="89" t="s">
        <v>489</v>
      </c>
      <c r="C20" s="89"/>
      <c r="D20" s="101"/>
      <c r="E20" s="54"/>
      <c r="F20" s="54"/>
      <c r="G20" s="54"/>
      <c r="H20" s="54"/>
      <c r="I20" s="54"/>
      <c r="J20" s="203"/>
      <c r="K20" s="170"/>
    </row>
    <row r="21" spans="1:11" ht="17.149999999999999" customHeight="1">
      <c r="A21" s="75"/>
      <c r="B21" s="76"/>
      <c r="C21" s="86" t="s">
        <v>480</v>
      </c>
      <c r="D21" s="77"/>
      <c r="E21" s="78"/>
      <c r="F21" s="78"/>
      <c r="G21" s="78"/>
      <c r="H21" s="78"/>
      <c r="I21" s="78"/>
      <c r="J21" s="160"/>
      <c r="K21" s="161"/>
    </row>
    <row r="22" spans="1:11" ht="17.149999999999999" customHeight="1">
      <c r="A22" s="75" t="s">
        <v>487</v>
      </c>
      <c r="B22" s="76" t="s">
        <v>206</v>
      </c>
      <c r="C22" s="76" t="s">
        <v>481</v>
      </c>
      <c r="D22" s="77" t="s">
        <v>30</v>
      </c>
      <c r="E22" s="107">
        <v>300</v>
      </c>
      <c r="F22" s="78"/>
      <c r="G22" s="78"/>
      <c r="H22" s="78"/>
      <c r="I22" s="78"/>
      <c r="J22" s="160"/>
      <c r="K22" s="171"/>
    </row>
    <row r="23" spans="1:11" ht="17.149999999999999" customHeight="1">
      <c r="A23" s="75"/>
      <c r="B23" s="76"/>
      <c r="C23" s="76" t="s">
        <v>482</v>
      </c>
      <c r="D23" s="77"/>
      <c r="E23" s="107"/>
      <c r="F23" s="78"/>
      <c r="G23" s="78"/>
      <c r="H23" s="78"/>
      <c r="I23" s="78"/>
      <c r="J23" s="160"/>
      <c r="K23" s="171"/>
    </row>
    <row r="24" spans="1:11" ht="17.149999999999999" customHeight="1">
      <c r="A24" s="75"/>
      <c r="B24" s="76"/>
      <c r="C24" s="76" t="s">
        <v>483</v>
      </c>
      <c r="D24" s="77"/>
      <c r="E24" s="107"/>
      <c r="F24" s="78"/>
      <c r="G24" s="78"/>
      <c r="H24" s="78"/>
      <c r="I24" s="78"/>
      <c r="J24" s="160"/>
      <c r="K24" s="171"/>
    </row>
    <row r="25" spans="1:11" ht="17.149999999999999" customHeight="1">
      <c r="A25" s="75"/>
      <c r="B25" s="76"/>
      <c r="C25" s="76" t="s">
        <v>484</v>
      </c>
      <c r="D25" s="77"/>
      <c r="E25" s="107"/>
      <c r="F25" s="78"/>
      <c r="G25" s="78"/>
      <c r="H25" s="78"/>
      <c r="I25" s="78"/>
      <c r="J25" s="160"/>
      <c r="K25" s="171"/>
    </row>
    <row r="26" spans="1:11" ht="17.149999999999999" customHeight="1">
      <c r="A26" s="75"/>
      <c r="B26" s="76"/>
      <c r="C26" s="76" t="s">
        <v>485</v>
      </c>
      <c r="D26" s="77"/>
      <c r="E26" s="107"/>
      <c r="F26" s="78"/>
      <c r="G26" s="78"/>
      <c r="H26" s="78"/>
      <c r="I26" s="78"/>
      <c r="J26" s="160"/>
      <c r="K26" s="171"/>
    </row>
    <row r="27" spans="1:11" ht="17.149999999999999" customHeight="1">
      <c r="A27" s="75"/>
      <c r="B27" s="76"/>
      <c r="C27" s="76"/>
      <c r="D27" s="77"/>
      <c r="E27" s="107"/>
      <c r="F27" s="78"/>
      <c r="G27" s="78"/>
      <c r="H27" s="78"/>
      <c r="I27" s="78"/>
      <c r="J27" s="160"/>
      <c r="K27" s="171"/>
    </row>
    <row r="28" spans="1:11" ht="17.149999999999999" customHeight="1">
      <c r="A28" s="75" t="s">
        <v>488</v>
      </c>
      <c r="B28" s="76" t="s">
        <v>206</v>
      </c>
      <c r="C28" s="86" t="s">
        <v>486</v>
      </c>
      <c r="D28" s="77" t="s">
        <v>30</v>
      </c>
      <c r="E28" s="107">
        <v>500</v>
      </c>
      <c r="F28" s="78"/>
      <c r="G28" s="78"/>
      <c r="H28" s="78"/>
      <c r="I28" s="78"/>
      <c r="J28" s="160"/>
      <c r="K28" s="171"/>
    </row>
    <row r="29" spans="1:11" ht="17.149999999999999" customHeight="1">
      <c r="A29" s="75"/>
      <c r="B29" s="76"/>
      <c r="C29" s="76" t="s">
        <v>481</v>
      </c>
      <c r="D29" s="77"/>
      <c r="E29" s="107"/>
      <c r="F29" s="78"/>
      <c r="G29" s="78"/>
      <c r="H29" s="78"/>
      <c r="I29" s="78"/>
      <c r="J29" s="160"/>
      <c r="K29" s="171"/>
    </row>
    <row r="30" spans="1:11" ht="17.149999999999999" customHeight="1">
      <c r="A30" s="75"/>
      <c r="B30" s="76"/>
      <c r="C30" s="76" t="s">
        <v>482</v>
      </c>
      <c r="D30" s="77"/>
      <c r="E30" s="107"/>
      <c r="F30" s="78"/>
      <c r="G30" s="78"/>
      <c r="H30" s="78"/>
      <c r="I30" s="78"/>
      <c r="J30" s="160"/>
      <c r="K30" s="171"/>
    </row>
    <row r="31" spans="1:11" ht="17.149999999999999" customHeight="1">
      <c r="A31" s="75"/>
      <c r="B31" s="76"/>
      <c r="C31" s="76" t="s">
        <v>483</v>
      </c>
      <c r="D31" s="77"/>
      <c r="E31" s="107"/>
      <c r="F31" s="78"/>
      <c r="G31" s="78"/>
      <c r="H31" s="78"/>
      <c r="I31" s="78"/>
      <c r="J31" s="160"/>
      <c r="K31" s="171"/>
    </row>
    <row r="32" spans="1:11" ht="17.149999999999999" customHeight="1">
      <c r="A32" s="75"/>
      <c r="B32" s="76"/>
      <c r="C32" s="76" t="s">
        <v>484</v>
      </c>
      <c r="D32" s="77"/>
      <c r="E32" s="107"/>
      <c r="F32" s="78"/>
      <c r="G32" s="78"/>
      <c r="H32" s="78"/>
      <c r="I32" s="78"/>
      <c r="J32" s="160"/>
      <c r="K32" s="171"/>
    </row>
    <row r="33" spans="1:11" ht="17.149999999999999" customHeight="1">
      <c r="A33" s="75"/>
      <c r="B33" s="76"/>
      <c r="C33" s="76" t="s">
        <v>485</v>
      </c>
      <c r="D33" s="77"/>
      <c r="E33" s="107"/>
      <c r="F33" s="78"/>
      <c r="G33" s="78"/>
      <c r="H33" s="78"/>
      <c r="I33" s="78"/>
      <c r="J33" s="160"/>
      <c r="K33" s="171"/>
    </row>
    <row r="34" spans="1:11" ht="17.149999999999999" customHeight="1">
      <c r="A34" s="75"/>
      <c r="B34" s="205"/>
      <c r="C34" s="205"/>
      <c r="D34" s="77"/>
      <c r="E34" s="107"/>
      <c r="F34" s="78"/>
      <c r="G34" s="78"/>
      <c r="H34" s="78"/>
      <c r="I34" s="78"/>
      <c r="J34" s="160"/>
      <c r="K34" s="171"/>
    </row>
    <row r="35" spans="1:11" ht="17.149999999999999" customHeight="1">
      <c r="A35" s="75"/>
      <c r="B35" s="76"/>
      <c r="C35" s="76"/>
      <c r="D35" s="77"/>
      <c r="E35" s="107"/>
      <c r="F35" s="78"/>
      <c r="G35" s="78"/>
      <c r="H35" s="78"/>
      <c r="I35" s="78"/>
      <c r="J35" s="160"/>
      <c r="K35" s="171"/>
    </row>
    <row r="36" spans="1:11" ht="17.149999999999999" customHeight="1">
      <c r="A36" s="75"/>
      <c r="B36" s="76"/>
      <c r="C36" s="86" t="s">
        <v>492</v>
      </c>
      <c r="D36" s="77"/>
      <c r="E36" s="107"/>
      <c r="F36" s="78"/>
      <c r="G36" s="78"/>
      <c r="H36" s="78"/>
      <c r="I36" s="78"/>
      <c r="J36" s="160"/>
      <c r="K36" s="171"/>
    </row>
    <row r="37" spans="1:11" ht="17.149999999999999" customHeight="1">
      <c r="A37" s="75" t="s">
        <v>491</v>
      </c>
      <c r="B37" s="76" t="s">
        <v>490</v>
      </c>
      <c r="C37" s="76" t="s">
        <v>493</v>
      </c>
      <c r="D37" s="77" t="s">
        <v>30</v>
      </c>
      <c r="E37" s="107">
        <v>300</v>
      </c>
      <c r="F37" s="78"/>
      <c r="G37" s="78"/>
      <c r="H37" s="78"/>
      <c r="I37" s="78"/>
      <c r="J37" s="160"/>
      <c r="K37" s="171"/>
    </row>
    <row r="38" spans="1:11" ht="17.149999999999999" customHeight="1">
      <c r="A38" s="75"/>
      <c r="B38" s="76"/>
      <c r="C38" s="76" t="s">
        <v>494</v>
      </c>
      <c r="D38" s="77"/>
      <c r="E38" s="107"/>
      <c r="F38" s="78"/>
      <c r="G38" s="78"/>
      <c r="H38" s="78"/>
      <c r="I38" s="78"/>
      <c r="J38" s="160"/>
      <c r="K38" s="171"/>
    </row>
    <row r="39" spans="1:11" ht="17.149999999999999" customHeight="1">
      <c r="A39" s="75"/>
      <c r="B39" s="76"/>
      <c r="C39" s="76" t="s">
        <v>522</v>
      </c>
      <c r="D39" s="77"/>
      <c r="E39" s="107"/>
      <c r="F39" s="78"/>
      <c r="G39" s="78"/>
      <c r="H39" s="78"/>
      <c r="I39" s="78"/>
      <c r="J39" s="160"/>
      <c r="K39" s="171"/>
    </row>
    <row r="40" spans="1:11" ht="17.149999999999999" customHeight="1">
      <c r="A40" s="75"/>
      <c r="B40" s="76"/>
      <c r="C40" s="76" t="s">
        <v>521</v>
      </c>
      <c r="D40" s="77"/>
      <c r="E40" s="107"/>
      <c r="F40" s="78"/>
      <c r="G40" s="78"/>
      <c r="H40" s="78"/>
      <c r="I40" s="78"/>
      <c r="J40" s="160"/>
      <c r="K40" s="171"/>
    </row>
    <row r="41" spans="1:11" ht="17.149999999999999" customHeight="1">
      <c r="A41" s="75"/>
      <c r="B41" s="76"/>
      <c r="C41" s="76"/>
      <c r="D41" s="77"/>
      <c r="E41" s="107"/>
      <c r="F41" s="78"/>
      <c r="G41" s="78"/>
      <c r="H41" s="78"/>
      <c r="I41" s="78"/>
      <c r="J41" s="160"/>
      <c r="K41" s="171"/>
    </row>
    <row r="42" spans="1:11" ht="17.149999999999999" customHeight="1">
      <c r="A42" s="75"/>
      <c r="B42" s="76"/>
      <c r="C42" s="76"/>
      <c r="D42" s="77"/>
      <c r="E42" s="107"/>
      <c r="F42" s="78"/>
      <c r="G42" s="78"/>
      <c r="H42" s="78"/>
      <c r="I42" s="78"/>
      <c r="J42" s="160"/>
      <c r="K42" s="171"/>
    </row>
    <row r="43" spans="1:11" ht="17.149999999999999" customHeight="1">
      <c r="A43" s="75"/>
      <c r="B43" s="205"/>
      <c r="C43" s="205"/>
      <c r="D43" s="77"/>
      <c r="E43" s="107"/>
      <c r="F43" s="78"/>
      <c r="G43" s="78"/>
      <c r="H43" s="78"/>
      <c r="I43" s="78"/>
      <c r="J43" s="191"/>
      <c r="K43" s="171"/>
    </row>
    <row r="44" spans="1:11" ht="17.149999999999999" customHeight="1">
      <c r="A44" s="75"/>
      <c r="B44" s="76"/>
      <c r="C44" s="76"/>
      <c r="D44" s="77"/>
      <c r="E44" s="78"/>
      <c r="F44" s="78"/>
      <c r="G44" s="78"/>
      <c r="H44" s="78"/>
      <c r="I44" s="78"/>
      <c r="J44" s="160"/>
      <c r="K44" s="171"/>
    </row>
    <row r="45" spans="1:11" ht="17.149999999999999" customHeight="1">
      <c r="A45" s="182" t="s">
        <v>495</v>
      </c>
      <c r="B45" s="42"/>
      <c r="C45" s="42" t="s">
        <v>281</v>
      </c>
      <c r="D45" s="43"/>
      <c r="E45" s="44"/>
      <c r="F45" s="44"/>
      <c r="G45" s="44"/>
      <c r="H45" s="44"/>
      <c r="I45" s="44"/>
      <c r="J45" s="162"/>
      <c r="K45" s="163"/>
    </row>
    <row r="46" spans="1:11" ht="17.149999999999999" customHeight="1">
      <c r="A46" s="199"/>
      <c r="B46" s="200" t="s">
        <v>489</v>
      </c>
      <c r="C46" s="200"/>
      <c r="D46" s="201"/>
      <c r="E46" s="202"/>
      <c r="F46" s="202"/>
      <c r="G46" s="202"/>
      <c r="H46" s="202"/>
      <c r="I46" s="202"/>
      <c r="J46" s="203"/>
      <c r="K46" s="204"/>
    </row>
    <row r="47" spans="1:11" ht="17.149999999999999" customHeight="1">
      <c r="A47" s="233" t="s">
        <v>496</v>
      </c>
      <c r="B47" s="234" t="s">
        <v>501</v>
      </c>
      <c r="C47" s="234" t="s">
        <v>497</v>
      </c>
      <c r="D47" s="235" t="s">
        <v>30</v>
      </c>
      <c r="E47" s="236">
        <v>30</v>
      </c>
      <c r="F47" s="236"/>
      <c r="G47" s="236"/>
      <c r="H47" s="236"/>
      <c r="I47" s="236"/>
      <c r="J47" s="237"/>
      <c r="K47" s="238"/>
    </row>
    <row r="48" spans="1:11" ht="17.149999999999999" customHeight="1">
      <c r="A48" s="88"/>
      <c r="B48" s="89"/>
      <c r="C48" s="89" t="s">
        <v>498</v>
      </c>
      <c r="D48" s="101"/>
      <c r="E48" s="54"/>
      <c r="F48" s="54"/>
      <c r="G48" s="54"/>
      <c r="H48" s="54"/>
      <c r="I48" s="54"/>
      <c r="J48" s="169"/>
      <c r="K48" s="170"/>
    </row>
    <row r="49" spans="1:11" ht="17.149999999999999" customHeight="1">
      <c r="A49" s="88"/>
      <c r="B49" s="89"/>
      <c r="C49" s="89" t="s">
        <v>499</v>
      </c>
      <c r="D49" s="101"/>
      <c r="E49" s="54"/>
      <c r="F49" s="54"/>
      <c r="G49" s="54"/>
      <c r="H49" s="54"/>
      <c r="I49" s="54"/>
      <c r="J49" s="169"/>
      <c r="K49" s="170"/>
    </row>
    <row r="50" spans="1:11" ht="17.149999999999999" customHeight="1">
      <c r="A50" s="88"/>
      <c r="B50" s="89"/>
      <c r="C50" s="89" t="s">
        <v>500</v>
      </c>
      <c r="D50" s="101"/>
      <c r="E50" s="54"/>
      <c r="F50" s="54"/>
      <c r="G50" s="54"/>
      <c r="H50" s="54"/>
      <c r="I50" s="54"/>
      <c r="J50" s="169"/>
      <c r="K50" s="170"/>
    </row>
    <row r="51" spans="1:11" ht="17.149999999999999" customHeight="1">
      <c r="A51" s="88"/>
      <c r="B51" s="89"/>
      <c r="C51" s="89"/>
      <c r="D51" s="101"/>
      <c r="E51" s="54"/>
      <c r="F51" s="54"/>
      <c r="G51" s="54"/>
      <c r="H51" s="54"/>
      <c r="I51" s="54"/>
      <c r="J51" s="169"/>
      <c r="K51" s="170"/>
    </row>
    <row r="52" spans="1:11" ht="17.149999999999999" customHeight="1">
      <c r="A52" s="88"/>
      <c r="B52" s="89"/>
      <c r="C52" s="89"/>
      <c r="D52" s="101"/>
      <c r="E52" s="54"/>
      <c r="F52" s="54"/>
      <c r="G52" s="54"/>
      <c r="H52" s="54"/>
      <c r="I52" s="54"/>
      <c r="J52" s="169"/>
      <c r="K52" s="170"/>
    </row>
    <row r="53" spans="1:11" ht="17.149999999999999" customHeight="1" thickBot="1">
      <c r="A53" s="95"/>
      <c r="B53" s="89"/>
      <c r="C53" s="89"/>
      <c r="D53" s="96"/>
      <c r="E53" s="97"/>
      <c r="F53" s="97"/>
      <c r="G53" s="97"/>
      <c r="H53" s="97"/>
      <c r="I53" s="97"/>
      <c r="J53" s="167"/>
      <c r="K53" s="168"/>
    </row>
    <row r="54" spans="1:11" ht="25" customHeight="1" thickBot="1">
      <c r="A54" s="293" t="str">
        <f>WT!A60</f>
        <v xml:space="preserve">TOTAL CARRIED TO SUMMARY </v>
      </c>
      <c r="B54" s="292"/>
      <c r="C54" s="292"/>
      <c r="D54" s="292"/>
      <c r="E54" s="292"/>
      <c r="F54" s="292"/>
      <c r="G54" s="292"/>
      <c r="H54" s="292"/>
      <c r="I54" s="292"/>
      <c r="J54" s="292"/>
      <c r="K54" s="51"/>
    </row>
    <row r="55" spans="1:11" ht="10" customHeight="1" thickBo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25" customHeight="1" thickBot="1">
      <c r="A56" s="278" t="s">
        <v>506</v>
      </c>
      <c r="B56" s="287"/>
      <c r="C56" s="287"/>
      <c r="D56" s="287"/>
      <c r="E56" s="287"/>
      <c r="F56" s="287"/>
      <c r="G56" s="287"/>
      <c r="H56" s="287"/>
      <c r="I56" s="287"/>
      <c r="J56" s="287"/>
      <c r="K56" s="288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</sheetData>
  <mergeCells count="5">
    <mergeCell ref="C5:C6"/>
    <mergeCell ref="D5:D6"/>
    <mergeCell ref="J5:J6"/>
    <mergeCell ref="A54:J54"/>
    <mergeCell ref="A56:K56"/>
  </mergeCells>
  <pageMargins left="0.7" right="0.7" top="0.75" bottom="0.75" header="0.3" footer="0.3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498"/>
  <sheetViews>
    <sheetView showGridLines="0" zoomScaleNormal="100" zoomScaleSheetLayoutView="100" workbookViewId="0">
      <selection sqref="A1:K59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3" width="9.1796875" style="3"/>
    <col min="14" max="14" width="16.26953125" style="3" customWidth="1"/>
    <col min="15" max="16384" width="9.1796875" style="3"/>
  </cols>
  <sheetData>
    <row r="1" spans="1:12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2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2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2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2" ht="22" customHeight="1">
      <c r="A7" s="33"/>
      <c r="B7" s="34" t="s">
        <v>16</v>
      </c>
      <c r="C7" s="35" t="s">
        <v>287</v>
      </c>
      <c r="D7" s="19"/>
      <c r="E7" s="19"/>
      <c r="F7" s="19"/>
      <c r="G7" s="19"/>
      <c r="H7" s="19"/>
      <c r="I7" s="19"/>
      <c r="J7" s="19"/>
      <c r="K7" s="36"/>
    </row>
    <row r="8" spans="1:12" ht="22" customHeight="1">
      <c r="A8" s="33"/>
      <c r="B8" s="34" t="s">
        <v>95</v>
      </c>
      <c r="C8" s="104" t="s">
        <v>288</v>
      </c>
      <c r="D8" s="19"/>
      <c r="E8" s="19"/>
      <c r="F8" s="19"/>
      <c r="G8" s="19"/>
      <c r="H8" s="19"/>
      <c r="I8" s="19"/>
      <c r="J8" s="19"/>
      <c r="K8" s="36"/>
    </row>
    <row r="9" spans="1:12" ht="15" customHeight="1" thickBot="1">
      <c r="A9" s="33"/>
      <c r="B9" s="34"/>
      <c r="C9" s="74" t="str">
        <f>+WM!C9</f>
        <v>DRAWING REFERS:</v>
      </c>
      <c r="D9" s="19"/>
      <c r="E9" s="19"/>
      <c r="F9" s="19"/>
      <c r="G9" s="19"/>
      <c r="H9" s="19"/>
      <c r="I9" s="19"/>
      <c r="J9" s="19"/>
      <c r="K9" s="36"/>
    </row>
    <row r="10" spans="1:12" ht="17.149999999999999" customHeight="1">
      <c r="A10" s="206">
        <v>5.0999999999999996</v>
      </c>
      <c r="B10" s="39"/>
      <c r="C10" s="207" t="s">
        <v>289</v>
      </c>
      <c r="D10" s="52"/>
      <c r="E10" s="52"/>
      <c r="F10" s="52"/>
      <c r="G10" s="52"/>
      <c r="H10" s="52"/>
      <c r="I10" s="52"/>
      <c r="J10" s="53"/>
      <c r="K10" s="208"/>
    </row>
    <row r="11" spans="1:12" ht="17.149999999999999" customHeight="1">
      <c r="A11" s="199"/>
      <c r="B11" s="89" t="s">
        <v>290</v>
      </c>
      <c r="C11" s="90"/>
      <c r="D11" s="91"/>
      <c r="E11" s="92"/>
      <c r="F11" s="92"/>
      <c r="G11" s="92"/>
      <c r="H11" s="92"/>
      <c r="I11" s="92"/>
      <c r="J11" s="93"/>
      <c r="K11" s="94"/>
    </row>
    <row r="12" spans="1:12" ht="17.149999999999999" customHeight="1">
      <c r="A12" s="75" t="s">
        <v>291</v>
      </c>
      <c r="B12" s="76" t="s">
        <v>292</v>
      </c>
      <c r="C12" s="76" t="s">
        <v>293</v>
      </c>
      <c r="D12" s="77" t="s">
        <v>294</v>
      </c>
      <c r="E12" s="78">
        <f>(E21+E20+E19+E18+E17)*3.14*(0.6^2)*1.5</f>
        <v>174.64680000000001</v>
      </c>
      <c r="F12" s="78"/>
      <c r="G12" s="78"/>
      <c r="H12" s="78"/>
      <c r="I12" s="78"/>
      <c r="J12" s="160"/>
      <c r="K12" s="161"/>
      <c r="L12" s="8"/>
    </row>
    <row r="13" spans="1:12" ht="17.149999999999999" customHeight="1">
      <c r="A13" s="47"/>
      <c r="B13" s="48"/>
      <c r="C13" s="48" t="s">
        <v>295</v>
      </c>
      <c r="D13" s="49"/>
      <c r="E13" s="50"/>
      <c r="F13" s="50"/>
      <c r="G13" s="50"/>
      <c r="H13" s="50"/>
      <c r="I13" s="50"/>
      <c r="J13" s="164"/>
      <c r="K13" s="165"/>
    </row>
    <row r="14" spans="1:12" ht="17.149999999999999" customHeight="1">
      <c r="A14" s="182">
        <v>5.2</v>
      </c>
      <c r="B14" s="42"/>
      <c r="C14" s="42" t="s">
        <v>296</v>
      </c>
      <c r="D14" s="43"/>
      <c r="E14" s="44"/>
      <c r="F14" s="44"/>
      <c r="G14" s="44"/>
      <c r="H14" s="44"/>
      <c r="I14" s="44"/>
      <c r="J14" s="162"/>
      <c r="K14" s="163"/>
    </row>
    <row r="15" spans="1:12" ht="17.149999999999999" customHeight="1">
      <c r="A15" s="199"/>
      <c r="B15" s="200" t="s">
        <v>297</v>
      </c>
      <c r="C15" s="200"/>
      <c r="D15" s="201"/>
      <c r="E15" s="202"/>
      <c r="F15" s="54"/>
      <c r="G15" s="54"/>
      <c r="H15" s="54"/>
      <c r="I15" s="54"/>
      <c r="J15" s="203"/>
      <c r="K15" s="204"/>
    </row>
    <row r="16" spans="1:12" ht="17.149999999999999" customHeight="1">
      <c r="A16" s="75" t="s">
        <v>298</v>
      </c>
      <c r="B16" s="76"/>
      <c r="C16" s="86" t="s">
        <v>299</v>
      </c>
      <c r="D16" s="77"/>
      <c r="E16" s="78"/>
      <c r="F16" s="78"/>
      <c r="G16" s="78"/>
      <c r="H16" s="78"/>
      <c r="I16" s="78"/>
      <c r="J16" s="160"/>
      <c r="K16" s="161"/>
    </row>
    <row r="17" spans="1:14" ht="17.149999999999999" customHeight="1">
      <c r="A17" s="75" t="s">
        <v>300</v>
      </c>
      <c r="B17" s="76"/>
      <c r="C17" s="76" t="s">
        <v>301</v>
      </c>
      <c r="D17" s="77" t="s">
        <v>30</v>
      </c>
      <c r="E17" s="107">
        <v>35</v>
      </c>
      <c r="F17" s="78"/>
      <c r="G17" s="78"/>
      <c r="H17" s="78"/>
      <c r="I17" s="78"/>
      <c r="J17" s="160"/>
      <c r="K17" s="161"/>
    </row>
    <row r="18" spans="1:14" ht="17.149999999999999" customHeight="1">
      <c r="A18" s="75" t="s">
        <v>302</v>
      </c>
      <c r="B18" s="76"/>
      <c r="C18" s="76" t="s">
        <v>303</v>
      </c>
      <c r="D18" s="77" t="s">
        <v>30</v>
      </c>
      <c r="E18" s="107">
        <v>22</v>
      </c>
      <c r="F18" s="78"/>
      <c r="G18" s="78"/>
      <c r="H18" s="78"/>
      <c r="I18" s="78"/>
      <c r="J18" s="160"/>
      <c r="K18" s="161"/>
    </row>
    <row r="19" spans="1:14" ht="17.149999999999999" customHeight="1">
      <c r="A19" s="75" t="s">
        <v>304</v>
      </c>
      <c r="B19" s="76"/>
      <c r="C19" s="76" t="s">
        <v>305</v>
      </c>
      <c r="D19" s="77" t="s">
        <v>30</v>
      </c>
      <c r="E19" s="107">
        <v>40</v>
      </c>
      <c r="F19" s="78"/>
      <c r="G19" s="78"/>
      <c r="H19" s="78"/>
      <c r="I19" s="78"/>
      <c r="J19" s="160"/>
      <c r="K19" s="161"/>
    </row>
    <row r="20" spans="1:14" ht="17.149999999999999" customHeight="1">
      <c r="A20" s="75" t="s">
        <v>306</v>
      </c>
      <c r="B20" s="76"/>
      <c r="C20" s="76" t="s">
        <v>307</v>
      </c>
      <c r="D20" s="77" t="s">
        <v>30</v>
      </c>
      <c r="E20" s="107">
        <v>4</v>
      </c>
      <c r="F20" s="78"/>
      <c r="G20" s="78"/>
      <c r="H20" s="78"/>
      <c r="I20" s="78"/>
      <c r="J20" s="160"/>
      <c r="K20" s="161"/>
    </row>
    <row r="21" spans="1:14" ht="17.149999999999999" customHeight="1">
      <c r="A21" s="75" t="s">
        <v>308</v>
      </c>
      <c r="B21" s="76"/>
      <c r="C21" s="76" t="s">
        <v>309</v>
      </c>
      <c r="D21" s="77" t="s">
        <v>30</v>
      </c>
      <c r="E21" s="107">
        <v>2</v>
      </c>
      <c r="F21" s="78"/>
      <c r="G21" s="78"/>
      <c r="H21" s="78"/>
      <c r="I21" s="78"/>
      <c r="J21" s="160"/>
      <c r="K21" s="161"/>
    </row>
    <row r="22" spans="1:14" ht="17.149999999999999" customHeight="1">
      <c r="A22" s="75" t="s">
        <v>310</v>
      </c>
      <c r="B22" s="76"/>
      <c r="C22" s="86" t="s">
        <v>464</v>
      </c>
      <c r="D22" s="77"/>
      <c r="E22" s="78"/>
      <c r="F22" s="78"/>
      <c r="G22" s="78"/>
      <c r="H22" s="78"/>
      <c r="I22" s="78"/>
      <c r="J22" s="160"/>
      <c r="K22" s="161"/>
    </row>
    <row r="23" spans="1:14" ht="17.149999999999999" customHeight="1">
      <c r="A23" s="75" t="s">
        <v>311</v>
      </c>
      <c r="B23" s="76"/>
      <c r="C23" s="76" t="s">
        <v>312</v>
      </c>
      <c r="D23" s="77" t="s">
        <v>313</v>
      </c>
      <c r="E23" s="107">
        <v>10</v>
      </c>
      <c r="F23" s="78"/>
      <c r="G23" s="78"/>
      <c r="H23" s="78"/>
      <c r="I23" s="78"/>
      <c r="J23" s="160"/>
      <c r="K23" s="161"/>
    </row>
    <row r="24" spans="1:14" ht="17.149999999999999" customHeight="1">
      <c r="A24" s="75" t="s">
        <v>314</v>
      </c>
      <c r="B24" s="76"/>
      <c r="C24" s="86" t="s">
        <v>463</v>
      </c>
      <c r="D24" s="77"/>
      <c r="E24" s="107"/>
      <c r="F24" s="78"/>
      <c r="G24" s="78"/>
      <c r="H24" s="78"/>
      <c r="I24" s="78"/>
      <c r="J24" s="160"/>
      <c r="K24" s="161"/>
    </row>
    <row r="25" spans="1:14" ht="17.149999999999999" customHeight="1">
      <c r="A25" s="75" t="s">
        <v>315</v>
      </c>
      <c r="B25" s="76"/>
      <c r="C25" s="76" t="s">
        <v>316</v>
      </c>
      <c r="D25" s="77" t="s">
        <v>30</v>
      </c>
      <c r="E25" s="107">
        <v>200</v>
      </c>
      <c r="F25" s="78"/>
      <c r="G25" s="78"/>
      <c r="H25" s="78"/>
      <c r="I25" s="78"/>
      <c r="J25" s="160"/>
      <c r="K25" s="161"/>
      <c r="N25" s="8"/>
    </row>
    <row r="26" spans="1:14" ht="17.149999999999999" customHeight="1">
      <c r="A26" s="75"/>
      <c r="B26" s="76"/>
      <c r="C26" s="76"/>
      <c r="D26" s="77"/>
      <c r="E26" s="78"/>
      <c r="F26" s="78"/>
      <c r="G26" s="78"/>
      <c r="H26" s="78"/>
      <c r="I26" s="78"/>
      <c r="J26" s="160"/>
      <c r="K26" s="161"/>
    </row>
    <row r="27" spans="1:14" ht="17.149999999999999" customHeight="1">
      <c r="A27" s="75"/>
      <c r="B27" s="76"/>
      <c r="C27" s="76"/>
      <c r="D27" s="77"/>
      <c r="E27" s="78"/>
      <c r="F27" s="78"/>
      <c r="G27" s="78"/>
      <c r="H27" s="78"/>
      <c r="I27" s="78"/>
      <c r="J27" s="160"/>
      <c r="K27" s="161"/>
    </row>
    <row r="28" spans="1:14" ht="17.149999999999999" customHeight="1">
      <c r="A28" s="75"/>
      <c r="B28" s="76"/>
      <c r="C28" s="76"/>
      <c r="D28" s="77"/>
      <c r="E28" s="78"/>
      <c r="F28" s="78"/>
      <c r="G28" s="78"/>
      <c r="H28" s="78"/>
      <c r="I28" s="78"/>
      <c r="J28" s="160"/>
      <c r="K28" s="161"/>
    </row>
    <row r="29" spans="1:14" ht="17.149999999999999" customHeight="1">
      <c r="A29" s="75"/>
      <c r="B29" s="76"/>
      <c r="C29" s="76"/>
      <c r="D29" s="77"/>
      <c r="E29" s="78"/>
      <c r="F29" s="78"/>
      <c r="G29" s="78"/>
      <c r="H29" s="78"/>
      <c r="I29" s="78"/>
      <c r="J29" s="160"/>
      <c r="K29" s="161"/>
    </row>
    <row r="30" spans="1:14" ht="17.149999999999999" customHeight="1">
      <c r="A30" s="75"/>
      <c r="B30" s="76"/>
      <c r="C30" s="76"/>
      <c r="D30" s="77"/>
      <c r="E30" s="78"/>
      <c r="F30" s="78"/>
      <c r="G30" s="78"/>
      <c r="H30" s="78"/>
      <c r="I30" s="78"/>
      <c r="J30" s="160"/>
      <c r="K30" s="161"/>
    </row>
    <row r="31" spans="1:14" ht="17.149999999999999" customHeight="1">
      <c r="A31" s="75"/>
      <c r="B31" s="76"/>
      <c r="C31" s="76"/>
      <c r="D31" s="77"/>
      <c r="E31" s="78"/>
      <c r="F31" s="78"/>
      <c r="G31" s="78"/>
      <c r="H31" s="78"/>
      <c r="I31" s="78"/>
      <c r="J31" s="160"/>
      <c r="K31" s="161"/>
    </row>
    <row r="32" spans="1:14" ht="17.149999999999999" customHeight="1">
      <c r="A32" s="75"/>
      <c r="B32" s="76"/>
      <c r="C32" s="76"/>
      <c r="D32" s="77"/>
      <c r="E32" s="78"/>
      <c r="F32" s="78"/>
      <c r="G32" s="78"/>
      <c r="H32" s="78"/>
      <c r="I32" s="78"/>
      <c r="J32" s="160"/>
      <c r="K32" s="161"/>
    </row>
    <row r="33" spans="1:11" ht="17.149999999999999" customHeight="1">
      <c r="A33" s="75"/>
      <c r="B33" s="76"/>
      <c r="C33" s="76"/>
      <c r="D33" s="77"/>
      <c r="E33" s="78"/>
      <c r="F33" s="78"/>
      <c r="G33" s="78"/>
      <c r="H33" s="78"/>
      <c r="I33" s="78"/>
      <c r="J33" s="160"/>
      <c r="K33" s="161"/>
    </row>
    <row r="34" spans="1:11" ht="17.149999999999999" customHeight="1">
      <c r="A34" s="75"/>
      <c r="B34" s="76"/>
      <c r="C34" s="76"/>
      <c r="D34" s="77"/>
      <c r="E34" s="78"/>
      <c r="F34" s="78"/>
      <c r="G34" s="78"/>
      <c r="H34" s="78"/>
      <c r="I34" s="78"/>
      <c r="J34" s="160"/>
      <c r="K34" s="161"/>
    </row>
    <row r="35" spans="1:11" ht="17.149999999999999" customHeight="1">
      <c r="A35" s="75"/>
      <c r="B35" s="76"/>
      <c r="C35" s="76"/>
      <c r="D35" s="77"/>
      <c r="E35" s="78"/>
      <c r="F35" s="78"/>
      <c r="G35" s="78"/>
      <c r="H35" s="78"/>
      <c r="I35" s="78"/>
      <c r="J35" s="160"/>
      <c r="K35" s="161"/>
    </row>
    <row r="36" spans="1:11" ht="17.149999999999999" customHeight="1">
      <c r="A36" s="75"/>
      <c r="B36" s="76"/>
      <c r="C36" s="108"/>
      <c r="D36" s="109"/>
      <c r="E36" s="110"/>
      <c r="F36" s="78"/>
      <c r="G36" s="78"/>
      <c r="H36" s="78"/>
      <c r="I36" s="78"/>
      <c r="J36" s="160"/>
      <c r="K36" s="161"/>
    </row>
    <row r="37" spans="1:11" ht="17.149999999999999" customHeight="1">
      <c r="A37" s="75"/>
      <c r="B37" s="76"/>
      <c r="C37" s="111"/>
      <c r="D37" s="109"/>
      <c r="E37" s="110"/>
      <c r="F37" s="78"/>
      <c r="G37" s="78"/>
      <c r="H37" s="78"/>
      <c r="I37" s="78"/>
      <c r="J37" s="160"/>
      <c r="K37" s="161"/>
    </row>
    <row r="38" spans="1:11" ht="17.149999999999999" customHeight="1">
      <c r="A38" s="75"/>
      <c r="B38" s="76"/>
      <c r="C38" s="111"/>
      <c r="D38" s="109"/>
      <c r="E38" s="110"/>
      <c r="F38" s="78"/>
      <c r="G38" s="78"/>
      <c r="H38" s="78"/>
      <c r="I38" s="78"/>
      <c r="J38" s="160"/>
      <c r="K38" s="161"/>
    </row>
    <row r="39" spans="1:11" ht="17.149999999999999" customHeight="1">
      <c r="A39" s="75"/>
      <c r="B39" s="76"/>
      <c r="C39" s="111"/>
      <c r="D39" s="109"/>
      <c r="E39" s="110"/>
      <c r="F39" s="78"/>
      <c r="G39" s="78"/>
      <c r="H39" s="78"/>
      <c r="I39" s="78"/>
      <c r="J39" s="160"/>
      <c r="K39" s="161"/>
    </row>
    <row r="40" spans="1:11" ht="17.149999999999999" customHeight="1">
      <c r="A40" s="75"/>
      <c r="B40" s="76"/>
      <c r="C40" s="108"/>
      <c r="D40" s="109"/>
      <c r="E40" s="110"/>
      <c r="F40" s="78"/>
      <c r="G40" s="78"/>
      <c r="H40" s="78"/>
      <c r="I40" s="78"/>
      <c r="J40" s="160"/>
      <c r="K40" s="161"/>
    </row>
    <row r="41" spans="1:11" ht="17.149999999999999" customHeight="1">
      <c r="A41" s="75"/>
      <c r="B41" s="76"/>
      <c r="C41" s="111"/>
      <c r="D41" s="109"/>
      <c r="E41" s="110"/>
      <c r="F41" s="78"/>
      <c r="G41" s="78"/>
      <c r="H41" s="78"/>
      <c r="I41" s="78"/>
      <c r="J41" s="160"/>
      <c r="K41" s="161"/>
    </row>
    <row r="42" spans="1:11" ht="17.149999999999999" customHeight="1">
      <c r="A42" s="75"/>
      <c r="B42" s="76"/>
      <c r="C42" s="108"/>
      <c r="D42" s="77"/>
      <c r="E42" s="78"/>
      <c r="F42" s="78"/>
      <c r="G42" s="78"/>
      <c r="H42" s="78"/>
      <c r="I42" s="78"/>
      <c r="J42" s="160"/>
      <c r="K42" s="161"/>
    </row>
    <row r="43" spans="1:11" ht="17.149999999999999" customHeight="1">
      <c r="A43" s="75"/>
      <c r="B43" s="76"/>
      <c r="C43" s="76"/>
      <c r="D43" s="77"/>
      <c r="E43" s="78"/>
      <c r="F43" s="78"/>
      <c r="G43" s="78"/>
      <c r="H43" s="78"/>
      <c r="I43" s="78"/>
      <c r="J43" s="160"/>
      <c r="K43" s="161"/>
    </row>
    <row r="44" spans="1:11" ht="17.149999999999999" customHeight="1">
      <c r="A44" s="75"/>
      <c r="B44" s="76"/>
      <c r="C44" s="76"/>
      <c r="D44" s="77"/>
      <c r="E44" s="78"/>
      <c r="F44" s="78"/>
      <c r="G44" s="78"/>
      <c r="H44" s="78"/>
      <c r="I44" s="78"/>
      <c r="J44" s="160"/>
      <c r="K44" s="161"/>
    </row>
    <row r="45" spans="1:11" ht="17.149999999999999" customHeight="1">
      <c r="A45" s="75"/>
      <c r="B45" s="76"/>
      <c r="C45" s="76"/>
      <c r="D45" s="77"/>
      <c r="E45" s="78"/>
      <c r="F45" s="78"/>
      <c r="G45" s="78"/>
      <c r="H45" s="78"/>
      <c r="I45" s="78"/>
      <c r="J45" s="160"/>
      <c r="K45" s="161"/>
    </row>
    <row r="46" spans="1:11" ht="17.149999999999999" customHeight="1">
      <c r="A46" s="75"/>
      <c r="B46" s="76"/>
      <c r="C46" s="76"/>
      <c r="D46" s="77"/>
      <c r="E46" s="78"/>
      <c r="F46" s="78"/>
      <c r="G46" s="78"/>
      <c r="H46" s="78"/>
      <c r="I46" s="78"/>
      <c r="J46" s="160"/>
      <c r="K46" s="161"/>
    </row>
    <row r="47" spans="1:11" ht="17.149999999999999" customHeight="1">
      <c r="A47" s="75"/>
      <c r="B47" s="76"/>
      <c r="C47" s="76"/>
      <c r="D47" s="77"/>
      <c r="E47" s="78"/>
      <c r="F47" s="78"/>
      <c r="G47" s="78"/>
      <c r="H47" s="78"/>
      <c r="I47" s="78"/>
      <c r="J47" s="160"/>
      <c r="K47" s="161"/>
    </row>
    <row r="48" spans="1:11" ht="17.149999999999999" customHeight="1">
      <c r="A48" s="75"/>
      <c r="B48" s="76"/>
      <c r="C48" s="76"/>
      <c r="D48" s="77"/>
      <c r="E48" s="78"/>
      <c r="F48" s="78"/>
      <c r="G48" s="78"/>
      <c r="H48" s="78"/>
      <c r="I48" s="78"/>
      <c r="J48" s="160"/>
      <c r="K48" s="161"/>
    </row>
    <row r="49" spans="1:11" ht="17.149999999999999" customHeight="1">
      <c r="A49" s="75"/>
      <c r="B49" s="76"/>
      <c r="C49" s="76"/>
      <c r="D49" s="77"/>
      <c r="E49" s="78"/>
      <c r="F49" s="78"/>
      <c r="G49" s="78"/>
      <c r="H49" s="78"/>
      <c r="I49" s="78"/>
      <c r="J49" s="160"/>
      <c r="K49" s="161"/>
    </row>
    <row r="50" spans="1:11" ht="17.149999999999999" customHeight="1">
      <c r="A50" s="75"/>
      <c r="B50" s="76"/>
      <c r="C50" s="76"/>
      <c r="D50" s="77"/>
      <c r="E50" s="78"/>
      <c r="F50" s="78"/>
      <c r="G50" s="78"/>
      <c r="H50" s="78"/>
      <c r="I50" s="78"/>
      <c r="J50" s="160"/>
      <c r="K50" s="161"/>
    </row>
    <row r="51" spans="1:11" ht="17.149999999999999" customHeight="1">
      <c r="A51" s="75"/>
      <c r="B51" s="76"/>
      <c r="C51" s="76"/>
      <c r="D51" s="77"/>
      <c r="E51" s="78"/>
      <c r="F51" s="78"/>
      <c r="G51" s="78"/>
      <c r="H51" s="78"/>
      <c r="I51" s="78"/>
      <c r="J51" s="160"/>
      <c r="K51" s="161"/>
    </row>
    <row r="52" spans="1:11" ht="17.149999999999999" customHeight="1">
      <c r="A52" s="75"/>
      <c r="B52" s="76"/>
      <c r="C52" s="76"/>
      <c r="D52" s="77"/>
      <c r="E52" s="78"/>
      <c r="F52" s="78"/>
      <c r="G52" s="78"/>
      <c r="H52" s="78"/>
      <c r="I52" s="78"/>
      <c r="J52" s="160"/>
      <c r="K52" s="161"/>
    </row>
    <row r="53" spans="1:11" ht="17.149999999999999" customHeight="1">
      <c r="A53" s="75"/>
      <c r="B53" s="76"/>
      <c r="C53" s="76"/>
      <c r="D53" s="77"/>
      <c r="E53" s="78"/>
      <c r="F53" s="78"/>
      <c r="G53" s="78"/>
      <c r="H53" s="78"/>
      <c r="I53" s="78"/>
      <c r="J53" s="160"/>
      <c r="K53" s="161"/>
    </row>
    <row r="54" spans="1:11" ht="17.149999999999999" customHeight="1">
      <c r="A54" s="75"/>
      <c r="B54" s="76"/>
      <c r="C54" s="76"/>
      <c r="D54" s="77"/>
      <c r="E54" s="78"/>
      <c r="F54" s="78"/>
      <c r="G54" s="78"/>
      <c r="H54" s="78"/>
      <c r="I54" s="78"/>
      <c r="J54" s="160"/>
      <c r="K54" s="161"/>
    </row>
    <row r="55" spans="1:11" ht="17.149999999999999" customHeight="1">
      <c r="A55" s="75"/>
      <c r="B55" s="76"/>
      <c r="C55" s="76"/>
      <c r="D55" s="77"/>
      <c r="E55" s="78"/>
      <c r="F55" s="78"/>
      <c r="G55" s="78"/>
      <c r="H55" s="78"/>
      <c r="I55" s="78"/>
      <c r="J55" s="160"/>
      <c r="K55" s="161"/>
    </row>
    <row r="56" spans="1:11" ht="17.149999999999999" customHeight="1">
      <c r="A56" s="75"/>
      <c r="B56" s="76"/>
      <c r="C56" s="76"/>
      <c r="D56" s="77"/>
      <c r="E56" s="78"/>
      <c r="F56" s="78"/>
      <c r="G56" s="78"/>
      <c r="H56" s="78"/>
      <c r="I56" s="78"/>
      <c r="J56" s="160"/>
      <c r="K56" s="161"/>
    </row>
    <row r="57" spans="1:11" ht="17.149999999999999" customHeight="1">
      <c r="A57" s="75"/>
      <c r="B57" s="76"/>
      <c r="C57" s="76"/>
      <c r="D57" s="77"/>
      <c r="E57" s="78"/>
      <c r="F57" s="78"/>
      <c r="G57" s="78"/>
      <c r="H57" s="78"/>
      <c r="I57" s="78"/>
      <c r="J57" s="160"/>
      <c r="K57" s="161"/>
    </row>
    <row r="58" spans="1:11" ht="17.149999999999999" customHeight="1" thickBot="1">
      <c r="A58" s="95"/>
      <c r="B58" s="89"/>
      <c r="C58" s="89"/>
      <c r="D58" s="96"/>
      <c r="E58" s="97"/>
      <c r="F58" s="97"/>
      <c r="G58" s="97"/>
      <c r="H58" s="97"/>
      <c r="I58" s="97"/>
      <c r="J58" s="167"/>
      <c r="K58" s="168"/>
    </row>
    <row r="59" spans="1:11" ht="25" customHeight="1" thickBot="1">
      <c r="A59" s="291" t="s">
        <v>93</v>
      </c>
      <c r="B59" s="292"/>
      <c r="C59" s="292"/>
      <c r="D59" s="292"/>
      <c r="E59" s="292"/>
      <c r="F59" s="292"/>
      <c r="G59" s="292"/>
      <c r="H59" s="292"/>
      <c r="I59" s="292"/>
      <c r="J59" s="292"/>
      <c r="K59" s="51"/>
    </row>
    <row r="60" spans="1:11" ht="10" customHeight="1" thickBo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25" customHeight="1" thickBot="1">
      <c r="A61" s="278" t="s">
        <v>507</v>
      </c>
      <c r="B61" s="287"/>
      <c r="C61" s="287"/>
      <c r="D61" s="287"/>
      <c r="E61" s="287"/>
      <c r="F61" s="287"/>
      <c r="G61" s="287"/>
      <c r="H61" s="287"/>
      <c r="I61" s="287"/>
      <c r="J61" s="287"/>
      <c r="K61" s="288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</sheetData>
  <mergeCells count="5">
    <mergeCell ref="A61:K61"/>
    <mergeCell ref="C5:C6"/>
    <mergeCell ref="D5:D6"/>
    <mergeCell ref="J5:J6"/>
    <mergeCell ref="A59:J59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indexed="51"/>
  </sheetPr>
  <dimension ref="A1:K488"/>
  <sheetViews>
    <sheetView showGridLines="0" zoomScaleNormal="100" zoomScaleSheetLayoutView="100" workbookViewId="0">
      <selection sqref="A1:K58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104" t="s">
        <v>317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 t="s">
        <v>95</v>
      </c>
      <c r="C8" s="104" t="s">
        <v>318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4"/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>
      <c r="A10" s="181" t="s">
        <v>537</v>
      </c>
      <c r="B10" s="130"/>
      <c r="C10" s="209" t="s">
        <v>319</v>
      </c>
      <c r="D10" s="131"/>
      <c r="E10" s="132"/>
      <c r="F10" s="132"/>
      <c r="G10" s="132"/>
      <c r="H10" s="132"/>
      <c r="I10" s="132"/>
      <c r="J10" s="133"/>
      <c r="K10" s="197"/>
    </row>
    <row r="11" spans="1:11" ht="17.149999999999999" customHeight="1">
      <c r="A11" s="88"/>
      <c r="B11" s="89"/>
      <c r="C11" s="89"/>
      <c r="D11" s="201"/>
      <c r="E11" s="202"/>
      <c r="F11" s="54"/>
      <c r="G11" s="54"/>
      <c r="H11" s="54"/>
      <c r="I11" s="54"/>
      <c r="J11" s="93"/>
      <c r="K11" s="210"/>
    </row>
    <row r="12" spans="1:11" ht="17.149999999999999" customHeight="1">
      <c r="A12" s="75" t="s">
        <v>538</v>
      </c>
      <c r="B12" s="76" t="s">
        <v>320</v>
      </c>
      <c r="C12" s="76" t="s">
        <v>321</v>
      </c>
      <c r="D12" s="77" t="s">
        <v>26</v>
      </c>
      <c r="E12" s="243">
        <v>1</v>
      </c>
      <c r="F12" s="177"/>
      <c r="G12" s="177"/>
      <c r="H12" s="177"/>
      <c r="I12" s="177"/>
      <c r="J12" s="160"/>
      <c r="K12" s="161"/>
    </row>
    <row r="13" spans="1:11" ht="17.149999999999999" customHeight="1">
      <c r="A13" s="47"/>
      <c r="B13" s="48"/>
      <c r="C13" s="48"/>
      <c r="D13" s="49"/>
      <c r="E13" s="244"/>
      <c r="F13" s="178"/>
      <c r="G13" s="178"/>
      <c r="H13" s="178"/>
      <c r="I13" s="178"/>
      <c r="J13" s="164"/>
      <c r="K13" s="165"/>
    </row>
    <row r="14" spans="1:11" ht="17.149999999999999" customHeight="1">
      <c r="A14" s="182" t="s">
        <v>539</v>
      </c>
      <c r="B14" s="42"/>
      <c r="C14" s="42" t="s">
        <v>322</v>
      </c>
      <c r="D14" s="43"/>
      <c r="E14" s="245"/>
      <c r="F14" s="179"/>
      <c r="G14" s="179"/>
      <c r="H14" s="179"/>
      <c r="I14" s="179"/>
      <c r="J14" s="162"/>
      <c r="K14" s="163"/>
    </row>
    <row r="15" spans="1:11" ht="17.149999999999999" customHeight="1">
      <c r="A15" s="199"/>
      <c r="B15" s="200"/>
      <c r="C15" s="200"/>
      <c r="D15" s="201"/>
      <c r="E15" s="246"/>
      <c r="F15" s="211"/>
      <c r="G15" s="211"/>
      <c r="H15" s="211"/>
      <c r="I15" s="211"/>
      <c r="J15" s="203"/>
      <c r="K15" s="204"/>
    </row>
    <row r="16" spans="1:11" ht="17.149999999999999" customHeight="1">
      <c r="A16" s="75" t="s">
        <v>540</v>
      </c>
      <c r="B16" s="76" t="s">
        <v>323</v>
      </c>
      <c r="C16" s="76" t="s">
        <v>324</v>
      </c>
      <c r="D16" s="77" t="s">
        <v>26</v>
      </c>
      <c r="E16" s="243">
        <v>1</v>
      </c>
      <c r="F16" s="177"/>
      <c r="G16" s="177"/>
      <c r="H16" s="177"/>
      <c r="I16" s="177"/>
      <c r="J16" s="160"/>
      <c r="K16" s="161"/>
    </row>
    <row r="17" spans="1:11" ht="17.149999999999999" customHeight="1">
      <c r="A17" s="75"/>
      <c r="B17" s="76" t="s">
        <v>325</v>
      </c>
      <c r="C17" s="76" t="s">
        <v>326</v>
      </c>
      <c r="D17" s="77"/>
      <c r="E17" s="243"/>
      <c r="F17" s="177"/>
      <c r="G17" s="177"/>
      <c r="H17" s="177"/>
      <c r="I17" s="177"/>
      <c r="J17" s="160"/>
      <c r="K17" s="161"/>
    </row>
    <row r="18" spans="1:11" ht="17.149999999999999" customHeight="1">
      <c r="A18" s="75"/>
      <c r="B18" s="76">
        <v>1</v>
      </c>
      <c r="C18" s="76" t="s">
        <v>327</v>
      </c>
      <c r="D18" s="77"/>
      <c r="E18" s="243"/>
      <c r="F18" s="177"/>
      <c r="G18" s="177"/>
      <c r="H18" s="177"/>
      <c r="I18" s="177"/>
      <c r="J18" s="160"/>
      <c r="K18" s="161"/>
    </row>
    <row r="19" spans="1:11" ht="17.149999999999999" customHeight="1">
      <c r="A19" s="75"/>
      <c r="B19" s="76"/>
      <c r="C19" s="135" t="s">
        <v>328</v>
      </c>
      <c r="D19" s="77"/>
      <c r="E19" s="243"/>
      <c r="F19" s="177"/>
      <c r="G19" s="177"/>
      <c r="H19" s="177"/>
      <c r="I19" s="177"/>
      <c r="J19" s="160"/>
      <c r="K19" s="161"/>
    </row>
    <row r="20" spans="1:11" ht="17.149999999999999" customHeight="1">
      <c r="A20" s="75"/>
      <c r="B20" s="76">
        <v>2</v>
      </c>
      <c r="C20" s="76" t="s">
        <v>329</v>
      </c>
      <c r="D20" s="77"/>
      <c r="E20" s="243"/>
      <c r="F20" s="177"/>
      <c r="G20" s="177"/>
      <c r="H20" s="177"/>
      <c r="I20" s="177"/>
      <c r="J20" s="160"/>
      <c r="K20" s="161"/>
    </row>
    <row r="21" spans="1:11" ht="17.149999999999999" customHeight="1">
      <c r="A21" s="75"/>
      <c r="B21" s="76">
        <v>3</v>
      </c>
      <c r="C21" s="76" t="s">
        <v>330</v>
      </c>
      <c r="D21" s="77"/>
      <c r="E21" s="243"/>
      <c r="F21" s="177"/>
      <c r="G21" s="177"/>
      <c r="H21" s="177"/>
      <c r="I21" s="177"/>
      <c r="J21" s="160"/>
      <c r="K21" s="161"/>
    </row>
    <row r="22" spans="1:11" ht="17.149999999999999" customHeight="1">
      <c r="A22" s="75"/>
      <c r="B22" s="76">
        <v>4</v>
      </c>
      <c r="C22" s="76" t="s">
        <v>331</v>
      </c>
      <c r="D22" s="77"/>
      <c r="E22" s="243"/>
      <c r="F22" s="177"/>
      <c r="G22" s="177"/>
      <c r="H22" s="177"/>
      <c r="I22" s="177"/>
      <c r="J22" s="160"/>
      <c r="K22" s="161"/>
    </row>
    <row r="23" spans="1:11" ht="17.149999999999999" customHeight="1">
      <c r="A23" s="75"/>
      <c r="B23" s="76">
        <v>5</v>
      </c>
      <c r="C23" s="76" t="s">
        <v>332</v>
      </c>
      <c r="D23" s="77"/>
      <c r="E23" s="243"/>
      <c r="F23" s="177"/>
      <c r="G23" s="177"/>
      <c r="H23" s="177"/>
      <c r="I23" s="177"/>
      <c r="J23" s="160"/>
      <c r="K23" s="161"/>
    </row>
    <row r="24" spans="1:11" ht="17.149999999999999" customHeight="1">
      <c r="A24" s="75"/>
      <c r="B24" s="76">
        <v>6</v>
      </c>
      <c r="C24" s="76" t="s">
        <v>333</v>
      </c>
      <c r="D24" s="77"/>
      <c r="E24" s="243"/>
      <c r="F24" s="177"/>
      <c r="G24" s="177"/>
      <c r="H24" s="177"/>
      <c r="I24" s="177"/>
      <c r="J24" s="160"/>
      <c r="K24" s="161"/>
    </row>
    <row r="25" spans="1:11" ht="17.149999999999999" customHeight="1">
      <c r="A25" s="75"/>
      <c r="B25" s="76">
        <v>7</v>
      </c>
      <c r="C25" s="76" t="s">
        <v>334</v>
      </c>
      <c r="D25" s="77"/>
      <c r="E25" s="243"/>
      <c r="F25" s="177"/>
      <c r="G25" s="177"/>
      <c r="H25" s="177"/>
      <c r="I25" s="177"/>
      <c r="J25" s="160"/>
      <c r="K25" s="161"/>
    </row>
    <row r="26" spans="1:11" ht="17.149999999999999" customHeight="1">
      <c r="A26" s="75"/>
      <c r="B26" s="76">
        <v>8</v>
      </c>
      <c r="C26" s="76" t="s">
        <v>335</v>
      </c>
      <c r="D26" s="77"/>
      <c r="E26" s="243"/>
      <c r="F26" s="177"/>
      <c r="G26" s="177"/>
      <c r="H26" s="177"/>
      <c r="I26" s="177"/>
      <c r="J26" s="160"/>
      <c r="K26" s="161"/>
    </row>
    <row r="27" spans="1:11" ht="17.149999999999999" customHeight="1">
      <c r="A27" s="75"/>
      <c r="B27" s="76">
        <v>9</v>
      </c>
      <c r="C27" s="76" t="s">
        <v>336</v>
      </c>
      <c r="D27" s="77"/>
      <c r="E27" s="177"/>
      <c r="F27" s="177"/>
      <c r="G27" s="177"/>
      <c r="H27" s="177"/>
      <c r="I27" s="177"/>
      <c r="J27" s="160"/>
      <c r="K27" s="161"/>
    </row>
    <row r="28" spans="1:11" ht="17.149999999999999" customHeight="1">
      <c r="A28" s="75"/>
      <c r="B28" s="136">
        <v>10</v>
      </c>
      <c r="C28" s="76" t="s">
        <v>337</v>
      </c>
      <c r="D28" s="77"/>
      <c r="E28" s="177"/>
      <c r="F28" s="177"/>
      <c r="G28" s="177"/>
      <c r="H28" s="177"/>
      <c r="I28" s="177"/>
      <c r="J28" s="160"/>
      <c r="K28" s="161"/>
    </row>
    <row r="29" spans="1:11" ht="17.149999999999999" customHeight="1">
      <c r="A29" s="75"/>
      <c r="B29" s="76">
        <v>11</v>
      </c>
      <c r="C29" s="76" t="s">
        <v>338</v>
      </c>
      <c r="D29" s="77"/>
      <c r="E29" s="177"/>
      <c r="F29" s="177"/>
      <c r="G29" s="177"/>
      <c r="H29" s="177"/>
      <c r="I29" s="177"/>
      <c r="J29" s="160"/>
      <c r="K29" s="161"/>
    </row>
    <row r="30" spans="1:11" ht="17.149999999999999" customHeight="1">
      <c r="A30" s="75"/>
      <c r="B30" s="76">
        <v>12</v>
      </c>
      <c r="C30" s="76" t="s">
        <v>339</v>
      </c>
      <c r="D30" s="77"/>
      <c r="E30" s="177"/>
      <c r="F30" s="177"/>
      <c r="G30" s="177"/>
      <c r="H30" s="177"/>
      <c r="I30" s="177"/>
      <c r="J30" s="160"/>
      <c r="K30" s="161"/>
    </row>
    <row r="31" spans="1:11" ht="17.149999999999999" customHeight="1">
      <c r="A31" s="75"/>
      <c r="B31" s="76">
        <v>13</v>
      </c>
      <c r="C31" s="76" t="s">
        <v>340</v>
      </c>
      <c r="D31" s="77"/>
      <c r="E31" s="177"/>
      <c r="F31" s="177"/>
      <c r="G31" s="177"/>
      <c r="H31" s="177"/>
      <c r="I31" s="177"/>
      <c r="J31" s="160"/>
      <c r="K31" s="161"/>
    </row>
    <row r="32" spans="1:11" ht="17.149999999999999" customHeight="1">
      <c r="A32" s="75"/>
      <c r="B32" s="76">
        <v>14</v>
      </c>
      <c r="C32" s="76" t="s">
        <v>341</v>
      </c>
      <c r="D32" s="77"/>
      <c r="E32" s="177"/>
      <c r="F32" s="177"/>
      <c r="G32" s="177"/>
      <c r="H32" s="177"/>
      <c r="I32" s="177"/>
      <c r="J32" s="160"/>
      <c r="K32" s="161"/>
    </row>
    <row r="33" spans="1:11" ht="17.149999999999999" customHeight="1">
      <c r="A33" s="75"/>
      <c r="B33" s="76">
        <v>15</v>
      </c>
      <c r="C33" s="76" t="s">
        <v>342</v>
      </c>
      <c r="D33" s="77"/>
      <c r="E33" s="177"/>
      <c r="F33" s="177"/>
      <c r="G33" s="177"/>
      <c r="H33" s="177"/>
      <c r="I33" s="177"/>
      <c r="J33" s="160"/>
      <c r="K33" s="161"/>
    </row>
    <row r="34" spans="1:11" ht="17.149999999999999" customHeight="1">
      <c r="A34" s="75"/>
      <c r="B34" s="76">
        <v>16</v>
      </c>
      <c r="C34" s="76" t="s">
        <v>343</v>
      </c>
      <c r="D34" s="77"/>
      <c r="E34" s="177"/>
      <c r="F34" s="177"/>
      <c r="G34" s="177"/>
      <c r="H34" s="177"/>
      <c r="I34" s="177"/>
      <c r="J34" s="160"/>
      <c r="K34" s="161"/>
    </row>
    <row r="35" spans="1:11" ht="17.149999999999999" customHeight="1">
      <c r="A35" s="75"/>
      <c r="B35" s="76">
        <v>17</v>
      </c>
      <c r="C35" s="76" t="s">
        <v>344</v>
      </c>
      <c r="D35" s="77"/>
      <c r="E35" s="177"/>
      <c r="F35" s="177"/>
      <c r="G35" s="177"/>
      <c r="H35" s="177"/>
      <c r="I35" s="177"/>
      <c r="J35" s="160"/>
      <c r="K35" s="161"/>
    </row>
    <row r="36" spans="1:11" ht="17.149999999999999" customHeight="1">
      <c r="A36" s="75"/>
      <c r="B36" s="76">
        <v>18</v>
      </c>
      <c r="C36" s="76" t="s">
        <v>345</v>
      </c>
      <c r="D36" s="77"/>
      <c r="E36" s="177"/>
      <c r="F36" s="177"/>
      <c r="G36" s="177"/>
      <c r="H36" s="177"/>
      <c r="I36" s="177"/>
      <c r="J36" s="160"/>
      <c r="K36" s="161"/>
    </row>
    <row r="37" spans="1:11" ht="17.149999999999999" customHeight="1">
      <c r="A37" s="75"/>
      <c r="B37" s="76">
        <v>19</v>
      </c>
      <c r="C37" s="76" t="s">
        <v>346</v>
      </c>
      <c r="D37" s="77"/>
      <c r="E37" s="177"/>
      <c r="F37" s="177"/>
      <c r="G37" s="177"/>
      <c r="H37" s="177"/>
      <c r="I37" s="177"/>
      <c r="J37" s="160"/>
      <c r="K37" s="161"/>
    </row>
    <row r="38" spans="1:11" ht="17.149999999999999" customHeight="1">
      <c r="A38" s="75"/>
      <c r="B38" s="76">
        <v>20</v>
      </c>
      <c r="C38" s="76" t="s">
        <v>347</v>
      </c>
      <c r="D38" s="77"/>
      <c r="E38" s="177"/>
      <c r="F38" s="177"/>
      <c r="G38" s="177"/>
      <c r="H38" s="177"/>
      <c r="I38" s="177"/>
      <c r="J38" s="160"/>
      <c r="K38" s="161"/>
    </row>
    <row r="39" spans="1:11" ht="17.149999999999999" customHeight="1">
      <c r="A39" s="75"/>
      <c r="B39" s="76"/>
      <c r="C39" s="86" t="s">
        <v>348</v>
      </c>
      <c r="D39" s="77"/>
      <c r="E39" s="177"/>
      <c r="F39" s="177"/>
      <c r="G39" s="177"/>
      <c r="H39" s="177"/>
      <c r="I39" s="177"/>
      <c r="J39" s="160"/>
      <c r="K39" s="161"/>
    </row>
    <row r="40" spans="1:11" ht="17.149999999999999" customHeight="1">
      <c r="A40" s="75"/>
      <c r="B40" s="76"/>
      <c r="C40" s="76" t="s">
        <v>349</v>
      </c>
      <c r="D40" s="77"/>
      <c r="E40" s="177"/>
      <c r="F40" s="177"/>
      <c r="G40" s="177"/>
      <c r="H40" s="177"/>
      <c r="I40" s="177"/>
      <c r="J40" s="160"/>
      <c r="K40" s="161"/>
    </row>
    <row r="41" spans="1:11" ht="17.149999999999999" customHeight="1">
      <c r="A41" s="75"/>
      <c r="B41" s="76"/>
      <c r="C41" s="76" t="s">
        <v>350</v>
      </c>
      <c r="D41" s="77"/>
      <c r="E41" s="177"/>
      <c r="F41" s="177"/>
      <c r="G41" s="177"/>
      <c r="H41" s="177"/>
      <c r="I41" s="177"/>
      <c r="J41" s="160"/>
      <c r="K41" s="161"/>
    </row>
    <row r="42" spans="1:11" ht="17.149999999999999" customHeight="1">
      <c r="A42" s="75"/>
      <c r="B42" s="76"/>
      <c r="C42" s="76" t="s">
        <v>351</v>
      </c>
      <c r="D42" s="77"/>
      <c r="E42" s="177"/>
      <c r="F42" s="177"/>
      <c r="G42" s="177"/>
      <c r="H42" s="177"/>
      <c r="I42" s="177"/>
      <c r="J42" s="160"/>
      <c r="K42" s="161"/>
    </row>
    <row r="43" spans="1:11" ht="17.149999999999999" customHeight="1">
      <c r="A43" s="75"/>
      <c r="B43" s="76"/>
      <c r="C43" s="76" t="s">
        <v>352</v>
      </c>
      <c r="D43" s="77"/>
      <c r="E43" s="177"/>
      <c r="F43" s="177"/>
      <c r="G43" s="177"/>
      <c r="H43" s="177"/>
      <c r="I43" s="177"/>
      <c r="J43" s="160"/>
      <c r="K43" s="161"/>
    </row>
    <row r="44" spans="1:11" ht="17.149999999999999" customHeight="1">
      <c r="A44" s="75"/>
      <c r="B44" s="76"/>
      <c r="C44" s="76" t="s">
        <v>353</v>
      </c>
      <c r="D44" s="77"/>
      <c r="E44" s="177"/>
      <c r="F44" s="177"/>
      <c r="G44" s="177"/>
      <c r="H44" s="177"/>
      <c r="I44" s="177"/>
      <c r="J44" s="160"/>
      <c r="K44" s="161"/>
    </row>
    <row r="45" spans="1:11" ht="17.149999999999999" customHeight="1">
      <c r="A45" s="47"/>
      <c r="B45" s="48"/>
      <c r="C45" s="48"/>
      <c r="D45" s="49"/>
      <c r="E45" s="178"/>
      <c r="F45" s="178"/>
      <c r="G45" s="178"/>
      <c r="H45" s="178"/>
      <c r="I45" s="178"/>
      <c r="J45" s="164"/>
      <c r="K45" s="165"/>
    </row>
    <row r="46" spans="1:11" ht="17.149999999999999" customHeight="1">
      <c r="A46" s="182" t="s">
        <v>541</v>
      </c>
      <c r="B46" s="134"/>
      <c r="C46" s="190" t="s">
        <v>354</v>
      </c>
      <c r="D46" s="43"/>
      <c r="E46" s="179"/>
      <c r="F46" s="179"/>
      <c r="G46" s="179"/>
      <c r="H46" s="179"/>
      <c r="I46" s="179"/>
      <c r="J46" s="162"/>
      <c r="K46" s="163"/>
    </row>
    <row r="47" spans="1:11" ht="17.149999999999999" customHeight="1">
      <c r="A47" s="199"/>
      <c r="B47" s="200"/>
      <c r="C47" s="200"/>
      <c r="D47" s="201"/>
      <c r="E47" s="211"/>
      <c r="F47" s="211"/>
      <c r="G47" s="211"/>
      <c r="H47" s="211"/>
      <c r="I47" s="211"/>
      <c r="J47" s="203"/>
      <c r="K47" s="204"/>
    </row>
    <row r="48" spans="1:11" ht="17.149999999999999" customHeight="1">
      <c r="A48" s="75" t="s">
        <v>542</v>
      </c>
      <c r="B48" s="76" t="s">
        <v>355</v>
      </c>
      <c r="C48" s="76" t="s">
        <v>356</v>
      </c>
      <c r="D48" s="77" t="s">
        <v>26</v>
      </c>
      <c r="E48" s="243">
        <v>1</v>
      </c>
      <c r="F48" s="177"/>
      <c r="G48" s="177"/>
      <c r="H48" s="177"/>
      <c r="I48" s="177"/>
      <c r="J48" s="166"/>
      <c r="K48" s="161"/>
    </row>
    <row r="49" spans="1:11" ht="17.149999999999999" customHeight="1">
      <c r="A49" s="75" t="s">
        <v>543</v>
      </c>
      <c r="B49" s="76"/>
      <c r="C49" s="76" t="s">
        <v>357</v>
      </c>
      <c r="D49" s="77" t="s">
        <v>26</v>
      </c>
      <c r="E49" s="243">
        <v>1</v>
      </c>
      <c r="F49" s="177"/>
      <c r="G49" s="177"/>
      <c r="H49" s="177"/>
      <c r="I49" s="177"/>
      <c r="J49" s="166"/>
      <c r="K49" s="161"/>
    </row>
    <row r="50" spans="1:11" ht="17.149999999999999" customHeight="1">
      <c r="A50" s="75" t="s">
        <v>544</v>
      </c>
      <c r="B50" s="76"/>
      <c r="C50" s="76" t="s">
        <v>358</v>
      </c>
      <c r="D50" s="77" t="s">
        <v>26</v>
      </c>
      <c r="E50" s="243">
        <v>1</v>
      </c>
      <c r="F50" s="177"/>
      <c r="G50" s="177"/>
      <c r="H50" s="177"/>
      <c r="I50" s="177"/>
      <c r="J50" s="166"/>
      <c r="K50" s="161"/>
    </row>
    <row r="51" spans="1:11" ht="17.149999999999999" customHeight="1">
      <c r="A51" s="47"/>
      <c r="B51" s="48"/>
      <c r="C51" s="48"/>
      <c r="D51" s="49"/>
      <c r="E51" s="244"/>
      <c r="F51" s="178"/>
      <c r="G51" s="178"/>
      <c r="H51" s="178"/>
      <c r="I51" s="178"/>
      <c r="J51" s="164"/>
      <c r="K51" s="165"/>
    </row>
    <row r="52" spans="1:11" ht="17.149999999999999" customHeight="1">
      <c r="A52" s="182" t="s">
        <v>545</v>
      </c>
      <c r="B52" s="134"/>
      <c r="C52" s="190" t="s">
        <v>359</v>
      </c>
      <c r="D52" s="43"/>
      <c r="E52" s="245"/>
      <c r="F52" s="179"/>
      <c r="G52" s="179"/>
      <c r="H52" s="179"/>
      <c r="I52" s="179"/>
      <c r="J52" s="162"/>
      <c r="K52" s="163"/>
    </row>
    <row r="53" spans="1:11" ht="17.149999999999999" customHeight="1">
      <c r="A53" s="199"/>
      <c r="B53" s="200"/>
      <c r="C53" s="200"/>
      <c r="D53" s="201"/>
      <c r="E53" s="246"/>
      <c r="F53" s="211"/>
      <c r="G53" s="211"/>
      <c r="H53" s="211"/>
      <c r="I53" s="211"/>
      <c r="J53" s="203"/>
      <c r="K53" s="204"/>
    </row>
    <row r="54" spans="1:11" ht="17.149999999999999" customHeight="1">
      <c r="A54" s="75" t="s">
        <v>546</v>
      </c>
      <c r="B54" s="76"/>
      <c r="C54" s="76" t="s">
        <v>360</v>
      </c>
      <c r="D54" s="77" t="s">
        <v>30</v>
      </c>
      <c r="E54" s="243">
        <v>1</v>
      </c>
      <c r="F54" s="177"/>
      <c r="G54" s="177"/>
      <c r="H54" s="177"/>
      <c r="I54" s="177"/>
      <c r="J54" s="166"/>
      <c r="K54" s="161"/>
    </row>
    <row r="55" spans="1:11" ht="17.149999999999999" customHeight="1">
      <c r="A55" s="75" t="s">
        <v>547</v>
      </c>
      <c r="B55" s="76"/>
      <c r="C55" s="76" t="s">
        <v>361</v>
      </c>
      <c r="D55" s="77" t="s">
        <v>30</v>
      </c>
      <c r="E55" s="243">
        <v>1</v>
      </c>
      <c r="F55" s="177"/>
      <c r="G55" s="177"/>
      <c r="H55" s="177"/>
      <c r="I55" s="177"/>
      <c r="J55" s="166"/>
      <c r="K55" s="161"/>
    </row>
    <row r="56" spans="1:11" ht="17.149999999999999" customHeight="1">
      <c r="A56" s="75" t="s">
        <v>548</v>
      </c>
      <c r="B56" s="76"/>
      <c r="C56" s="76" t="s">
        <v>362</v>
      </c>
      <c r="D56" s="77" t="s">
        <v>30</v>
      </c>
      <c r="E56" s="243">
        <v>1</v>
      </c>
      <c r="F56" s="177"/>
      <c r="G56" s="177"/>
      <c r="H56" s="177"/>
      <c r="I56" s="177"/>
      <c r="J56" s="166"/>
      <c r="K56" s="161"/>
    </row>
    <row r="57" spans="1:11" ht="17.149999999999999" customHeight="1" thickBot="1">
      <c r="A57" s="95"/>
      <c r="B57" s="89"/>
      <c r="C57" s="89"/>
      <c r="D57" s="96"/>
      <c r="E57" s="180"/>
      <c r="F57" s="180"/>
      <c r="G57" s="180"/>
      <c r="H57" s="180"/>
      <c r="I57" s="180"/>
      <c r="J57" s="167"/>
      <c r="K57" s="168"/>
    </row>
    <row r="58" spans="1:11" ht="25" customHeight="1" thickBot="1">
      <c r="A58" s="293" t="s">
        <v>612</v>
      </c>
      <c r="B58" s="294"/>
      <c r="C58" s="294"/>
      <c r="D58" s="294"/>
      <c r="E58" s="294"/>
      <c r="F58" s="294"/>
      <c r="G58" s="294"/>
      <c r="H58" s="294"/>
      <c r="I58" s="294"/>
      <c r="J58" s="294"/>
      <c r="K58" s="51"/>
    </row>
    <row r="59" spans="1:11" ht="10" customHeight="1" thickBo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25" customHeight="1" thickBot="1">
      <c r="A60" s="278" t="s">
        <v>508</v>
      </c>
      <c r="B60" s="287"/>
      <c r="C60" s="287"/>
      <c r="D60" s="287"/>
      <c r="E60" s="287"/>
      <c r="F60" s="287"/>
      <c r="G60" s="287"/>
      <c r="H60" s="287"/>
      <c r="I60" s="287"/>
      <c r="J60" s="287"/>
      <c r="K60" s="288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</sheetData>
  <mergeCells count="5">
    <mergeCell ref="A58:J58"/>
    <mergeCell ref="A60:K60"/>
    <mergeCell ref="D5:D6"/>
    <mergeCell ref="C5:C6"/>
    <mergeCell ref="J5:J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tabColor indexed="51"/>
  </sheetPr>
  <dimension ref="A1:K493"/>
  <sheetViews>
    <sheetView showGridLines="0" zoomScaleNormal="100" zoomScaleSheetLayoutView="100" workbookViewId="0">
      <selection sqref="A1:K59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33"/>
      <c r="B7" s="34" t="s">
        <v>16</v>
      </c>
      <c r="C7" s="35" t="s">
        <v>584</v>
      </c>
      <c r="D7" s="19"/>
      <c r="E7" s="19"/>
      <c r="F7" s="19"/>
      <c r="G7" s="19"/>
      <c r="H7" s="19"/>
      <c r="I7" s="19"/>
      <c r="J7" s="19"/>
      <c r="K7" s="36"/>
    </row>
    <row r="8" spans="1:11" ht="22" customHeight="1">
      <c r="A8" s="33"/>
      <c r="B8" s="34" t="s">
        <v>95</v>
      </c>
      <c r="C8" s="104" t="str">
        <f>+ohs!C8</f>
        <v>OCCUPATIONAL HEALTH AND SAFETY REQIREMENTS</v>
      </c>
      <c r="D8" s="19"/>
      <c r="E8" s="19"/>
      <c r="F8" s="19"/>
      <c r="G8" s="19"/>
      <c r="H8" s="19"/>
      <c r="I8" s="19"/>
      <c r="J8" s="19"/>
      <c r="K8" s="36"/>
    </row>
    <row r="9" spans="1:11" ht="15" customHeight="1" thickBot="1">
      <c r="A9" s="33"/>
      <c r="B9" s="34"/>
      <c r="C9" s="104"/>
      <c r="D9" s="19"/>
      <c r="E9" s="19"/>
      <c r="F9" s="19"/>
      <c r="G9" s="19"/>
      <c r="H9" s="19"/>
      <c r="I9" s="19"/>
      <c r="J9" s="19"/>
      <c r="K9" s="36"/>
    </row>
    <row r="10" spans="1:11" ht="17.149999999999999" customHeight="1" thickBot="1">
      <c r="A10" s="98"/>
      <c r="B10" s="99"/>
      <c r="C10" s="212" t="s">
        <v>363</v>
      </c>
      <c r="D10" s="99"/>
      <c r="E10" s="99"/>
      <c r="F10" s="99"/>
      <c r="G10" s="99"/>
      <c r="H10" s="99"/>
      <c r="I10" s="99"/>
      <c r="J10" s="100"/>
      <c r="K10" s="51"/>
    </row>
    <row r="11" spans="1:11" ht="17.149999999999999" customHeight="1">
      <c r="A11" s="88"/>
      <c r="B11" s="89"/>
      <c r="C11" s="89"/>
      <c r="D11" s="201"/>
      <c r="E11" s="202"/>
      <c r="F11" s="54"/>
      <c r="G11" s="54"/>
      <c r="H11" s="54"/>
      <c r="I11" s="54"/>
      <c r="J11" s="93"/>
      <c r="K11" s="210"/>
    </row>
    <row r="12" spans="1:11" ht="17.149999999999999" customHeight="1">
      <c r="A12" s="75" t="s">
        <v>549</v>
      </c>
      <c r="B12" s="76"/>
      <c r="C12" s="76" t="s">
        <v>364</v>
      </c>
      <c r="D12" s="77" t="s">
        <v>30</v>
      </c>
      <c r="E12" s="78">
        <v>1</v>
      </c>
      <c r="F12" s="78"/>
      <c r="G12" s="78"/>
      <c r="H12" s="78"/>
      <c r="I12" s="78"/>
      <c r="J12" s="166"/>
      <c r="K12" s="161"/>
    </row>
    <row r="13" spans="1:11" ht="17.149999999999999" customHeight="1">
      <c r="A13" s="75" t="s">
        <v>550</v>
      </c>
      <c r="B13" s="76" t="s">
        <v>365</v>
      </c>
      <c r="C13" s="76" t="s">
        <v>366</v>
      </c>
      <c r="D13" s="77" t="s">
        <v>30</v>
      </c>
      <c r="E13" s="78">
        <v>1</v>
      </c>
      <c r="F13" s="78"/>
      <c r="G13" s="78"/>
      <c r="H13" s="78"/>
      <c r="I13" s="78"/>
      <c r="J13" s="166"/>
      <c r="K13" s="161"/>
    </row>
    <row r="14" spans="1:11" ht="17.149999999999999" customHeight="1">
      <c r="A14" s="75" t="s">
        <v>551</v>
      </c>
      <c r="B14" s="76"/>
      <c r="C14" s="76" t="s">
        <v>367</v>
      </c>
      <c r="D14" s="77" t="s">
        <v>30</v>
      </c>
      <c r="E14" s="78">
        <v>1</v>
      </c>
      <c r="F14" s="78"/>
      <c r="G14" s="78"/>
      <c r="H14" s="78"/>
      <c r="I14" s="78"/>
      <c r="J14" s="166"/>
      <c r="K14" s="161"/>
    </row>
    <row r="15" spans="1:11" ht="17.149999999999999" customHeight="1">
      <c r="A15" s="75" t="s">
        <v>552</v>
      </c>
      <c r="B15" s="76"/>
      <c r="C15" s="76" t="s">
        <v>368</v>
      </c>
      <c r="D15" s="77" t="s">
        <v>30</v>
      </c>
      <c r="E15" s="78">
        <v>1</v>
      </c>
      <c r="F15" s="78"/>
      <c r="G15" s="78"/>
      <c r="H15" s="78"/>
      <c r="I15" s="78"/>
      <c r="J15" s="166"/>
      <c r="K15" s="161"/>
    </row>
    <row r="16" spans="1:11" ht="17.149999999999999" customHeight="1">
      <c r="A16" s="75" t="s">
        <v>553</v>
      </c>
      <c r="B16" s="76"/>
      <c r="C16" s="76" t="s">
        <v>369</v>
      </c>
      <c r="D16" s="77" t="s">
        <v>30</v>
      </c>
      <c r="E16" s="78">
        <v>1</v>
      </c>
      <c r="F16" s="78"/>
      <c r="G16" s="78"/>
      <c r="H16" s="78"/>
      <c r="I16" s="78"/>
      <c r="J16" s="166"/>
      <c r="K16" s="161"/>
    </row>
    <row r="17" spans="1:11" ht="17.149999999999999" customHeight="1">
      <c r="A17" s="75" t="s">
        <v>554</v>
      </c>
      <c r="B17" s="76"/>
      <c r="C17" s="76" t="s">
        <v>370</v>
      </c>
      <c r="D17" s="77" t="s">
        <v>30</v>
      </c>
      <c r="E17" s="78">
        <v>1</v>
      </c>
      <c r="F17" s="78"/>
      <c r="G17" s="78"/>
      <c r="H17" s="78"/>
      <c r="I17" s="78"/>
      <c r="J17" s="166"/>
      <c r="K17" s="161"/>
    </row>
    <row r="18" spans="1:11" ht="17.149999999999999" customHeight="1">
      <c r="A18" s="75" t="s">
        <v>555</v>
      </c>
      <c r="B18" s="76" t="s">
        <v>371</v>
      </c>
      <c r="C18" s="76" t="s">
        <v>372</v>
      </c>
      <c r="D18" s="77" t="s">
        <v>30</v>
      </c>
      <c r="E18" s="78">
        <v>1</v>
      </c>
      <c r="F18" s="78"/>
      <c r="G18" s="78"/>
      <c r="H18" s="78"/>
      <c r="I18" s="78"/>
      <c r="J18" s="166"/>
      <c r="K18" s="161"/>
    </row>
    <row r="19" spans="1:11" ht="17.149999999999999" customHeight="1">
      <c r="A19" s="75" t="s">
        <v>556</v>
      </c>
      <c r="B19" s="76"/>
      <c r="C19" s="76" t="s">
        <v>373</v>
      </c>
      <c r="D19" s="77" t="s">
        <v>30</v>
      </c>
      <c r="E19" s="78">
        <v>1</v>
      </c>
      <c r="F19" s="78"/>
      <c r="G19" s="78"/>
      <c r="H19" s="78"/>
      <c r="I19" s="78"/>
      <c r="J19" s="166"/>
      <c r="K19" s="161"/>
    </row>
    <row r="20" spans="1:11" ht="17.149999999999999" customHeight="1">
      <c r="A20" s="75" t="s">
        <v>557</v>
      </c>
      <c r="B20" s="76" t="s">
        <v>374</v>
      </c>
      <c r="C20" s="76" t="s">
        <v>375</v>
      </c>
      <c r="D20" s="77" t="s">
        <v>30</v>
      </c>
      <c r="E20" s="78">
        <v>1</v>
      </c>
      <c r="F20" s="78"/>
      <c r="G20" s="78"/>
      <c r="H20" s="78"/>
      <c r="I20" s="78"/>
      <c r="J20" s="166"/>
      <c r="K20" s="161"/>
    </row>
    <row r="21" spans="1:11" ht="17.149999999999999" customHeight="1">
      <c r="A21" s="75" t="s">
        <v>558</v>
      </c>
      <c r="B21" s="76" t="s">
        <v>376</v>
      </c>
      <c r="C21" s="76" t="s">
        <v>377</v>
      </c>
      <c r="D21" s="77" t="s">
        <v>30</v>
      </c>
      <c r="E21" s="78">
        <v>1</v>
      </c>
      <c r="F21" s="78"/>
      <c r="G21" s="78"/>
      <c r="H21" s="78"/>
      <c r="I21" s="78"/>
      <c r="J21" s="166"/>
      <c r="K21" s="161"/>
    </row>
    <row r="22" spans="1:11" ht="17.149999999999999" customHeight="1">
      <c r="A22" s="75" t="s">
        <v>559</v>
      </c>
      <c r="B22" s="76"/>
      <c r="C22" s="76" t="s">
        <v>378</v>
      </c>
      <c r="D22" s="77" t="s">
        <v>30</v>
      </c>
      <c r="E22" s="78">
        <v>1</v>
      </c>
      <c r="F22" s="78"/>
      <c r="G22" s="78"/>
      <c r="H22" s="78"/>
      <c r="I22" s="78"/>
      <c r="J22" s="166"/>
      <c r="K22" s="161"/>
    </row>
    <row r="23" spans="1:11" ht="17.149999999999999" customHeight="1">
      <c r="A23" s="47"/>
      <c r="B23" s="48"/>
      <c r="C23" s="48"/>
      <c r="D23" s="49"/>
      <c r="E23" s="50"/>
      <c r="F23" s="50"/>
      <c r="G23" s="50"/>
      <c r="H23" s="50"/>
      <c r="I23" s="50"/>
      <c r="J23" s="164"/>
      <c r="K23" s="165"/>
    </row>
    <row r="24" spans="1:11" ht="17.149999999999999" customHeight="1">
      <c r="A24" s="182" t="s">
        <v>560</v>
      </c>
      <c r="B24" s="134"/>
      <c r="C24" s="190" t="s">
        <v>379</v>
      </c>
      <c r="D24" s="43"/>
      <c r="E24" s="44"/>
      <c r="F24" s="44"/>
      <c r="G24" s="44"/>
      <c r="H24" s="44"/>
      <c r="I24" s="44"/>
      <c r="J24" s="162"/>
      <c r="K24" s="163"/>
    </row>
    <row r="25" spans="1:11" ht="17.149999999999999" customHeight="1">
      <c r="A25" s="199"/>
      <c r="B25" s="200"/>
      <c r="C25" s="200"/>
      <c r="D25" s="201"/>
      <c r="E25" s="202"/>
      <c r="F25" s="202"/>
      <c r="G25" s="202"/>
      <c r="H25" s="202"/>
      <c r="I25" s="202"/>
      <c r="J25" s="203"/>
      <c r="K25" s="204"/>
    </row>
    <row r="26" spans="1:11" ht="17.149999999999999" customHeight="1">
      <c r="A26" s="75" t="s">
        <v>561</v>
      </c>
      <c r="B26" s="76" t="s">
        <v>380</v>
      </c>
      <c r="C26" s="76" t="s">
        <v>381</v>
      </c>
      <c r="D26" s="77" t="s">
        <v>26</v>
      </c>
      <c r="E26" s="78">
        <v>1</v>
      </c>
      <c r="F26" s="78"/>
      <c r="G26" s="78"/>
      <c r="H26" s="78"/>
      <c r="I26" s="78"/>
      <c r="J26" s="166"/>
      <c r="K26" s="161"/>
    </row>
    <row r="27" spans="1:11" ht="17.149999999999999" customHeight="1">
      <c r="A27" s="75"/>
      <c r="B27" s="76"/>
      <c r="C27" s="76"/>
      <c r="D27" s="77"/>
      <c r="E27" s="78"/>
      <c r="F27" s="78"/>
      <c r="G27" s="78"/>
      <c r="H27" s="78"/>
      <c r="I27" s="78"/>
      <c r="J27" s="160"/>
      <c r="K27" s="161"/>
    </row>
    <row r="28" spans="1:11" ht="17.149999999999999" customHeight="1">
      <c r="A28" s="75"/>
      <c r="B28" s="76"/>
      <c r="C28" s="86" t="s">
        <v>382</v>
      </c>
      <c r="D28" s="77"/>
      <c r="E28" s="78"/>
      <c r="F28" s="78"/>
      <c r="G28" s="78"/>
      <c r="H28" s="78"/>
      <c r="I28" s="78"/>
      <c r="J28" s="160"/>
      <c r="K28" s="161"/>
    </row>
    <row r="29" spans="1:11" ht="17.149999999999999" customHeight="1">
      <c r="A29" s="75"/>
      <c r="B29" s="76"/>
      <c r="C29" s="76"/>
      <c r="D29" s="77"/>
      <c r="E29" s="78"/>
      <c r="F29" s="78"/>
      <c r="G29" s="78"/>
      <c r="H29" s="78"/>
      <c r="I29" s="78"/>
      <c r="J29" s="160"/>
      <c r="K29" s="161"/>
    </row>
    <row r="30" spans="1:11" ht="17.149999999999999" customHeight="1">
      <c r="A30" s="75" t="s">
        <v>562</v>
      </c>
      <c r="B30" s="76"/>
      <c r="C30" s="76" t="s">
        <v>383</v>
      </c>
      <c r="D30" s="77" t="s">
        <v>26</v>
      </c>
      <c r="E30" s="78">
        <v>1</v>
      </c>
      <c r="F30" s="78"/>
      <c r="G30" s="78"/>
      <c r="H30" s="78"/>
      <c r="I30" s="78"/>
      <c r="J30" s="166"/>
      <c r="K30" s="161"/>
    </row>
    <row r="31" spans="1:11" ht="17.149999999999999" customHeight="1">
      <c r="A31" s="75" t="s">
        <v>563</v>
      </c>
      <c r="B31" s="76"/>
      <c r="C31" s="76" t="s">
        <v>384</v>
      </c>
      <c r="D31" s="77" t="s">
        <v>26</v>
      </c>
      <c r="E31" s="78">
        <v>1</v>
      </c>
      <c r="F31" s="78"/>
      <c r="G31" s="78"/>
      <c r="H31" s="78"/>
      <c r="I31" s="78"/>
      <c r="J31" s="166"/>
      <c r="K31" s="161"/>
    </row>
    <row r="32" spans="1:11" ht="17.149999999999999" customHeight="1">
      <c r="A32" s="75" t="s">
        <v>564</v>
      </c>
      <c r="B32" s="76"/>
      <c r="C32" s="76" t="s">
        <v>385</v>
      </c>
      <c r="D32" s="77" t="s">
        <v>26</v>
      </c>
      <c r="E32" s="78">
        <v>1</v>
      </c>
      <c r="F32" s="78"/>
      <c r="G32" s="78"/>
      <c r="H32" s="78"/>
      <c r="I32" s="78"/>
      <c r="J32" s="166"/>
      <c r="K32" s="161"/>
    </row>
    <row r="33" spans="1:11" ht="17.149999999999999" customHeight="1">
      <c r="A33" s="75" t="s">
        <v>565</v>
      </c>
      <c r="B33" s="76"/>
      <c r="C33" s="76" t="s">
        <v>386</v>
      </c>
      <c r="D33" s="77" t="s">
        <v>26</v>
      </c>
      <c r="E33" s="78">
        <v>1</v>
      </c>
      <c r="F33" s="78"/>
      <c r="G33" s="78"/>
      <c r="H33" s="78"/>
      <c r="I33" s="78"/>
      <c r="J33" s="166"/>
      <c r="K33" s="161"/>
    </row>
    <row r="34" spans="1:11" ht="17.149999999999999" customHeight="1">
      <c r="A34" s="75" t="s">
        <v>566</v>
      </c>
      <c r="B34" s="76"/>
      <c r="C34" s="76" t="s">
        <v>387</v>
      </c>
      <c r="D34" s="77" t="s">
        <v>26</v>
      </c>
      <c r="E34" s="78">
        <v>1</v>
      </c>
      <c r="F34" s="78"/>
      <c r="G34" s="78"/>
      <c r="H34" s="78"/>
      <c r="I34" s="78"/>
      <c r="J34" s="166"/>
      <c r="K34" s="161"/>
    </row>
    <row r="35" spans="1:11" ht="17.149999999999999" customHeight="1">
      <c r="A35" s="75" t="s">
        <v>567</v>
      </c>
      <c r="B35" s="76"/>
      <c r="C35" s="76" t="s">
        <v>388</v>
      </c>
      <c r="D35" s="77" t="s">
        <v>26</v>
      </c>
      <c r="E35" s="78">
        <v>1</v>
      </c>
      <c r="F35" s="78"/>
      <c r="G35" s="78"/>
      <c r="H35" s="78"/>
      <c r="I35" s="78"/>
      <c r="J35" s="166"/>
      <c r="K35" s="161"/>
    </row>
    <row r="36" spans="1:11" ht="17.149999999999999" customHeight="1">
      <c r="A36" s="75" t="s">
        <v>568</v>
      </c>
      <c r="B36" s="76"/>
      <c r="C36" s="76" t="s">
        <v>389</v>
      </c>
      <c r="D36" s="77" t="s">
        <v>26</v>
      </c>
      <c r="E36" s="78">
        <v>1</v>
      </c>
      <c r="F36" s="78"/>
      <c r="G36" s="78"/>
      <c r="H36" s="78"/>
      <c r="I36" s="78"/>
      <c r="J36" s="166"/>
      <c r="K36" s="161"/>
    </row>
    <row r="37" spans="1:11" ht="17.149999999999999" customHeight="1">
      <c r="A37" s="75" t="s">
        <v>569</v>
      </c>
      <c r="B37" s="76"/>
      <c r="C37" s="76" t="s">
        <v>390</v>
      </c>
      <c r="D37" s="77" t="s">
        <v>26</v>
      </c>
      <c r="E37" s="78">
        <v>1</v>
      </c>
      <c r="F37" s="78"/>
      <c r="G37" s="78"/>
      <c r="H37" s="78"/>
      <c r="I37" s="78"/>
      <c r="J37" s="166"/>
      <c r="K37" s="161"/>
    </row>
    <row r="38" spans="1:11" ht="17.149999999999999" customHeight="1">
      <c r="A38" s="75" t="s">
        <v>570</v>
      </c>
      <c r="B38" s="76" t="s">
        <v>391</v>
      </c>
      <c r="C38" s="76" t="s">
        <v>392</v>
      </c>
      <c r="D38" s="77" t="s">
        <v>26</v>
      </c>
      <c r="E38" s="78">
        <v>1</v>
      </c>
      <c r="F38" s="78"/>
      <c r="G38" s="78"/>
      <c r="H38" s="78"/>
      <c r="I38" s="78"/>
      <c r="J38" s="166"/>
      <c r="K38" s="161"/>
    </row>
    <row r="39" spans="1:11" ht="17.149999999999999" customHeight="1">
      <c r="A39" s="75" t="s">
        <v>571</v>
      </c>
      <c r="B39" s="76" t="s">
        <v>393</v>
      </c>
      <c r="C39" s="76" t="s">
        <v>394</v>
      </c>
      <c r="D39" s="77" t="s">
        <v>26</v>
      </c>
      <c r="E39" s="78">
        <v>1</v>
      </c>
      <c r="F39" s="78"/>
      <c r="G39" s="78"/>
      <c r="H39" s="78"/>
      <c r="I39" s="78"/>
      <c r="J39" s="166"/>
      <c r="K39" s="161"/>
    </row>
    <row r="40" spans="1:11" ht="17.149999999999999" customHeight="1">
      <c r="A40" s="75" t="s">
        <v>572</v>
      </c>
      <c r="B40" s="76"/>
      <c r="C40" s="76" t="s">
        <v>395</v>
      </c>
      <c r="D40" s="77" t="s">
        <v>26</v>
      </c>
      <c r="E40" s="78">
        <v>1</v>
      </c>
      <c r="F40" s="78"/>
      <c r="G40" s="78"/>
      <c r="H40" s="78"/>
      <c r="I40" s="78"/>
      <c r="J40" s="166"/>
      <c r="K40" s="161"/>
    </row>
    <row r="41" spans="1:11" ht="17.149999999999999" customHeight="1">
      <c r="A41" s="47"/>
      <c r="B41" s="48"/>
      <c r="C41" s="48"/>
      <c r="D41" s="49"/>
      <c r="E41" s="50"/>
      <c r="F41" s="50"/>
      <c r="G41" s="50"/>
      <c r="H41" s="50"/>
      <c r="I41" s="50"/>
      <c r="J41" s="164"/>
      <c r="K41" s="165"/>
    </row>
    <row r="42" spans="1:11" ht="17.149999999999999" customHeight="1">
      <c r="A42" s="182" t="s">
        <v>573</v>
      </c>
      <c r="B42" s="134"/>
      <c r="C42" s="190" t="s">
        <v>396</v>
      </c>
      <c r="D42" s="43"/>
      <c r="E42" s="44"/>
      <c r="F42" s="44"/>
      <c r="G42" s="44"/>
      <c r="H42" s="44"/>
      <c r="I42" s="44"/>
      <c r="J42" s="162"/>
      <c r="K42" s="163"/>
    </row>
    <row r="43" spans="1:11" ht="17.149999999999999" customHeight="1">
      <c r="A43" s="199"/>
      <c r="B43" s="200"/>
      <c r="C43" s="200"/>
      <c r="D43" s="201"/>
      <c r="E43" s="202"/>
      <c r="F43" s="202"/>
      <c r="G43" s="202"/>
      <c r="H43" s="202"/>
      <c r="I43" s="202"/>
      <c r="J43" s="203"/>
      <c r="K43" s="204"/>
    </row>
    <row r="44" spans="1:11" ht="17.149999999999999" customHeight="1">
      <c r="A44" s="75" t="s">
        <v>574</v>
      </c>
      <c r="B44" s="76" t="s">
        <v>397</v>
      </c>
      <c r="C44" s="76" t="s">
        <v>398</v>
      </c>
      <c r="D44" s="77" t="s">
        <v>30</v>
      </c>
      <c r="E44" s="78">
        <v>3</v>
      </c>
      <c r="F44" s="78"/>
      <c r="G44" s="78"/>
      <c r="H44" s="78"/>
      <c r="I44" s="78"/>
      <c r="J44" s="160"/>
      <c r="K44" s="161"/>
    </row>
    <row r="45" spans="1:11" ht="17.149999999999999" customHeight="1">
      <c r="A45" s="75"/>
      <c r="B45" s="76"/>
      <c r="C45" s="76" t="s">
        <v>399</v>
      </c>
      <c r="D45" s="77"/>
      <c r="E45" s="78"/>
      <c r="F45" s="78"/>
      <c r="G45" s="78"/>
      <c r="H45" s="78"/>
      <c r="I45" s="78"/>
      <c r="J45" s="160"/>
      <c r="K45" s="161"/>
    </row>
    <row r="46" spans="1:11" ht="17.149999999999999" customHeight="1">
      <c r="A46" s="75" t="s">
        <v>575</v>
      </c>
      <c r="B46" s="76"/>
      <c r="C46" s="76" t="s">
        <v>400</v>
      </c>
      <c r="D46" s="77" t="s">
        <v>30</v>
      </c>
      <c r="E46" s="78">
        <v>3</v>
      </c>
      <c r="F46" s="78"/>
      <c r="G46" s="78"/>
      <c r="H46" s="78"/>
      <c r="I46" s="78"/>
      <c r="J46" s="160"/>
      <c r="K46" s="161"/>
    </row>
    <row r="47" spans="1:11" ht="17.149999999999999" customHeight="1">
      <c r="A47" s="47"/>
      <c r="B47" s="48"/>
      <c r="C47" s="48"/>
      <c r="D47" s="49"/>
      <c r="E47" s="50"/>
      <c r="F47" s="50"/>
      <c r="G47" s="50"/>
      <c r="H47" s="50"/>
      <c r="I47" s="50"/>
      <c r="J47" s="164"/>
      <c r="K47" s="165"/>
    </row>
    <row r="48" spans="1:11" ht="17.149999999999999" customHeight="1">
      <c r="A48" s="182" t="s">
        <v>576</v>
      </c>
      <c r="B48" s="134"/>
      <c r="C48" s="190" t="s">
        <v>401</v>
      </c>
      <c r="D48" s="43"/>
      <c r="E48" s="44"/>
      <c r="F48" s="44"/>
      <c r="G48" s="44"/>
      <c r="H48" s="44"/>
      <c r="I48" s="44"/>
      <c r="J48" s="162"/>
      <c r="K48" s="163"/>
    </row>
    <row r="49" spans="1:11" ht="17.149999999999999" customHeight="1">
      <c r="A49" s="199"/>
      <c r="B49" s="213"/>
      <c r="C49" s="200"/>
      <c r="D49" s="201"/>
      <c r="E49" s="202"/>
      <c r="F49" s="202"/>
      <c r="G49" s="202"/>
      <c r="H49" s="202"/>
      <c r="I49" s="202"/>
      <c r="J49" s="203"/>
      <c r="K49" s="204"/>
    </row>
    <row r="50" spans="1:11" ht="17.149999999999999" customHeight="1">
      <c r="A50" s="75" t="s">
        <v>577</v>
      </c>
      <c r="B50" s="76" t="s">
        <v>402</v>
      </c>
      <c r="C50" s="76" t="s">
        <v>403</v>
      </c>
      <c r="D50" s="77" t="s">
        <v>30</v>
      </c>
      <c r="E50" s="78">
        <v>1</v>
      </c>
      <c r="F50" s="78"/>
      <c r="G50" s="78"/>
      <c r="H50" s="78"/>
      <c r="I50" s="78"/>
      <c r="J50" s="166"/>
      <c r="K50" s="161"/>
    </row>
    <row r="51" spans="1:11" ht="17.149999999999999" customHeight="1">
      <c r="A51" s="75" t="s">
        <v>578</v>
      </c>
      <c r="B51" s="76"/>
      <c r="C51" s="76" t="s">
        <v>404</v>
      </c>
      <c r="D51" s="77" t="s">
        <v>30</v>
      </c>
      <c r="E51" s="78">
        <v>1</v>
      </c>
      <c r="F51" s="78"/>
      <c r="G51" s="78"/>
      <c r="H51" s="78"/>
      <c r="I51" s="78"/>
      <c r="J51" s="166"/>
      <c r="K51" s="161"/>
    </row>
    <row r="52" spans="1:11" ht="17.149999999999999" customHeight="1">
      <c r="A52" s="47"/>
      <c r="B52" s="48"/>
      <c r="C52" s="48"/>
      <c r="D52" s="49"/>
      <c r="E52" s="50"/>
      <c r="F52" s="50"/>
      <c r="G52" s="50"/>
      <c r="H52" s="50"/>
      <c r="I52" s="50"/>
      <c r="J52" s="164"/>
      <c r="K52" s="165"/>
    </row>
    <row r="53" spans="1:11" ht="17.149999999999999" customHeight="1">
      <c r="A53" s="182" t="s">
        <v>579</v>
      </c>
      <c r="B53" s="134"/>
      <c r="C53" s="190" t="s">
        <v>405</v>
      </c>
      <c r="D53" s="43"/>
      <c r="E53" s="44"/>
      <c r="F53" s="44"/>
      <c r="G53" s="44"/>
      <c r="H53" s="44"/>
      <c r="I53" s="44"/>
      <c r="J53" s="162"/>
      <c r="K53" s="163"/>
    </row>
    <row r="54" spans="1:11" ht="17.149999999999999" customHeight="1">
      <c r="A54" s="199"/>
      <c r="B54" s="200"/>
      <c r="C54" s="200"/>
      <c r="D54" s="201"/>
      <c r="E54" s="202"/>
      <c r="F54" s="202"/>
      <c r="G54" s="202"/>
      <c r="H54" s="202"/>
      <c r="I54" s="202"/>
      <c r="J54" s="203"/>
      <c r="K54" s="204"/>
    </row>
    <row r="55" spans="1:11" ht="17.149999999999999" customHeight="1">
      <c r="A55" s="75" t="s">
        <v>580</v>
      </c>
      <c r="B55" s="76" t="s">
        <v>406</v>
      </c>
      <c r="C55" s="76" t="s">
        <v>407</v>
      </c>
      <c r="D55" s="77" t="s">
        <v>30</v>
      </c>
      <c r="E55" s="78">
        <v>12</v>
      </c>
      <c r="F55" s="78"/>
      <c r="G55" s="78"/>
      <c r="H55" s="78"/>
      <c r="I55" s="78"/>
      <c r="J55" s="160"/>
      <c r="K55" s="171" t="s">
        <v>131</v>
      </c>
    </row>
    <row r="56" spans="1:11" ht="17.149999999999999" customHeight="1">
      <c r="A56" s="75" t="s">
        <v>581</v>
      </c>
      <c r="B56" s="76" t="s">
        <v>408</v>
      </c>
      <c r="C56" s="76" t="s">
        <v>409</v>
      </c>
      <c r="D56" s="77" t="s">
        <v>30</v>
      </c>
      <c r="E56" s="78">
        <v>5</v>
      </c>
      <c r="F56" s="78"/>
      <c r="G56" s="78"/>
      <c r="H56" s="78"/>
      <c r="I56" s="78"/>
      <c r="J56" s="160"/>
      <c r="K56" s="171" t="s">
        <v>131</v>
      </c>
    </row>
    <row r="57" spans="1:11" ht="17.149999999999999" customHeight="1">
      <c r="A57" s="75" t="s">
        <v>582</v>
      </c>
      <c r="B57" s="76" t="s">
        <v>410</v>
      </c>
      <c r="C57" s="76" t="s">
        <v>411</v>
      </c>
      <c r="D57" s="77" t="s">
        <v>30</v>
      </c>
      <c r="E57" s="78">
        <v>10</v>
      </c>
      <c r="F57" s="78"/>
      <c r="G57" s="78"/>
      <c r="H57" s="78"/>
      <c r="I57" s="78"/>
      <c r="J57" s="160"/>
      <c r="K57" s="171"/>
    </row>
    <row r="58" spans="1:11" ht="17.149999999999999" customHeight="1" thickBot="1">
      <c r="A58" s="95"/>
      <c r="B58" s="89"/>
      <c r="C58" s="89"/>
      <c r="D58" s="96"/>
      <c r="E58" s="97"/>
      <c r="F58" s="97"/>
      <c r="G58" s="97"/>
      <c r="H58" s="97"/>
      <c r="I58" s="97"/>
      <c r="J58" s="167"/>
      <c r="K58" s="168"/>
    </row>
    <row r="59" spans="1:11" ht="25" customHeight="1" thickBot="1">
      <c r="A59" s="293" t="s">
        <v>613</v>
      </c>
      <c r="B59" s="294"/>
      <c r="C59" s="294"/>
      <c r="D59" s="294"/>
      <c r="E59" s="294"/>
      <c r="F59" s="294"/>
      <c r="G59" s="294"/>
      <c r="H59" s="294"/>
      <c r="I59" s="294"/>
      <c r="J59" s="294"/>
      <c r="K59" s="51"/>
    </row>
    <row r="60" spans="1:11" ht="10" customHeight="1" thickBo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25" customHeight="1" thickBot="1">
      <c r="A61" s="278" t="s">
        <v>509</v>
      </c>
      <c r="B61" s="287"/>
      <c r="C61" s="287"/>
      <c r="D61" s="287"/>
      <c r="E61" s="287"/>
      <c r="F61" s="287"/>
      <c r="G61" s="287"/>
      <c r="H61" s="287"/>
      <c r="I61" s="287"/>
      <c r="J61" s="287"/>
      <c r="K61" s="288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</sheetData>
  <mergeCells count="5">
    <mergeCell ref="A59:J59"/>
    <mergeCell ref="A61:K61"/>
    <mergeCell ref="D5:D6"/>
    <mergeCell ref="J5:J6"/>
    <mergeCell ref="C5:C6"/>
  </mergeCells>
  <phoneticPr fontId="2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</sheetPr>
  <dimension ref="A1:L491"/>
  <sheetViews>
    <sheetView showGridLines="0" zoomScaleNormal="100" zoomScaleSheetLayoutView="100" workbookViewId="0">
      <selection sqref="A1:K57"/>
    </sheetView>
  </sheetViews>
  <sheetFormatPr defaultColWidth="9.1796875" defaultRowHeight="15.5"/>
  <cols>
    <col min="1" max="2" width="9.7265625" style="3" customWidth="1"/>
    <col min="3" max="3" width="70.7265625" style="3" customWidth="1"/>
    <col min="4" max="4" width="6.7265625" style="3" customWidth="1"/>
    <col min="5" max="5" width="8.7265625" style="3" customWidth="1"/>
    <col min="6" max="9" width="8.7265625" style="3" hidden="1" customWidth="1"/>
    <col min="10" max="10" width="11.7265625" style="3" customWidth="1"/>
    <col min="11" max="11" width="15.7265625" style="3" customWidth="1"/>
    <col min="12" max="16384" width="9.1796875" style="3"/>
  </cols>
  <sheetData>
    <row r="1" spans="1:11" ht="22" customHeight="1">
      <c r="A1" s="9" t="str">
        <f>+works!A1</f>
        <v>PROJECT NO: 001/MKLM/2023/2024</v>
      </c>
      <c r="B1" s="10"/>
      <c r="C1" s="10"/>
      <c r="D1" s="11"/>
      <c r="E1" s="10"/>
      <c r="F1" s="10"/>
      <c r="G1" s="10"/>
      <c r="H1" s="10"/>
      <c r="I1" s="10"/>
      <c r="J1" s="195" t="str">
        <f>+works!J1</f>
        <v>DATE: 17-08-2023</v>
      </c>
      <c r="K1" s="12"/>
    </row>
    <row r="2" spans="1:11" ht="22" customHeight="1">
      <c r="A2" s="103" t="str">
        <f>+works!A2</f>
        <v>MOSES KOTANE LOCAL MUNICIPALITY</v>
      </c>
      <c r="B2" s="13"/>
      <c r="C2" s="13"/>
      <c r="D2" s="14"/>
      <c r="E2" s="13"/>
      <c r="F2" s="13"/>
      <c r="G2" s="13"/>
      <c r="H2" s="13"/>
      <c r="I2" s="13"/>
      <c r="J2" s="13">
        <f>works!J2</f>
        <v>1004</v>
      </c>
      <c r="K2" s="15"/>
    </row>
    <row r="3" spans="1:11" ht="22" customHeight="1" thickBot="1">
      <c r="A3" s="16" t="str">
        <f>+works!A3</f>
        <v>MANAMAKGOTENG WATER RETICULATION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10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 customHeight="1">
      <c r="A5" s="21" t="s">
        <v>1</v>
      </c>
      <c r="B5" s="22" t="s">
        <v>2</v>
      </c>
      <c r="C5" s="289" t="s">
        <v>3</v>
      </c>
      <c r="D5" s="281" t="s">
        <v>4</v>
      </c>
      <c r="E5" s="23" t="s">
        <v>5</v>
      </c>
      <c r="F5" s="24"/>
      <c r="G5" s="24"/>
      <c r="H5" s="24"/>
      <c r="I5" s="25"/>
      <c r="J5" s="283" t="s">
        <v>6</v>
      </c>
      <c r="K5" s="26" t="s">
        <v>7</v>
      </c>
    </row>
    <row r="6" spans="1:11" ht="18" customHeight="1" thickBot="1">
      <c r="A6" s="27" t="s">
        <v>8</v>
      </c>
      <c r="B6" s="28" t="s">
        <v>9</v>
      </c>
      <c r="C6" s="290"/>
      <c r="D6" s="282"/>
      <c r="E6" s="29" t="s">
        <v>10</v>
      </c>
      <c r="F6" s="30" t="s">
        <v>11</v>
      </c>
      <c r="G6" s="30" t="s">
        <v>12</v>
      </c>
      <c r="H6" s="30" t="s">
        <v>13</v>
      </c>
      <c r="I6" s="31" t="s">
        <v>14</v>
      </c>
      <c r="J6" s="284"/>
      <c r="K6" s="32" t="s">
        <v>15</v>
      </c>
    </row>
    <row r="7" spans="1:11" ht="22" customHeight="1">
      <c r="A7" s="112"/>
      <c r="B7" s="113" t="s">
        <v>16</v>
      </c>
      <c r="C7" s="114" t="str">
        <f>+'ohs2'!C7</f>
        <v>SCHEDULE 6 CONTINUED</v>
      </c>
      <c r="D7" s="115"/>
      <c r="E7" s="115"/>
      <c r="F7" s="115"/>
      <c r="G7" s="115"/>
      <c r="H7" s="115"/>
      <c r="I7" s="115"/>
      <c r="J7" s="115"/>
      <c r="K7" s="116"/>
    </row>
    <row r="8" spans="1:11" ht="22" customHeight="1">
      <c r="A8" s="112"/>
      <c r="B8" s="113" t="s">
        <v>95</v>
      </c>
      <c r="C8" s="214" t="str">
        <f>+'ohs2'!C8</f>
        <v>OCCUPATIONAL HEALTH AND SAFETY REQIREMENTS</v>
      </c>
      <c r="D8" s="115"/>
      <c r="E8" s="115"/>
      <c r="F8" s="115"/>
      <c r="G8" s="115"/>
      <c r="H8" s="115"/>
      <c r="I8" s="115"/>
      <c r="J8" s="115"/>
      <c r="K8" s="116"/>
    </row>
    <row r="9" spans="1:11" ht="15" customHeight="1" thickBot="1">
      <c r="A9" s="112"/>
      <c r="B9" s="113"/>
      <c r="C9" s="214"/>
      <c r="D9" s="115"/>
      <c r="E9" s="115"/>
      <c r="F9" s="115"/>
      <c r="G9" s="115"/>
      <c r="H9" s="115"/>
      <c r="I9" s="115"/>
      <c r="J9" s="115"/>
      <c r="K9" s="116"/>
    </row>
    <row r="10" spans="1:11" ht="17.149999999999999" customHeight="1" thickBot="1">
      <c r="A10" s="137"/>
      <c r="B10" s="138"/>
      <c r="C10" s="212" t="s">
        <v>412</v>
      </c>
      <c r="D10" s="138"/>
      <c r="E10" s="138"/>
      <c r="F10" s="138"/>
      <c r="G10" s="138"/>
      <c r="H10" s="138"/>
      <c r="I10" s="138"/>
      <c r="J10" s="139"/>
      <c r="K10" s="121"/>
    </row>
    <row r="11" spans="1:11" ht="17.149999999999999" customHeight="1">
      <c r="A11" s="125"/>
      <c r="B11" s="122"/>
      <c r="C11" s="122"/>
      <c r="D11" s="215"/>
      <c r="E11" s="216"/>
      <c r="F11" s="123"/>
      <c r="G11" s="123"/>
      <c r="H11" s="123"/>
      <c r="I11" s="123"/>
      <c r="J11" s="124"/>
      <c r="K11" s="217"/>
    </row>
    <row r="12" spans="1:11" ht="17.149999999999999" customHeight="1">
      <c r="A12" s="126" t="s">
        <v>583</v>
      </c>
      <c r="B12" s="111"/>
      <c r="C12" s="111" t="s">
        <v>413</v>
      </c>
      <c r="D12" s="77" t="s">
        <v>30</v>
      </c>
      <c r="E12" s="110">
        <v>30</v>
      </c>
      <c r="F12" s="110"/>
      <c r="G12" s="110"/>
      <c r="H12" s="110"/>
      <c r="I12" s="110"/>
      <c r="J12" s="166"/>
      <c r="K12" s="161"/>
    </row>
    <row r="13" spans="1:11" ht="17.149999999999999" customHeight="1">
      <c r="A13" s="126" t="s">
        <v>585</v>
      </c>
      <c r="B13" s="111"/>
      <c r="C13" s="111" t="s">
        <v>414</v>
      </c>
      <c r="D13" s="77" t="s">
        <v>30</v>
      </c>
      <c r="E13" s="110">
        <v>1</v>
      </c>
      <c r="F13" s="110"/>
      <c r="G13" s="110"/>
      <c r="H13" s="110"/>
      <c r="I13" s="110"/>
      <c r="J13" s="166"/>
      <c r="K13" s="171" t="s">
        <v>131</v>
      </c>
    </row>
    <row r="14" spans="1:11" ht="17.149999999999999" customHeight="1">
      <c r="A14" s="126" t="s">
        <v>586</v>
      </c>
      <c r="B14" s="111" t="s">
        <v>410</v>
      </c>
      <c r="C14" s="111" t="s">
        <v>415</v>
      </c>
      <c r="D14" s="77" t="s">
        <v>30</v>
      </c>
      <c r="E14" s="110">
        <v>1</v>
      </c>
      <c r="F14" s="110"/>
      <c r="G14" s="110"/>
      <c r="H14" s="110"/>
      <c r="I14" s="110"/>
      <c r="J14" s="166"/>
      <c r="K14" s="171" t="s">
        <v>131</v>
      </c>
    </row>
    <row r="15" spans="1:11" ht="17.149999999999999" customHeight="1">
      <c r="A15" s="126" t="s">
        <v>587</v>
      </c>
      <c r="B15" s="111" t="s">
        <v>416</v>
      </c>
      <c r="C15" s="111" t="s">
        <v>417</v>
      </c>
      <c r="D15" s="77" t="s">
        <v>30</v>
      </c>
      <c r="E15" s="110">
        <v>80</v>
      </c>
      <c r="F15" s="110"/>
      <c r="G15" s="110"/>
      <c r="H15" s="110"/>
      <c r="I15" s="110"/>
      <c r="J15" s="166"/>
      <c r="K15" s="161"/>
    </row>
    <row r="16" spans="1:11" ht="17.149999999999999" customHeight="1">
      <c r="A16" s="126" t="s">
        <v>588</v>
      </c>
      <c r="B16" s="111"/>
      <c r="C16" s="111" t="s">
        <v>418</v>
      </c>
      <c r="D16" s="77" t="s">
        <v>30</v>
      </c>
      <c r="E16" s="110">
        <v>2000</v>
      </c>
      <c r="F16" s="110"/>
      <c r="G16" s="110"/>
      <c r="H16" s="110"/>
      <c r="I16" s="110"/>
      <c r="J16" s="166"/>
      <c r="K16" s="161"/>
    </row>
    <row r="17" spans="1:12" ht="17.149999999999999" customHeight="1">
      <c r="A17" s="126" t="s">
        <v>589</v>
      </c>
      <c r="B17" s="111" t="s">
        <v>419</v>
      </c>
      <c r="C17" s="111" t="s">
        <v>420</v>
      </c>
      <c r="D17" s="77" t="s">
        <v>30</v>
      </c>
      <c r="E17" s="110">
        <v>10</v>
      </c>
      <c r="F17" s="110"/>
      <c r="G17" s="110"/>
      <c r="H17" s="110"/>
      <c r="I17" s="110"/>
      <c r="J17" s="166"/>
      <c r="K17" s="161"/>
      <c r="L17" s="8"/>
    </row>
    <row r="18" spans="1:12" ht="17.149999999999999" customHeight="1">
      <c r="A18" s="126" t="s">
        <v>590</v>
      </c>
      <c r="B18" s="111" t="s">
        <v>408</v>
      </c>
      <c r="C18" s="111" t="s">
        <v>421</v>
      </c>
      <c r="D18" s="77" t="s">
        <v>30</v>
      </c>
      <c r="E18" s="110">
        <v>1</v>
      </c>
      <c r="F18" s="110"/>
      <c r="G18" s="110"/>
      <c r="H18" s="110"/>
      <c r="I18" s="110"/>
      <c r="J18" s="166"/>
      <c r="K18" s="171" t="s">
        <v>131</v>
      </c>
    </row>
    <row r="19" spans="1:12" ht="17.149999999999999" customHeight="1">
      <c r="A19" s="126" t="s">
        <v>591</v>
      </c>
      <c r="B19" s="111"/>
      <c r="C19" s="111" t="s">
        <v>422</v>
      </c>
      <c r="D19" s="77" t="s">
        <v>30</v>
      </c>
      <c r="E19" s="110">
        <v>4</v>
      </c>
      <c r="F19" s="110"/>
      <c r="G19" s="110"/>
      <c r="H19" s="110"/>
      <c r="I19" s="110"/>
      <c r="J19" s="166"/>
      <c r="K19" s="161"/>
    </row>
    <row r="20" spans="1:12" ht="17.149999999999999" customHeight="1">
      <c r="A20" s="126" t="s">
        <v>592</v>
      </c>
      <c r="B20" s="111"/>
      <c r="C20" s="111" t="s">
        <v>423</v>
      </c>
      <c r="D20" s="77" t="s">
        <v>30</v>
      </c>
      <c r="E20" s="110">
        <v>80</v>
      </c>
      <c r="F20" s="110"/>
      <c r="G20" s="110"/>
      <c r="H20" s="110"/>
      <c r="I20" s="110"/>
      <c r="J20" s="166"/>
      <c r="K20" s="161"/>
    </row>
    <row r="21" spans="1:12" ht="17.149999999999999" customHeight="1">
      <c r="A21" s="125"/>
      <c r="B21" s="122"/>
      <c r="C21" s="122"/>
      <c r="D21" s="118"/>
      <c r="E21" s="119"/>
      <c r="F21" s="119"/>
      <c r="G21" s="119"/>
      <c r="H21" s="119"/>
      <c r="I21" s="119"/>
      <c r="J21" s="173"/>
      <c r="K21" s="174"/>
    </row>
    <row r="22" spans="1:12" ht="17.149999999999999" customHeight="1">
      <c r="A22" s="183" t="s">
        <v>593</v>
      </c>
      <c r="B22" s="140"/>
      <c r="C22" s="218" t="s">
        <v>424</v>
      </c>
      <c r="D22" s="43"/>
      <c r="E22" s="44"/>
      <c r="F22" s="44"/>
      <c r="G22" s="44"/>
      <c r="H22" s="44"/>
      <c r="I22" s="44"/>
      <c r="J22" s="162"/>
      <c r="K22" s="163"/>
    </row>
    <row r="23" spans="1:12" ht="17.149999999999999" customHeight="1">
      <c r="A23" s="219"/>
      <c r="B23" s="220"/>
      <c r="C23" s="220"/>
      <c r="D23" s="215"/>
      <c r="E23" s="216"/>
      <c r="F23" s="216"/>
      <c r="G23" s="216"/>
      <c r="H23" s="216"/>
      <c r="I23" s="216"/>
      <c r="J23" s="221"/>
      <c r="K23" s="222"/>
    </row>
    <row r="24" spans="1:12" ht="17.149999999999999" customHeight="1">
      <c r="A24" s="126" t="s">
        <v>594</v>
      </c>
      <c r="B24" s="141"/>
      <c r="C24" s="111" t="s">
        <v>425</v>
      </c>
      <c r="D24" s="77" t="s">
        <v>30</v>
      </c>
      <c r="E24" s="110">
        <v>10</v>
      </c>
      <c r="F24" s="110"/>
      <c r="G24" s="110"/>
      <c r="H24" s="110"/>
      <c r="I24" s="110"/>
      <c r="J24" s="160"/>
      <c r="K24" s="161"/>
    </row>
    <row r="25" spans="1:12" ht="17.149999999999999" customHeight="1">
      <c r="A25" s="126" t="s">
        <v>595</v>
      </c>
      <c r="B25" s="111"/>
      <c r="C25" s="111" t="s">
        <v>426</v>
      </c>
      <c r="D25" s="77" t="s">
        <v>30</v>
      </c>
      <c r="E25" s="110">
        <v>80</v>
      </c>
      <c r="F25" s="110"/>
      <c r="G25" s="110"/>
      <c r="H25" s="110"/>
      <c r="I25" s="110"/>
      <c r="J25" s="160"/>
      <c r="K25" s="171"/>
    </row>
    <row r="26" spans="1:12" ht="17.149999999999999" customHeight="1">
      <c r="A26" s="126" t="s">
        <v>596</v>
      </c>
      <c r="B26" s="111"/>
      <c r="C26" s="111" t="s">
        <v>427</v>
      </c>
      <c r="D26" s="77" t="s">
        <v>30</v>
      </c>
      <c r="E26" s="110">
        <v>80</v>
      </c>
      <c r="F26" s="110"/>
      <c r="G26" s="110"/>
      <c r="H26" s="110"/>
      <c r="I26" s="110"/>
      <c r="J26" s="160"/>
      <c r="K26" s="171" t="s">
        <v>131</v>
      </c>
    </row>
    <row r="27" spans="1:12" ht="17.149999999999999" customHeight="1">
      <c r="A27" s="120"/>
      <c r="B27" s="117"/>
      <c r="C27" s="117"/>
      <c r="D27" s="118"/>
      <c r="E27" s="119"/>
      <c r="F27" s="119"/>
      <c r="G27" s="119"/>
      <c r="H27" s="119"/>
      <c r="I27" s="119"/>
      <c r="J27" s="173"/>
      <c r="K27" s="174"/>
    </row>
    <row r="28" spans="1:12" ht="17.149999999999999" customHeight="1">
      <c r="A28" s="183" t="s">
        <v>597</v>
      </c>
      <c r="B28" s="140"/>
      <c r="C28" s="218" t="s">
        <v>428</v>
      </c>
      <c r="D28" s="43"/>
      <c r="E28" s="44"/>
      <c r="F28" s="44"/>
      <c r="G28" s="44"/>
      <c r="H28" s="44"/>
      <c r="I28" s="44"/>
      <c r="J28" s="162"/>
      <c r="K28" s="163"/>
    </row>
    <row r="29" spans="1:12" ht="17.149999999999999" customHeight="1">
      <c r="A29" s="219"/>
      <c r="B29" s="220"/>
      <c r="C29" s="220"/>
      <c r="D29" s="215"/>
      <c r="E29" s="216"/>
      <c r="F29" s="216"/>
      <c r="G29" s="216"/>
      <c r="H29" s="216"/>
      <c r="I29" s="216"/>
      <c r="J29" s="221"/>
      <c r="K29" s="222"/>
    </row>
    <row r="30" spans="1:12" ht="17.149999999999999" customHeight="1">
      <c r="A30" s="126" t="s">
        <v>598</v>
      </c>
      <c r="B30" s="111"/>
      <c r="C30" s="111" t="s">
        <v>429</v>
      </c>
      <c r="D30" s="77" t="s">
        <v>30</v>
      </c>
      <c r="E30" s="110">
        <v>80</v>
      </c>
      <c r="F30" s="110"/>
      <c r="G30" s="110"/>
      <c r="H30" s="110"/>
      <c r="I30" s="110"/>
      <c r="J30" s="160"/>
      <c r="K30" s="171" t="s">
        <v>131</v>
      </c>
    </row>
    <row r="31" spans="1:12" ht="17.149999999999999" customHeight="1">
      <c r="A31" s="126"/>
      <c r="B31" s="111"/>
      <c r="C31" s="111"/>
      <c r="D31" s="109"/>
      <c r="E31" s="110"/>
      <c r="F31" s="110"/>
      <c r="G31" s="110"/>
      <c r="H31" s="110"/>
      <c r="I31" s="110"/>
      <c r="J31" s="166"/>
      <c r="K31" s="172"/>
    </row>
    <row r="32" spans="1:12" ht="17.149999999999999" customHeight="1">
      <c r="A32" s="183" t="s">
        <v>599</v>
      </c>
      <c r="B32" s="140"/>
      <c r="C32" s="218" t="s">
        <v>439</v>
      </c>
      <c r="D32" s="43"/>
      <c r="E32" s="44"/>
      <c r="F32" s="44"/>
      <c r="G32" s="44"/>
      <c r="H32" s="44"/>
      <c r="I32" s="44"/>
      <c r="J32" s="162"/>
      <c r="K32" s="163"/>
    </row>
    <row r="33" spans="1:11" ht="17.149999999999999" customHeight="1">
      <c r="A33" s="126"/>
      <c r="B33" s="111"/>
      <c r="C33" s="108"/>
      <c r="D33" s="109"/>
      <c r="E33" s="110"/>
      <c r="F33" s="110"/>
      <c r="G33" s="110"/>
      <c r="H33" s="110"/>
      <c r="I33" s="110"/>
      <c r="J33" s="166"/>
      <c r="K33" s="172"/>
    </row>
    <row r="34" spans="1:11" ht="17.149999999999999" customHeight="1">
      <c r="A34" s="126" t="s">
        <v>600</v>
      </c>
      <c r="B34" s="111"/>
      <c r="C34" s="111" t="s">
        <v>440</v>
      </c>
      <c r="D34" s="109" t="s">
        <v>30</v>
      </c>
      <c r="E34" s="110">
        <v>1</v>
      </c>
      <c r="F34" s="110"/>
      <c r="G34" s="110"/>
      <c r="H34" s="110"/>
      <c r="I34" s="110"/>
      <c r="J34" s="166"/>
      <c r="K34" s="171" t="s">
        <v>131</v>
      </c>
    </row>
    <row r="35" spans="1:11" ht="17.149999999999999" customHeight="1">
      <c r="A35" s="126" t="s">
        <v>601</v>
      </c>
      <c r="B35" s="111"/>
      <c r="C35" s="228" t="s">
        <v>441</v>
      </c>
      <c r="D35" s="109" t="s">
        <v>30</v>
      </c>
      <c r="E35" s="110">
        <v>2</v>
      </c>
      <c r="F35" s="110"/>
      <c r="G35" s="110"/>
      <c r="H35" s="110"/>
      <c r="I35" s="110"/>
      <c r="J35" s="166"/>
      <c r="K35" s="171" t="s">
        <v>131</v>
      </c>
    </row>
    <row r="36" spans="1:11" ht="17.149999999999999" customHeight="1">
      <c r="A36" s="126" t="s">
        <v>602</v>
      </c>
      <c r="B36" s="111"/>
      <c r="C36" s="111" t="s">
        <v>455</v>
      </c>
      <c r="D36" s="109"/>
      <c r="E36" s="110"/>
      <c r="F36" s="110"/>
      <c r="G36" s="110"/>
      <c r="H36" s="110"/>
      <c r="I36" s="110"/>
      <c r="J36" s="166"/>
      <c r="K36" s="172"/>
    </row>
    <row r="37" spans="1:11" ht="17.149999999999999" customHeight="1">
      <c r="A37" s="126"/>
      <c r="B37" s="111"/>
      <c r="C37" s="111" t="s">
        <v>442</v>
      </c>
      <c r="D37" s="109" t="s">
        <v>30</v>
      </c>
      <c r="E37" s="110">
        <v>100</v>
      </c>
      <c r="F37" s="110"/>
      <c r="G37" s="110"/>
      <c r="H37" s="110"/>
      <c r="I37" s="110"/>
      <c r="J37" s="166"/>
      <c r="K37" s="171" t="s">
        <v>131</v>
      </c>
    </row>
    <row r="38" spans="1:11" ht="17.149999999999999" customHeight="1">
      <c r="A38" s="126"/>
      <c r="B38" s="111"/>
      <c r="C38" s="111" t="s">
        <v>443</v>
      </c>
      <c r="D38" s="109" t="s">
        <v>30</v>
      </c>
      <c r="E38" s="110">
        <v>100</v>
      </c>
      <c r="F38" s="110"/>
      <c r="G38" s="110"/>
      <c r="H38" s="110"/>
      <c r="I38" s="110"/>
      <c r="J38" s="166"/>
      <c r="K38" s="171" t="s">
        <v>131</v>
      </c>
    </row>
    <row r="39" spans="1:11" ht="17.149999999999999" customHeight="1">
      <c r="A39" s="126"/>
      <c r="B39" s="111"/>
      <c r="C39" s="111" t="s">
        <v>444</v>
      </c>
      <c r="D39" s="109" t="s">
        <v>30</v>
      </c>
      <c r="E39" s="110">
        <v>5</v>
      </c>
      <c r="F39" s="110"/>
      <c r="G39" s="110"/>
      <c r="H39" s="110"/>
      <c r="I39" s="110"/>
      <c r="J39" s="166"/>
      <c r="K39" s="171" t="s">
        <v>131</v>
      </c>
    </row>
    <row r="40" spans="1:11" ht="17.149999999999999" customHeight="1">
      <c r="A40" s="126" t="s">
        <v>603</v>
      </c>
      <c r="B40" s="111"/>
      <c r="C40" s="111" t="s">
        <v>454</v>
      </c>
      <c r="D40" s="109" t="s">
        <v>30</v>
      </c>
      <c r="E40" s="110">
        <v>2</v>
      </c>
      <c r="F40" s="110"/>
      <c r="G40" s="110"/>
      <c r="H40" s="110"/>
      <c r="I40" s="110"/>
      <c r="J40" s="166"/>
      <c r="K40" s="171" t="s">
        <v>131</v>
      </c>
    </row>
    <row r="41" spans="1:11" ht="17.149999999999999" customHeight="1">
      <c r="A41" s="126" t="s">
        <v>604</v>
      </c>
      <c r="B41" s="111"/>
      <c r="C41" s="111" t="s">
        <v>453</v>
      </c>
      <c r="D41" s="109" t="s">
        <v>451</v>
      </c>
      <c r="E41" s="110">
        <v>1</v>
      </c>
      <c r="F41" s="110"/>
      <c r="G41" s="110"/>
      <c r="H41" s="110"/>
      <c r="I41" s="110"/>
      <c r="J41" s="166"/>
      <c r="K41" s="171" t="s">
        <v>131</v>
      </c>
    </row>
    <row r="42" spans="1:11" ht="17.149999999999999" customHeight="1">
      <c r="A42" s="126" t="s">
        <v>605</v>
      </c>
      <c r="B42" s="111"/>
      <c r="C42" s="111" t="s">
        <v>452</v>
      </c>
      <c r="D42" s="109" t="s">
        <v>451</v>
      </c>
      <c r="E42" s="110">
        <v>1</v>
      </c>
      <c r="F42" s="110"/>
      <c r="G42" s="110"/>
      <c r="H42" s="110"/>
      <c r="I42" s="110"/>
      <c r="J42" s="166"/>
      <c r="K42" s="171" t="s">
        <v>131</v>
      </c>
    </row>
    <row r="43" spans="1:11" ht="17.149999999999999" customHeight="1">
      <c r="A43" s="126" t="s">
        <v>606</v>
      </c>
      <c r="B43" s="111"/>
      <c r="C43" s="111" t="s">
        <v>456</v>
      </c>
      <c r="D43" s="109" t="s">
        <v>30</v>
      </c>
      <c r="E43" s="110">
        <v>2</v>
      </c>
      <c r="F43" s="110"/>
      <c r="G43" s="110"/>
      <c r="H43" s="110"/>
      <c r="I43" s="110"/>
      <c r="J43" s="166"/>
      <c r="K43" s="171" t="s">
        <v>131</v>
      </c>
    </row>
    <row r="44" spans="1:11" ht="17.149999999999999" customHeight="1">
      <c r="A44" s="126" t="s">
        <v>607</v>
      </c>
      <c r="B44" s="111"/>
      <c r="C44" s="111" t="s">
        <v>445</v>
      </c>
      <c r="D44" s="109" t="s">
        <v>451</v>
      </c>
      <c r="E44" s="110">
        <v>1</v>
      </c>
      <c r="F44" s="110"/>
      <c r="G44" s="110"/>
      <c r="H44" s="110"/>
      <c r="I44" s="110"/>
      <c r="J44" s="166"/>
      <c r="K44" s="171" t="s">
        <v>131</v>
      </c>
    </row>
    <row r="45" spans="1:11" ht="17.149999999999999" customHeight="1">
      <c r="A45" s="126" t="s">
        <v>608</v>
      </c>
      <c r="B45" s="111"/>
      <c r="C45" s="111" t="s">
        <v>446</v>
      </c>
      <c r="D45" s="109" t="s">
        <v>451</v>
      </c>
      <c r="E45" s="110">
        <v>1</v>
      </c>
      <c r="F45" s="110"/>
      <c r="G45" s="110"/>
      <c r="H45" s="110"/>
      <c r="I45" s="110"/>
      <c r="J45" s="166"/>
      <c r="K45" s="171" t="s">
        <v>131</v>
      </c>
    </row>
    <row r="46" spans="1:11" ht="17.149999999999999" customHeight="1">
      <c r="A46" s="126" t="s">
        <v>609</v>
      </c>
      <c r="B46" s="111"/>
      <c r="C46" s="111" t="s">
        <v>448</v>
      </c>
      <c r="D46" s="109" t="s">
        <v>30</v>
      </c>
      <c r="E46" s="110">
        <v>1</v>
      </c>
      <c r="F46" s="110"/>
      <c r="G46" s="110"/>
      <c r="H46" s="110"/>
      <c r="I46" s="110"/>
      <c r="J46" s="166"/>
      <c r="K46" s="171" t="s">
        <v>131</v>
      </c>
    </row>
    <row r="47" spans="1:11" ht="17.149999999999999" customHeight="1">
      <c r="A47" s="126"/>
      <c r="B47" s="111"/>
      <c r="C47" s="111" t="s">
        <v>447</v>
      </c>
      <c r="D47" s="109"/>
      <c r="E47" s="110"/>
      <c r="F47" s="110"/>
      <c r="G47" s="110"/>
      <c r="H47" s="110"/>
      <c r="I47" s="110"/>
      <c r="J47" s="166"/>
      <c r="K47" s="172"/>
    </row>
    <row r="48" spans="1:11" ht="17.149999999999999" customHeight="1">
      <c r="A48" s="126" t="s">
        <v>610</v>
      </c>
      <c r="B48" s="111"/>
      <c r="C48" s="111" t="s">
        <v>449</v>
      </c>
      <c r="D48" s="109" t="s">
        <v>30</v>
      </c>
      <c r="E48" s="110">
        <v>1</v>
      </c>
      <c r="F48" s="110"/>
      <c r="G48" s="110"/>
      <c r="H48" s="110"/>
      <c r="I48" s="110"/>
      <c r="J48" s="166"/>
      <c r="K48" s="171" t="s">
        <v>131</v>
      </c>
    </row>
    <row r="49" spans="1:11" ht="17.149999999999999" customHeight="1">
      <c r="A49" s="126" t="s">
        <v>611</v>
      </c>
      <c r="B49" s="111"/>
      <c r="C49" s="111" t="s">
        <v>450</v>
      </c>
      <c r="D49" s="109" t="s">
        <v>30</v>
      </c>
      <c r="E49" s="110">
        <v>1</v>
      </c>
      <c r="F49" s="110"/>
      <c r="G49" s="110"/>
      <c r="H49" s="110"/>
      <c r="I49" s="110"/>
      <c r="J49" s="166"/>
      <c r="K49" s="171" t="s">
        <v>131</v>
      </c>
    </row>
    <row r="50" spans="1:11" ht="17.149999999999999" customHeight="1">
      <c r="A50" s="126"/>
      <c r="B50" s="111"/>
      <c r="C50" s="111"/>
      <c r="D50" s="109"/>
      <c r="E50" s="110"/>
      <c r="F50" s="110"/>
      <c r="G50" s="110"/>
      <c r="H50" s="110"/>
      <c r="I50" s="110"/>
      <c r="J50" s="166"/>
      <c r="K50" s="172"/>
    </row>
    <row r="51" spans="1:11" ht="17.149999999999999" customHeight="1">
      <c r="A51" s="126"/>
      <c r="B51" s="111"/>
      <c r="C51" s="111"/>
      <c r="D51" s="109"/>
      <c r="E51" s="110"/>
      <c r="F51" s="110"/>
      <c r="G51" s="110"/>
      <c r="H51" s="110"/>
      <c r="I51" s="110"/>
      <c r="J51" s="166"/>
      <c r="K51" s="172"/>
    </row>
    <row r="52" spans="1:11" ht="17.149999999999999" customHeight="1">
      <c r="A52" s="126"/>
      <c r="B52" s="111"/>
      <c r="C52" s="111"/>
      <c r="D52" s="109"/>
      <c r="E52" s="110"/>
      <c r="F52" s="110"/>
      <c r="G52" s="110"/>
      <c r="H52" s="110"/>
      <c r="I52" s="110"/>
      <c r="J52" s="166"/>
      <c r="K52" s="172"/>
    </row>
    <row r="53" spans="1:11" ht="17.149999999999999" customHeight="1">
      <c r="A53" s="126"/>
      <c r="B53" s="111"/>
      <c r="C53" s="111"/>
      <c r="D53" s="109"/>
      <c r="E53" s="110"/>
      <c r="F53" s="110"/>
      <c r="G53" s="110"/>
      <c r="H53" s="110"/>
      <c r="I53" s="110"/>
      <c r="J53" s="166"/>
      <c r="K53" s="172"/>
    </row>
    <row r="54" spans="1:11" ht="17.149999999999999" customHeight="1">
      <c r="A54" s="126"/>
      <c r="B54" s="111"/>
      <c r="C54" s="111"/>
      <c r="D54" s="109"/>
      <c r="E54" s="110"/>
      <c r="F54" s="110"/>
      <c r="G54" s="110"/>
      <c r="H54" s="110"/>
      <c r="I54" s="110"/>
      <c r="J54" s="166"/>
      <c r="K54" s="172"/>
    </row>
    <row r="55" spans="1:11" ht="17.149999999999999" customHeight="1">
      <c r="A55" s="126"/>
      <c r="B55" s="111"/>
      <c r="C55" s="111"/>
      <c r="D55" s="109"/>
      <c r="E55" s="110"/>
      <c r="F55" s="110"/>
      <c r="G55" s="110"/>
      <c r="H55" s="110"/>
      <c r="I55" s="110"/>
      <c r="J55" s="166"/>
      <c r="K55" s="172"/>
    </row>
    <row r="56" spans="1:11" ht="17.149999999999999" customHeight="1" thickBot="1">
      <c r="A56" s="127"/>
      <c r="B56" s="122"/>
      <c r="C56" s="142"/>
      <c r="D56" s="128"/>
      <c r="E56" s="129"/>
      <c r="F56" s="129"/>
      <c r="G56" s="129"/>
      <c r="H56" s="129"/>
      <c r="I56" s="129"/>
      <c r="J56" s="175"/>
      <c r="K56" s="176"/>
    </row>
    <row r="57" spans="1:11" ht="25" customHeight="1" thickBot="1">
      <c r="A57" s="295" t="s">
        <v>93</v>
      </c>
      <c r="B57" s="296"/>
      <c r="C57" s="296"/>
      <c r="D57" s="296"/>
      <c r="E57" s="296"/>
      <c r="F57" s="296"/>
      <c r="G57" s="296"/>
      <c r="H57" s="296"/>
      <c r="I57" s="296"/>
      <c r="J57" s="296"/>
      <c r="K57" s="51"/>
    </row>
    <row r="58" spans="1:11" ht="10" customHeight="1" thickBo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</row>
    <row r="59" spans="1:11" ht="25" customHeight="1" thickBot="1">
      <c r="A59" s="297" t="s">
        <v>510</v>
      </c>
      <c r="B59" s="298"/>
      <c r="C59" s="298"/>
      <c r="D59" s="298"/>
      <c r="E59" s="298"/>
      <c r="F59" s="298"/>
      <c r="G59" s="298"/>
      <c r="H59" s="298"/>
      <c r="I59" s="298"/>
      <c r="J59" s="298"/>
      <c r="K59" s="299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</sheetData>
  <mergeCells count="5">
    <mergeCell ref="A57:J57"/>
    <mergeCell ref="A59:K59"/>
    <mergeCell ref="C5:C6"/>
    <mergeCell ref="D5:D6"/>
    <mergeCell ref="J5:J6"/>
  </mergeCells>
  <phoneticPr fontId="0" type="noConversion"/>
  <pageMargins left="0.59055118110236227" right="0" top="0.39370078740157483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works</vt:lpstr>
      <vt:lpstr>pg1</vt:lpstr>
      <vt:lpstr>WT</vt:lpstr>
      <vt:lpstr>WM</vt:lpstr>
      <vt:lpstr>Yard Connections</vt:lpstr>
      <vt:lpstr>vbc</vt:lpstr>
      <vt:lpstr>ohs</vt:lpstr>
      <vt:lpstr>ohs2</vt:lpstr>
      <vt:lpstr>ohs3</vt:lpstr>
      <vt:lpstr>sum</vt:lpstr>
      <vt:lpstr>'Yard Connections'!Print_Area</vt:lpstr>
    </vt:vector>
  </TitlesOfParts>
  <Manager/>
  <Company>Ernst &amp; Partners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Rakumakwe</dc:creator>
  <cp:keywords/>
  <dc:description/>
  <cp:lastModifiedBy>Seageng Letsholo</cp:lastModifiedBy>
  <cp:revision/>
  <cp:lastPrinted>2023-08-24T13:27:58Z</cp:lastPrinted>
  <dcterms:created xsi:type="dcterms:W3CDTF">2000-11-15T14:41:12Z</dcterms:created>
  <dcterms:modified xsi:type="dcterms:W3CDTF">2023-08-24T13:29:05Z</dcterms:modified>
  <cp:category/>
  <cp:contentStatus/>
</cp:coreProperties>
</file>