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humo\Documents\"/>
    </mc:Choice>
  </mc:AlternateContent>
  <xr:revisionPtr revIDLastSave="0" documentId="8_{7FF2C89B-F422-464A-A540-5ADAF4D34891}" xr6:coauthVersionLast="47" xr6:coauthVersionMax="47" xr10:uidLastSave="{00000000-0000-0000-0000-000000000000}"/>
  <bookViews>
    <workbookView xWindow="-120" yWindow="-120" windowWidth="20730" windowHeight="11160" tabRatio="1000" xr2:uid="{00000000-000D-0000-FFFF-FFFF00000000}"/>
  </bookViews>
  <sheets>
    <sheet name="works" sheetId="248" r:id="rId1"/>
    <sheet name="pg1" sheetId="267" r:id="rId2"/>
    <sheet name="bwt" sheetId="284" r:id="rId3"/>
    <sheet name="bwm" sheetId="285" r:id="rId4"/>
    <sheet name="Yard Connections" sheetId="295" r:id="rId5"/>
    <sheet name="vbc" sheetId="286" r:id="rId6"/>
    <sheet name="ewtank" sheetId="269" r:id="rId7"/>
    <sheet name="ohs" sheetId="279" r:id="rId8"/>
    <sheet name="ohs2" sheetId="280" r:id="rId9"/>
    <sheet name="ohs3" sheetId="283" r:id="rId10"/>
    <sheet name="sum" sheetId="282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84" l="1"/>
  <c r="E51" i="284"/>
  <c r="F38" i="269"/>
  <c r="G38" i="269" s="1"/>
  <c r="K37" i="269"/>
  <c r="E41" i="269"/>
  <c r="E22" i="269"/>
  <c r="E19" i="269"/>
  <c r="E21" i="269" s="1"/>
  <c r="E18" i="269"/>
  <c r="E14" i="269"/>
  <c r="E12" i="269"/>
  <c r="K50" i="267"/>
  <c r="G50" i="267"/>
  <c r="F51" i="267" s="1"/>
  <c r="G51" i="267" s="1"/>
  <c r="F49" i="267"/>
  <c r="G49" i="267" s="1"/>
  <c r="K48" i="267"/>
  <c r="G48" i="267"/>
  <c r="K46" i="267"/>
  <c r="G46" i="267"/>
  <c r="F47" i="267" s="1"/>
  <c r="G47" i="267" s="1"/>
  <c r="E13" i="269" l="1"/>
  <c r="E13" i="295" l="1"/>
  <c r="E13" i="285"/>
  <c r="J44" i="267"/>
  <c r="K44" i="267" s="1"/>
  <c r="G44" i="267"/>
  <c r="F45" i="267" s="1"/>
  <c r="G45" i="267" s="1"/>
  <c r="A11" i="282" l="1"/>
  <c r="B11" i="282"/>
  <c r="B12" i="282"/>
  <c r="B13" i="282"/>
  <c r="B14" i="282"/>
  <c r="A56" i="295" l="1"/>
  <c r="C9" i="295"/>
  <c r="A3" i="295"/>
  <c r="A2" i="295"/>
  <c r="J1" i="295"/>
  <c r="A1" i="295"/>
  <c r="J42" i="267" l="1"/>
  <c r="J40" i="267"/>
  <c r="G42" i="267"/>
  <c r="F43" i="267" s="1"/>
  <c r="G43" i="267" s="1"/>
  <c r="E15" i="285"/>
  <c r="E16" i="285"/>
  <c r="E14" i="285"/>
  <c r="K42" i="267" l="1"/>
  <c r="A59" i="285"/>
  <c r="E57" i="285"/>
  <c r="A3" i="267" l="1"/>
  <c r="A2" i="267"/>
  <c r="E24" i="284" l="1"/>
  <c r="E50" i="284"/>
  <c r="E48" i="284"/>
  <c r="E49" i="284"/>
  <c r="E52" i="284"/>
  <c r="M20" i="284"/>
  <c r="E23" i="284" s="1"/>
  <c r="M23" i="284" l="1"/>
  <c r="E25" i="284"/>
  <c r="K40" i="267"/>
  <c r="K38" i="267"/>
  <c r="E12" i="286"/>
  <c r="A1" i="282"/>
  <c r="C1" i="282"/>
  <c r="A2" i="282"/>
  <c r="A3" i="282"/>
  <c r="A3" i="283"/>
  <c r="A2" i="283"/>
  <c r="J1" i="283"/>
  <c r="A1" i="283"/>
  <c r="A3" i="280"/>
  <c r="A2" i="280"/>
  <c r="J1" i="280"/>
  <c r="A1" i="280"/>
  <c r="A3" i="279"/>
  <c r="A2" i="279"/>
  <c r="J1" i="279"/>
  <c r="A1" i="279"/>
  <c r="A3" i="269"/>
  <c r="A2" i="269"/>
  <c r="J1" i="269"/>
  <c r="A1" i="269"/>
  <c r="A3" i="286"/>
  <c r="A2" i="286"/>
  <c r="J1" i="286"/>
  <c r="A1" i="286"/>
  <c r="A3" i="285"/>
  <c r="A2" i="285"/>
  <c r="J1" i="285"/>
  <c r="A1" i="285"/>
  <c r="A3" i="284"/>
  <c r="A2" i="284"/>
  <c r="J1" i="284"/>
  <c r="A1" i="284"/>
  <c r="E28" i="284"/>
  <c r="G40" i="267"/>
  <c r="F41" i="267" s="1"/>
  <c r="G41" i="267" s="1"/>
  <c r="A14" i="282"/>
  <c r="A13" i="282"/>
  <c r="A12" i="282"/>
  <c r="B10" i="282"/>
  <c r="A10" i="282"/>
  <c r="A9" i="282"/>
  <c r="C9" i="285"/>
  <c r="C9" i="286" s="1"/>
  <c r="C7" i="283"/>
  <c r="B8" i="282"/>
  <c r="A8" i="282"/>
  <c r="C8" i="280"/>
  <c r="C8" i="283"/>
  <c r="J1" i="267"/>
  <c r="A12" i="248"/>
  <c r="A8" i="248"/>
  <c r="E26" i="284" l="1"/>
</calcChain>
</file>

<file path=xl/sharedStrings.xml><?xml version="1.0" encoding="utf-8"?>
<sst xmlns="http://schemas.openxmlformats.org/spreadsheetml/2006/main" count="1081" uniqueCount="664">
  <si>
    <t>PROJECT NO:</t>
  </si>
  <si>
    <t>MOSES KOTANE LOCAL MUNICIPALITY</t>
  </si>
  <si>
    <t>Item</t>
  </si>
  <si>
    <t>Payment</t>
  </si>
  <si>
    <t>Item Description</t>
  </si>
  <si>
    <t>Unit</t>
  </si>
  <si>
    <t>Quantities</t>
  </si>
  <si>
    <t>Rate</t>
  </si>
  <si>
    <t>Amount</t>
  </si>
  <si>
    <t>number</t>
  </si>
  <si>
    <t>reference</t>
  </si>
  <si>
    <t>tender</t>
  </si>
  <si>
    <t>final</t>
  </si>
  <si>
    <t>previous</t>
  </si>
  <si>
    <t>current</t>
  </si>
  <si>
    <t>to date</t>
  </si>
  <si>
    <t>Rands.cents</t>
  </si>
  <si>
    <t>SANS</t>
  </si>
  <si>
    <t>SCHEDULE 1</t>
  </si>
  <si>
    <t>PRELIMARY AND GENERAL</t>
  </si>
  <si>
    <t>A,AB</t>
  </si>
  <si>
    <t>1.1</t>
  </si>
  <si>
    <t>FIXED CHARGE ITEMS</t>
  </si>
  <si>
    <t>A</t>
  </si>
  <si>
    <t>1.1.1</t>
  </si>
  <si>
    <t>8.3.1</t>
  </si>
  <si>
    <t>Contractual requirements</t>
  </si>
  <si>
    <t>sum</t>
  </si>
  <si>
    <t>1.1.2</t>
  </si>
  <si>
    <t>PSAB 1</t>
  </si>
  <si>
    <t>The Contractor to provide a name board</t>
  </si>
  <si>
    <t>No</t>
  </si>
  <si>
    <t>1.1.3</t>
  </si>
  <si>
    <t>PSAB 4</t>
  </si>
  <si>
    <t>The Contractor to provide survey assistant</t>
  </si>
  <si>
    <t>1.1.4</t>
  </si>
  <si>
    <t>PSAB 5</t>
  </si>
  <si>
    <t>The Contractor to provide survey equipments</t>
  </si>
  <si>
    <t>1.1.5</t>
  </si>
  <si>
    <t>PS 6.3</t>
  </si>
  <si>
    <t>The Contractor to provide offices and storage sheds</t>
  </si>
  <si>
    <t>1.1.6</t>
  </si>
  <si>
    <t>The Contractor to provide workshops</t>
  </si>
  <si>
    <t>1.1.7</t>
  </si>
  <si>
    <t>The Contractor to provide living accommodations</t>
  </si>
  <si>
    <t>1.1.8</t>
  </si>
  <si>
    <t>PS 7.1</t>
  </si>
  <si>
    <t>The Contractor to provide ablution and latrine facilities</t>
  </si>
  <si>
    <t>1.1.9</t>
  </si>
  <si>
    <t>1.1.10</t>
  </si>
  <si>
    <t>PS 6.1&amp;</t>
  </si>
  <si>
    <t>The Contractor to provide water, electricity &amp; communications</t>
  </si>
  <si>
    <t>1.1.11</t>
  </si>
  <si>
    <t>5.5</t>
  </si>
  <si>
    <t>Deal with water as described in SANS 1 200 A section 5.5</t>
  </si>
  <si>
    <t>1.1.12</t>
  </si>
  <si>
    <t xml:space="preserve">The Contractor to establish access road to site </t>
  </si>
  <si>
    <t>1.1.13</t>
  </si>
  <si>
    <t>8.3.3</t>
  </si>
  <si>
    <t>Other fixed charge obligations by the Contractor</t>
  </si>
  <si>
    <t>1.1.14</t>
  </si>
  <si>
    <t>8.3.4</t>
  </si>
  <si>
    <t>The Contractor to remove site establishment</t>
  </si>
  <si>
    <t>The Contractor to make provision for traffic control</t>
  </si>
  <si>
    <t>1.2</t>
  </si>
  <si>
    <t>TIME RELATED ITEMS</t>
  </si>
  <si>
    <t>PSA</t>
  </si>
  <si>
    <t>1.2.1</t>
  </si>
  <si>
    <t>8.4.1</t>
  </si>
  <si>
    <t>1.2.2</t>
  </si>
  <si>
    <t>8.4.2</t>
  </si>
  <si>
    <t>The Contractor to maintain facilities on the site</t>
  </si>
  <si>
    <t>1.2.3</t>
  </si>
  <si>
    <t>8.4.3</t>
  </si>
  <si>
    <t>The Contractor's supervision of the site</t>
  </si>
  <si>
    <t>1.2.4</t>
  </si>
  <si>
    <t>8.4.4</t>
  </si>
  <si>
    <t>The Contractor's company and head office overhead costs</t>
  </si>
  <si>
    <t>1.2.5</t>
  </si>
  <si>
    <t>8.4.5</t>
  </si>
  <si>
    <t>Other time related obligations by the Contractor</t>
  </si>
  <si>
    <t>1.2.6</t>
  </si>
  <si>
    <t>Time related costs for traffic control</t>
  </si>
  <si>
    <t>1.3</t>
  </si>
  <si>
    <t>PROVISIONAL SUMS BY THE ENGINEER</t>
  </si>
  <si>
    <t>1.3.1</t>
  </si>
  <si>
    <t>Provisional sum for various tests requested by the Engineer</t>
  </si>
  <si>
    <t>Prov</t>
  </si>
  <si>
    <t>1.3.2</t>
  </si>
  <si>
    <t>Contractor's overhead and profit on Item 1.3.1</t>
  </si>
  <si>
    <t>%</t>
  </si>
  <si>
    <t>1.3.3</t>
  </si>
  <si>
    <t>1.3.4</t>
  </si>
  <si>
    <t>Contractor's overhead and profit on Item 1.3.3</t>
  </si>
  <si>
    <t>TOTAL CARRIED TO SUMMARY</t>
  </si>
  <si>
    <t>SCHEDULE 2</t>
  </si>
  <si>
    <t>1 200</t>
  </si>
  <si>
    <t>DRAWING REFERS:</t>
  </si>
  <si>
    <t>2.1</t>
  </si>
  <si>
    <t>SITE CLEARANCE</t>
  </si>
  <si>
    <t>DB</t>
  </si>
  <si>
    <t>2.1.1</t>
  </si>
  <si>
    <t>Remove vegetation and trees up to 1m girth</t>
  </si>
  <si>
    <t>m</t>
  </si>
  <si>
    <t>2.2</t>
  </si>
  <si>
    <t>EXCAVATIONS</t>
  </si>
  <si>
    <t>2.2.1</t>
  </si>
  <si>
    <t>8.3.2.a</t>
  </si>
  <si>
    <t>2.2.2</t>
  </si>
  <si>
    <t>Excavation for 90 mm Ø uPVC pipes, 800 x 1300 mm</t>
  </si>
  <si>
    <t>2.2.3</t>
  </si>
  <si>
    <t>Excavation for 110 mm Ø uPVC pipes, 800 x 1300 mm</t>
  </si>
  <si>
    <t>2.2.4</t>
  </si>
  <si>
    <t>Excavation for 160 mm Ø uPVC pipes, 800 x 1300 mm</t>
  </si>
  <si>
    <t>2.2.5</t>
  </si>
  <si>
    <t>2.3</t>
  </si>
  <si>
    <t>EXCAVATION ANCILLARY ITEMS</t>
  </si>
  <si>
    <t>2.3.1</t>
  </si>
  <si>
    <t>8.3.2.b2</t>
  </si>
  <si>
    <t>Extra over for excavation in hard rock material</t>
  </si>
  <si>
    <t>m³</t>
  </si>
  <si>
    <t>2.3.2</t>
  </si>
  <si>
    <t>Extra over for excavation in boulder material</t>
  </si>
  <si>
    <t>2.3.3</t>
  </si>
  <si>
    <t>8.3.2.c</t>
  </si>
  <si>
    <t>Extra over for additional deeper excavations</t>
  </si>
  <si>
    <t>2.3.4</t>
  </si>
  <si>
    <t>8.3.3.1.b</t>
  </si>
  <si>
    <t>Make up deficiency in backfill material by importation</t>
  </si>
  <si>
    <t>2.3.5</t>
  </si>
  <si>
    <t>8.3.3.2</t>
  </si>
  <si>
    <t>Open up borrow pit</t>
  </si>
  <si>
    <t>Rate only</t>
  </si>
  <si>
    <t>2.3.6</t>
  </si>
  <si>
    <t>8.3.3.3</t>
  </si>
  <si>
    <r>
      <t xml:space="preserve">Compaction in road reserves with 1:10 mix </t>
    </r>
    <r>
      <rPr>
        <b/>
        <u/>
        <sz val="11"/>
        <rFont val="Century Gothic"/>
        <family val="2"/>
      </rPr>
      <t>soilcrete</t>
    </r>
  </si>
  <si>
    <t>2.3.7</t>
  </si>
  <si>
    <t>Remove and reinstate existing fences (no new material involved)</t>
  </si>
  <si>
    <t>2.4</t>
  </si>
  <si>
    <t>DEALING WITH EXISTING SERVICES</t>
  </si>
  <si>
    <t>2.4.1</t>
  </si>
  <si>
    <t>8.3.5.a</t>
  </si>
  <si>
    <t>Electrical cables crossing the new trenches</t>
  </si>
  <si>
    <t>R/O</t>
  </si>
  <si>
    <t>2.4.2</t>
  </si>
  <si>
    <t>Non optic post office cables and pipes crossing the new trenches</t>
  </si>
  <si>
    <t>2.4.3</t>
  </si>
  <si>
    <t>House / stand connection pipes crossing the new trenches</t>
  </si>
  <si>
    <t>2.4.4</t>
  </si>
  <si>
    <t>Main water pipes crossing the new trenches</t>
  </si>
  <si>
    <t>2.4.5</t>
  </si>
  <si>
    <t>Main sewer pipes crossing the new trenches</t>
  </si>
  <si>
    <t>2.4.6</t>
  </si>
  <si>
    <t>Other services not specified effecting the construction</t>
  </si>
  <si>
    <t>2.4.7</t>
  </si>
  <si>
    <t>Open up for inspection of existing water pipes</t>
  </si>
  <si>
    <t>2.5</t>
  </si>
  <si>
    <t>SURFACE FINISHING AT ROAD CROSSINGS</t>
  </si>
  <si>
    <t>2.5.1</t>
  </si>
  <si>
    <t>8.3.6.1.a</t>
  </si>
  <si>
    <t>Re - instate all road surfaces to original state</t>
  </si>
  <si>
    <t>m²</t>
  </si>
  <si>
    <t>2.5.2</t>
  </si>
  <si>
    <t>Re - instate all walk ways, drive ways etc. to original state</t>
  </si>
  <si>
    <t>2.5.3</t>
  </si>
  <si>
    <t>8.3.6.1.c</t>
  </si>
  <si>
    <t>Extra over reinstatement items for bitumen surfacing</t>
  </si>
  <si>
    <t>2.6</t>
  </si>
  <si>
    <t>PROVISION FOR BEDDING AND COVERING</t>
  </si>
  <si>
    <t>LB</t>
  </si>
  <si>
    <t>2.6.1</t>
  </si>
  <si>
    <t>8.2.1a</t>
  </si>
  <si>
    <t>2.6.2</t>
  </si>
  <si>
    <t>8.2.1b</t>
  </si>
  <si>
    <t>2.6.3</t>
  </si>
  <si>
    <t>8.2.2.2.a</t>
  </si>
  <si>
    <t>2.6.4</t>
  </si>
  <si>
    <t>8.2.2.2.b</t>
  </si>
  <si>
    <t>2.6.5</t>
  </si>
  <si>
    <t>8.2.2.2.c</t>
  </si>
  <si>
    <r>
      <t xml:space="preserve">Backfilling in 150mm thick layers compacted to 93% to 98% </t>
    </r>
    <r>
      <rPr>
        <sz val="8"/>
        <rFont val="Century Gothic"/>
        <family val="2"/>
      </rPr>
      <t>MOD AASHTO</t>
    </r>
  </si>
  <si>
    <t>2.6.6</t>
  </si>
  <si>
    <t>8.2.2.3</t>
  </si>
  <si>
    <t>15 MPa concrete encasement</t>
  </si>
  <si>
    <t xml:space="preserve">TOTAL CARRIED TO SUMMARY </t>
  </si>
  <si>
    <t>SCHEDULE 3</t>
  </si>
  <si>
    <t>BULK WATER MAINS</t>
  </si>
  <si>
    <t>3.1</t>
  </si>
  <si>
    <t>WATER PIPES</t>
  </si>
  <si>
    <t>L</t>
  </si>
  <si>
    <t>Supply &amp; lay the following water pipes :</t>
  </si>
  <si>
    <t>3.1.1</t>
  </si>
  <si>
    <t>8.2.1</t>
  </si>
  <si>
    <t xml:space="preserve">75 mm Ø Class 9 uPVC Z - lok pipes </t>
  </si>
  <si>
    <t>3.1.2</t>
  </si>
  <si>
    <t xml:space="preserve">90 mm Ø Class 9 uPVC Z - lok pipes </t>
  </si>
  <si>
    <t>3.1.3</t>
  </si>
  <si>
    <t xml:space="preserve">110 mm Ø Class 9 uPVC Z - lok pipes </t>
  </si>
  <si>
    <t>3.1.4</t>
  </si>
  <si>
    <t xml:space="preserve">160mm Ø Class 9 uPVC Z - lok pipes </t>
  </si>
  <si>
    <t>3.1.5</t>
  </si>
  <si>
    <t>3.1.6</t>
  </si>
  <si>
    <t>150mm Galvanised steel pipes with fittings</t>
  </si>
  <si>
    <t>3.2</t>
  </si>
  <si>
    <t>SPECIAL AND FITTINGS</t>
  </si>
  <si>
    <t>Exra Over for Supply &amp; install the following water pipe accessories :</t>
  </si>
  <si>
    <t>3.2.1</t>
  </si>
  <si>
    <t>8.2.2</t>
  </si>
  <si>
    <t>75 mm Ø pipe x 90 ° bend</t>
  </si>
  <si>
    <t>Rate Only</t>
  </si>
  <si>
    <t>3.2.2</t>
  </si>
  <si>
    <t>75 mm Ø pipe x 45 ° bend</t>
  </si>
  <si>
    <t>3.2.3</t>
  </si>
  <si>
    <t>75 mm Ø pipe x 22.5 ° bend</t>
  </si>
  <si>
    <t>3.2.4</t>
  </si>
  <si>
    <t>75 mm Ø pipe x 11.25 ° bend</t>
  </si>
  <si>
    <t>3.2.5</t>
  </si>
  <si>
    <t>90 mm Ø pipe x 90 ° bend</t>
  </si>
  <si>
    <t>3.2.6</t>
  </si>
  <si>
    <t>90 mm Ø pipe x 45 ° bend</t>
  </si>
  <si>
    <t>3.2.7</t>
  </si>
  <si>
    <t>90 mm Ø pipe x 22.5 ° bend</t>
  </si>
  <si>
    <t>3.2.8</t>
  </si>
  <si>
    <t>90 mm Ø pipe x 11.25 ° bend</t>
  </si>
  <si>
    <t>3.2.9</t>
  </si>
  <si>
    <t>110 mm Ø pipe x 90 ° bend</t>
  </si>
  <si>
    <t>3.2.10</t>
  </si>
  <si>
    <t>110 mm Ø pipe x 45 ° bend</t>
  </si>
  <si>
    <t>3.2.11</t>
  </si>
  <si>
    <t>110 mm Ø pipe x 22.5 ° bend</t>
  </si>
  <si>
    <t>3.2.12</t>
  </si>
  <si>
    <t>110 mm Ø pipe x 11.25 ° bend</t>
  </si>
  <si>
    <t>3.2.13</t>
  </si>
  <si>
    <t>160 mm Ø pipe x 90 ° bend</t>
  </si>
  <si>
    <t>3.2.14</t>
  </si>
  <si>
    <t>160 mm Ø pipe x 45 ° bend</t>
  </si>
  <si>
    <t>3.2.15</t>
  </si>
  <si>
    <t>160 mm Ø pipe x 22.5 ° bend</t>
  </si>
  <si>
    <t>3.2.16</t>
  </si>
  <si>
    <t>160 mm Ø pipe x 11.25 ° bend</t>
  </si>
  <si>
    <t>3.2.17</t>
  </si>
  <si>
    <t>200 mm Ø pipe x 90 ° bend</t>
  </si>
  <si>
    <t>R.O</t>
  </si>
  <si>
    <t>3.2.18</t>
  </si>
  <si>
    <t>200 mm Ø pipe x 45 ° bend</t>
  </si>
  <si>
    <t>3.2.19</t>
  </si>
  <si>
    <t>200 mm Ø pipe x 22.5 ° bend</t>
  </si>
  <si>
    <t>3.2.20</t>
  </si>
  <si>
    <t>200 mm Ø pipe x 11.25 ° bend</t>
  </si>
  <si>
    <t>3.2.21</t>
  </si>
  <si>
    <t>200 x 160 Ø Tee</t>
  </si>
  <si>
    <t>3.2.22</t>
  </si>
  <si>
    <t>160 x 160 Ø Tee</t>
  </si>
  <si>
    <t>3.2.23</t>
  </si>
  <si>
    <t>160 x 90 Ø Tee</t>
  </si>
  <si>
    <t>3.2.24</t>
  </si>
  <si>
    <t>8.2.3</t>
  </si>
  <si>
    <t>160 x 75 Ø Tee</t>
  </si>
  <si>
    <t>3.2.25</t>
  </si>
  <si>
    <t>110 x 110 Ø Tee</t>
  </si>
  <si>
    <t>3.2.26</t>
  </si>
  <si>
    <t>110 x 90 Ø Tee</t>
  </si>
  <si>
    <t>3.2.27</t>
  </si>
  <si>
    <t>110 x 75 Ø Tee</t>
  </si>
  <si>
    <t>3.2.28</t>
  </si>
  <si>
    <t>90 x 90 Ø Tee</t>
  </si>
  <si>
    <t>3.2.29</t>
  </si>
  <si>
    <t>90 x 75 Ø Tee</t>
  </si>
  <si>
    <t>3.2.30</t>
  </si>
  <si>
    <t>75 x 75 Ø Tee</t>
  </si>
  <si>
    <t>3.2.31</t>
  </si>
  <si>
    <t>75 Ø End cap</t>
  </si>
  <si>
    <t>3.2.32</t>
  </si>
  <si>
    <t>90 Ø End cap</t>
  </si>
  <si>
    <t>3.2.33</t>
  </si>
  <si>
    <t>110 Ø End cap</t>
  </si>
  <si>
    <t>3.3</t>
  </si>
  <si>
    <t>WATER ANCILLARY ITEMS</t>
  </si>
  <si>
    <t>3.3.1</t>
  </si>
  <si>
    <t>8.2.11</t>
  </si>
  <si>
    <t xml:space="preserve">Construct anchor trust blocks and pedestals </t>
  </si>
  <si>
    <t>SCHEDULE 4</t>
  </si>
  <si>
    <t>YARD CONNECTIONS</t>
  </si>
  <si>
    <t>SCHEDULE 5</t>
  </si>
  <si>
    <t>VALVE BOXCHAMBER</t>
  </si>
  <si>
    <t>EARTHWORKS</t>
  </si>
  <si>
    <t>D</t>
  </si>
  <si>
    <t>5.1.1</t>
  </si>
  <si>
    <t>8.3.1.1</t>
  </si>
  <si>
    <t xml:space="preserve">Excavate for valve box chamber, backfill and compact around </t>
  </si>
  <si>
    <r>
      <t>m</t>
    </r>
    <r>
      <rPr>
        <sz val="11"/>
        <rFont val="Calibri"/>
        <family val="2"/>
      </rPr>
      <t>³</t>
    </r>
  </si>
  <si>
    <t>after installation</t>
  </si>
  <si>
    <t>MISCELLANEOUS ITEMS</t>
  </si>
  <si>
    <t>G</t>
  </si>
  <si>
    <t>5.2.1</t>
  </si>
  <si>
    <t>Supply &amp;install complete class 16 AVKvalves as follows:</t>
  </si>
  <si>
    <t>5.2.2</t>
  </si>
  <si>
    <r>
      <t xml:space="preserve">75mm </t>
    </r>
    <r>
      <rPr>
        <sz val="11"/>
        <rFont val="Calibri"/>
        <family val="2"/>
      </rPr>
      <t>Ø gate valve with valve chamber</t>
    </r>
  </si>
  <si>
    <t>5.2.3</t>
  </si>
  <si>
    <r>
      <t xml:space="preserve">90 mm </t>
    </r>
    <r>
      <rPr>
        <sz val="11"/>
        <rFont val="Calibri"/>
        <family val="2"/>
      </rPr>
      <t>Ø gate valve with valve chammer</t>
    </r>
  </si>
  <si>
    <t>5.2.4</t>
  </si>
  <si>
    <r>
      <t xml:space="preserve">110 mm </t>
    </r>
    <r>
      <rPr>
        <sz val="11"/>
        <rFont val="Calibri"/>
        <family val="2"/>
      </rPr>
      <t>Ø gate valve with valve chamber</t>
    </r>
    <r>
      <rPr>
        <sz val="11"/>
        <rFont val="Century Gothic"/>
        <family val="2"/>
      </rPr>
      <t xml:space="preserve"> </t>
    </r>
  </si>
  <si>
    <t>5.2.5</t>
  </si>
  <si>
    <r>
      <t xml:space="preserve">160 mm </t>
    </r>
    <r>
      <rPr>
        <sz val="11"/>
        <rFont val="Calibri"/>
        <family val="2"/>
      </rPr>
      <t>Ø gate valve with valve chamber</t>
    </r>
    <r>
      <rPr>
        <sz val="11"/>
        <rFont val="Century Gothic"/>
        <family val="2"/>
      </rPr>
      <t xml:space="preserve"> </t>
    </r>
  </si>
  <si>
    <t>5.2.6</t>
  </si>
  <si>
    <t>5.2.7</t>
  </si>
  <si>
    <t>5.2.7.1</t>
  </si>
  <si>
    <r>
      <t xml:space="preserve">75 mm </t>
    </r>
    <r>
      <rPr>
        <sz val="11"/>
        <rFont val="Calibri"/>
        <family val="2"/>
      </rPr>
      <t>Ø fire hydrant with hydrant chamber &amp; hydrant tee</t>
    </r>
  </si>
  <si>
    <t>N/o</t>
  </si>
  <si>
    <t>5.2.8</t>
  </si>
  <si>
    <t>5.2.8.1</t>
  </si>
  <si>
    <t>supply and install pipeline markeres as per drawing :</t>
  </si>
  <si>
    <t>SCHEDULE 6</t>
  </si>
  <si>
    <t>STORAGE TANKS</t>
  </si>
  <si>
    <t>PSHA</t>
  </si>
  <si>
    <t xml:space="preserve">Supply, delivery to site and erection of sectional pressed steel tank, </t>
  </si>
  <si>
    <t>SCHEDULE 7</t>
  </si>
  <si>
    <t>OCCUPATIONAL HEALTH AND SAFETY REQIREMENTS</t>
  </si>
  <si>
    <t>7.1</t>
  </si>
  <si>
    <t>NOTIFICATION OF CONSTRUCTION WORK</t>
  </si>
  <si>
    <t>7.1.1</t>
  </si>
  <si>
    <t>PS10.4.2</t>
  </si>
  <si>
    <t>Notify the Provincial Director of construction work Reg.3</t>
  </si>
  <si>
    <t>7.2</t>
  </si>
  <si>
    <t>PROGRAM</t>
  </si>
  <si>
    <t>7.2.1</t>
  </si>
  <si>
    <t>PS10.5</t>
  </si>
  <si>
    <t>Set up a site and job specific H&amp;S Plan including a file on site to</t>
  </si>
  <si>
    <t>PR10.32</t>
  </si>
  <si>
    <t>contain the followings :</t>
  </si>
  <si>
    <t>Copy of H&amp;S Act 85 of 1993 including the Construction Regulations,</t>
  </si>
  <si>
    <t>July 2003</t>
  </si>
  <si>
    <t>Proof of registration with COID Insurer</t>
  </si>
  <si>
    <t>Notification of construction work</t>
  </si>
  <si>
    <t>Section 37(2) agreement</t>
  </si>
  <si>
    <t>H&amp;S specifications provided by the Client</t>
  </si>
  <si>
    <t>Copy of tender document, drawings etc.</t>
  </si>
  <si>
    <t>H&amp;S Plan with all information as requested in the H&amp;S specifications</t>
  </si>
  <si>
    <t>Company safety policy to be signed by the CEO</t>
  </si>
  <si>
    <t>Company organogrammme with respect of H&amp;S on specific site</t>
  </si>
  <si>
    <t>Letters of appointment for specific site</t>
  </si>
  <si>
    <t>List of subcontractors for specific site</t>
  </si>
  <si>
    <t>Evacuation plan from specific site</t>
  </si>
  <si>
    <t>Training material and training records</t>
  </si>
  <si>
    <t>Risk assessments and method statements</t>
  </si>
  <si>
    <t>Registers as specified elsewhere</t>
  </si>
  <si>
    <t>Safe work procedures and material safety data sheet</t>
  </si>
  <si>
    <t>Fall protection plan</t>
  </si>
  <si>
    <t>Incident recordings</t>
  </si>
  <si>
    <t>Medical records</t>
  </si>
  <si>
    <t>Minutes of H&amp;S meetings</t>
  </si>
  <si>
    <t>Note :</t>
  </si>
  <si>
    <t>The file shall be a lever arch file with original color document of</t>
  </si>
  <si>
    <t>acceptable standards</t>
  </si>
  <si>
    <t>Emergency telephone numbers to be displayed on back of file</t>
  </si>
  <si>
    <t>The file will be expanded during the project as and when required</t>
  </si>
  <si>
    <t>by the Client</t>
  </si>
  <si>
    <t>7.3</t>
  </si>
  <si>
    <t>SERVICE PROVIDER APPOINTMENTS</t>
  </si>
  <si>
    <t>7.3.1</t>
  </si>
  <si>
    <t>PS10.9</t>
  </si>
  <si>
    <t>Appoint a service provider to carry  out a risk assessment</t>
  </si>
  <si>
    <t>7.3.2</t>
  </si>
  <si>
    <t>Appoint an H &amp; S Induction trainer</t>
  </si>
  <si>
    <t>7.3.3</t>
  </si>
  <si>
    <t>Set up safe works procedures by a competent person</t>
  </si>
  <si>
    <t>7.4</t>
  </si>
  <si>
    <t>TRAINING COURSES</t>
  </si>
  <si>
    <t>7.4.1</t>
  </si>
  <si>
    <t>Train the SHE representative</t>
  </si>
  <si>
    <t>7.4.2</t>
  </si>
  <si>
    <t>Induct training of all workers</t>
  </si>
  <si>
    <t>7.4.3</t>
  </si>
  <si>
    <t>Community training</t>
  </si>
  <si>
    <t>SCHEDULE 7 CONTINUED</t>
  </si>
  <si>
    <t>\ SCHEDULE CONTINUED FROM PAGE 15</t>
  </si>
  <si>
    <t>7.4.4</t>
  </si>
  <si>
    <t xml:space="preserve">Hold toolbox talks on environmental awareness </t>
  </si>
  <si>
    <t>7.4.5</t>
  </si>
  <si>
    <t>PS10.13</t>
  </si>
  <si>
    <t>Train on construction vehicles and  mobile plant</t>
  </si>
  <si>
    <t>7.4.6</t>
  </si>
  <si>
    <t>Hold talks on first aid awareness</t>
  </si>
  <si>
    <t>7.4.7</t>
  </si>
  <si>
    <t>Hold talks on fire fighting awareness</t>
  </si>
  <si>
    <t>7.4.8</t>
  </si>
  <si>
    <t>Set up HIV training - 7 units</t>
  </si>
  <si>
    <t>7.4.9</t>
  </si>
  <si>
    <t>Hold tool box talks on hand tools and hand tool accidents</t>
  </si>
  <si>
    <t>7.4.10</t>
  </si>
  <si>
    <t>PS10.12</t>
  </si>
  <si>
    <t xml:space="preserve">Hold tool box talks on machine guarding </t>
  </si>
  <si>
    <t>7.4.11</t>
  </si>
  <si>
    <t xml:space="preserve">Hold tool box talks on lifting materials by hand </t>
  </si>
  <si>
    <t>7.4.12</t>
  </si>
  <si>
    <t>PS10.11</t>
  </si>
  <si>
    <t xml:space="preserve">Hold tool box talks on safe loading </t>
  </si>
  <si>
    <t>7.4.13</t>
  </si>
  <si>
    <t>PS10.14</t>
  </si>
  <si>
    <t xml:space="preserve">Hold tool box talks on safety signs </t>
  </si>
  <si>
    <t>7.4.14</t>
  </si>
  <si>
    <t>Hold tool box talks on ten commandments of safety</t>
  </si>
  <si>
    <t>7.5</t>
  </si>
  <si>
    <t>SHE REPRESENTATIVE</t>
  </si>
  <si>
    <t>7.5.1</t>
  </si>
  <si>
    <t>PS10.7</t>
  </si>
  <si>
    <t>Appoint an  SHE representative to be permanently on site</t>
  </si>
  <si>
    <t>Additional payment for workers appointed on specific H&amp;S tasks :</t>
  </si>
  <si>
    <t>7.5.2</t>
  </si>
  <si>
    <t>Accident investigator</t>
  </si>
  <si>
    <t>7.5.3</t>
  </si>
  <si>
    <t>Construction vehicle and mobile plant inspector</t>
  </si>
  <si>
    <t>7.5.4</t>
  </si>
  <si>
    <t>Hand tool inspector</t>
  </si>
  <si>
    <t>7.5.5</t>
  </si>
  <si>
    <t>Portable electrical equipments inspector</t>
  </si>
  <si>
    <t>7.5.6</t>
  </si>
  <si>
    <t>Stacking and storage inspector</t>
  </si>
  <si>
    <t>7.5.7</t>
  </si>
  <si>
    <t>Hygiene and hygiene facility inspector</t>
  </si>
  <si>
    <t>7.5.8</t>
  </si>
  <si>
    <t>Fire equipment inspector</t>
  </si>
  <si>
    <t>7.5.9</t>
  </si>
  <si>
    <t>First aid box inspector</t>
  </si>
  <si>
    <t>7.5.10</t>
  </si>
  <si>
    <t>PS10.8</t>
  </si>
  <si>
    <t>Construction supervisor</t>
  </si>
  <si>
    <t>7.5.11</t>
  </si>
  <si>
    <t>PS10.15</t>
  </si>
  <si>
    <t>Excavation inspector</t>
  </si>
  <si>
    <t>7.5.12</t>
  </si>
  <si>
    <t>Community liaison officer</t>
  </si>
  <si>
    <t>7.6</t>
  </si>
  <si>
    <t>FIRE FIGHTING EQUIPMENT</t>
  </si>
  <si>
    <t>7.6.1</t>
  </si>
  <si>
    <t>PR10.28</t>
  </si>
  <si>
    <t xml:space="preserve">Provide 3 kg fire fighting equipment suitable for electric fires on </t>
  </si>
  <si>
    <t>each site</t>
  </si>
  <si>
    <t>7.6.2</t>
  </si>
  <si>
    <t>Obtain inspection certificates of fire fighting  equipment</t>
  </si>
  <si>
    <t>7.7</t>
  </si>
  <si>
    <t>FIRST AID</t>
  </si>
  <si>
    <t>7.7.1</t>
  </si>
  <si>
    <t>PR10.25</t>
  </si>
  <si>
    <t>Provide a basic First Aid Kit</t>
  </si>
  <si>
    <t>7.7.2</t>
  </si>
  <si>
    <t>Provide a stretcher</t>
  </si>
  <si>
    <t>7.8</t>
  </si>
  <si>
    <t>PERSONAL PROTECTIVE CLOTHING</t>
  </si>
  <si>
    <t>7.8.1</t>
  </si>
  <si>
    <t>PS10.37.5</t>
  </si>
  <si>
    <t>Shoulder length PVC Gloves</t>
  </si>
  <si>
    <t>7.8.2</t>
  </si>
  <si>
    <t>PS10.37.6</t>
  </si>
  <si>
    <t>Plastic Trousers</t>
  </si>
  <si>
    <t>7.8.3</t>
  </si>
  <si>
    <t>PS10.37.2</t>
  </si>
  <si>
    <t>Safety Goggles</t>
  </si>
  <si>
    <t>\ SCHEDULE CONTINUED FROM PAGE 16</t>
  </si>
  <si>
    <t>7.8.4</t>
  </si>
  <si>
    <t xml:space="preserve">Gum Boots </t>
  </si>
  <si>
    <t>7.8.5</t>
  </si>
  <si>
    <t>Welding Helmet</t>
  </si>
  <si>
    <t>7.8.6</t>
  </si>
  <si>
    <t>Gas Welding Safety Goggles</t>
  </si>
  <si>
    <t>7.8.7</t>
  </si>
  <si>
    <t>PS10.37.4</t>
  </si>
  <si>
    <t>Safety Shoes</t>
  </si>
  <si>
    <t>7.8.8</t>
  </si>
  <si>
    <t>Dust Masks</t>
  </si>
  <si>
    <t>7.8.9</t>
  </si>
  <si>
    <t>PS10.37.1</t>
  </si>
  <si>
    <t>Hard hats</t>
  </si>
  <si>
    <t>7.8.10</t>
  </si>
  <si>
    <t>Leather Aprons</t>
  </si>
  <si>
    <t>7.8.11</t>
  </si>
  <si>
    <t>Respiratory masks</t>
  </si>
  <si>
    <t>7.8.12</t>
  </si>
  <si>
    <t>Overalls</t>
  </si>
  <si>
    <t>7.9</t>
  </si>
  <si>
    <t>MEDICAL TESTS</t>
  </si>
  <si>
    <t>7.15.1</t>
  </si>
  <si>
    <t>Obtain medical fitness tests of all operators</t>
  </si>
  <si>
    <t>7.15.2</t>
  </si>
  <si>
    <t>Provide Hepatitis A and B tests and vaccinations</t>
  </si>
  <si>
    <t>7.15.3</t>
  </si>
  <si>
    <t>Provide Tetanus tests and vaccinations</t>
  </si>
  <si>
    <t>7.10</t>
  </si>
  <si>
    <t>IDENTIFICATION CARDS</t>
  </si>
  <si>
    <t>7.10.1</t>
  </si>
  <si>
    <t>Provide identification cards to employees</t>
  </si>
  <si>
    <t>SUMMARY OF THE SCHEDULE OF QUANTITIES</t>
  </si>
  <si>
    <t>BULK WATER PIPE TRENCHES</t>
  </si>
  <si>
    <t>TOTAL CONSTRUCTION VALUE</t>
  </si>
  <si>
    <t>Add estimated (10% of construction value) contingencies</t>
  </si>
  <si>
    <t>Total construction and contingency value</t>
  </si>
  <si>
    <t>TOTAL CONSTRUCTION, CONTINGENCY &amp; PRICE ADJUSTMENT VALUE</t>
  </si>
  <si>
    <t>ADD 15% VALUE ADDED TAX</t>
  </si>
  <si>
    <t xml:space="preserve">Add 14% Value Added Tax </t>
  </si>
  <si>
    <t>TOTAL VALUE CARRIED TO TENDER DOCUMENT'S FRONT PAGE</t>
  </si>
  <si>
    <t>Total value carried to Tender Document's front page</t>
  </si>
  <si>
    <t>7.11</t>
  </si>
  <si>
    <t>COVID-19 COMPLIANCE</t>
  </si>
  <si>
    <t>7.11.1</t>
  </si>
  <si>
    <t>Covid 19 OHS Plan, HIRA,and file</t>
  </si>
  <si>
    <t>7.11.2</t>
  </si>
  <si>
    <t>Hand Washing Facilities</t>
  </si>
  <si>
    <t>7.11.3</t>
  </si>
  <si>
    <t>Cloth mask</t>
  </si>
  <si>
    <t>Hand Gloves surgical plastic</t>
  </si>
  <si>
    <t>Face shield</t>
  </si>
  <si>
    <t>7.11.4</t>
  </si>
  <si>
    <t>7.11.5</t>
  </si>
  <si>
    <t>7.11.6</t>
  </si>
  <si>
    <t>7.11.7</t>
  </si>
  <si>
    <t>7.11.8</t>
  </si>
  <si>
    <t>Transportation of the disposal of the Bio-Hazardous Waste</t>
  </si>
  <si>
    <t>Cleaning Detergents, Cleaning Cloth and cleanng equipments</t>
  </si>
  <si>
    <t>7.11.9</t>
  </si>
  <si>
    <t>7.11.10</t>
  </si>
  <si>
    <t>non-contact</t>
  </si>
  <si>
    <t xml:space="preserve">Screening Equipment digital body thermometer infrared </t>
  </si>
  <si>
    <t>7.11.11</t>
  </si>
  <si>
    <t>Covid-19 Compliance Officer</t>
  </si>
  <si>
    <t>7.11.12</t>
  </si>
  <si>
    <t>Provide an Isolation room</t>
  </si>
  <si>
    <t>Sum</t>
  </si>
  <si>
    <t xml:space="preserve">Supply Tissue for hand wipping for the duration of the Contract </t>
  </si>
  <si>
    <t xml:space="preserve">Supply Sanitezers for the duration of Contract </t>
  </si>
  <si>
    <t>Supply Sanitizer foot press stand</t>
  </si>
  <si>
    <t>Personnal Protective Equipment</t>
  </si>
  <si>
    <t>Bio Hazardous Waste bins- (the colour coded ones)</t>
  </si>
  <si>
    <t>ADD ESTIMATED CONTINGENCIES (10% OF CONSTRUCTION VALUE)</t>
  </si>
  <si>
    <t>Excavation for 75 mm Ø uPVC pipes, 800 x 1200 mm</t>
  </si>
  <si>
    <t>Class B bedding with selected excavated material &amp; compacted to 90% MOD ASSHTO</t>
  </si>
  <si>
    <t>Class B blanket with approved selected fill material in 150mm thick layers and hand compacted to 90% MOD ASSHTO</t>
  </si>
  <si>
    <t>Class B bedding with imported material from borrow pit and compacted to 90% MOD AASHTO</t>
  </si>
  <si>
    <t>Class B blanket with imported material from borrow pit and hand compacted to 90% MOD AASHTO</t>
  </si>
  <si>
    <t>Supply &amp; install pipeline markers</t>
  </si>
  <si>
    <t>Supply &amp;install complete fire hydrants as follows:</t>
  </si>
  <si>
    <t>Provisional sum for the remuneration of the CLO on monthly basis as determined by the Client</t>
  </si>
  <si>
    <t>Provisional sum for the Sitting Allowance of the PSC Members attending PSC meetings during the Construction Phase of the project</t>
  </si>
  <si>
    <t>1.3.5</t>
  </si>
  <si>
    <t>1.3.6</t>
  </si>
  <si>
    <t>Contractor's overhead and profit on Item 1.3.5</t>
  </si>
  <si>
    <t>6.1.1</t>
  </si>
  <si>
    <t>6.2.1</t>
  </si>
  <si>
    <t>4.1</t>
  </si>
  <si>
    <t>Excavate by hand or machine in all materials for trenches, compact the</t>
  </si>
  <si>
    <t>trench base to 90% MOD AASHTO density, backfill by hand in 150mm</t>
  </si>
  <si>
    <t xml:space="preserve">thick layers using excaated or imported material, compact the layers </t>
  </si>
  <si>
    <t>to 90% MOD AASHTO, dispose of all surplus and unusable materials for</t>
  </si>
  <si>
    <t>20, 25 and 32mm diameter pipes, trench width 700mm and depth of</t>
  </si>
  <si>
    <t>1000mm</t>
  </si>
  <si>
    <t>4.1.1</t>
  </si>
  <si>
    <t>4.2</t>
  </si>
  <si>
    <t>METERED YARD (STAND) CONNECTIONS</t>
  </si>
  <si>
    <t>Supply and install single connection on 90-160mm diameteruPVC:</t>
  </si>
  <si>
    <t xml:space="preserve">Complete with all fittings as described on the relevant drawings </t>
  </si>
  <si>
    <t>including a stand pipe with concrete splash block and water meter</t>
  </si>
  <si>
    <t>as specified under item 4.2.4. Item inclusive of all material and labour</t>
  </si>
  <si>
    <t xml:space="preserve">The installation refers to new connection and regularizing of old  </t>
  </si>
  <si>
    <t>illegal water connections on the existing water networks</t>
  </si>
  <si>
    <t>Supply and install double connection on 90-160mm diameteruPVC:</t>
  </si>
  <si>
    <t>4.2.1</t>
  </si>
  <si>
    <t>4.2.2</t>
  </si>
  <si>
    <t>Removed materials to be taken to Construction Site camp for storage</t>
  </si>
  <si>
    <t>LIC</t>
  </si>
  <si>
    <t>8.2.4</t>
  </si>
  <si>
    <t>4.2.4</t>
  </si>
  <si>
    <t>4.2.3</t>
  </si>
  <si>
    <t>Formalizing illegal yard connections</t>
  </si>
  <si>
    <t xml:space="preserve">Removal of all existing pipes used for for unauthorized yard </t>
  </si>
  <si>
    <t>connections.</t>
  </si>
  <si>
    <t>Supply and install EZ3 B900 above ground water meter box with 20mm</t>
  </si>
  <si>
    <t>KSMT plastic bodied water meter</t>
  </si>
  <si>
    <t>4.3</t>
  </si>
  <si>
    <t>4.3.1</t>
  </si>
  <si>
    <t>Break into and connect to existing water lines, seal and make good</t>
  </si>
  <si>
    <t>all connections, that rate shall include all excavations, backfill and</t>
  </si>
  <si>
    <t>re-compaction as per items 8.3.2 and 8.3.3 of SANS 1200 section DB</t>
  </si>
  <si>
    <t>compacted to 90% MOD AASHTO density</t>
  </si>
  <si>
    <t>8.2.8</t>
  </si>
  <si>
    <t>BOQ PAGE NUMBER 123</t>
  </si>
  <si>
    <t>BOQ PAGE NUMBER 124</t>
  </si>
  <si>
    <t>BOQ PAGE NUMBER 125</t>
  </si>
  <si>
    <t>BOQ PAGE NUMBER 126</t>
  </si>
  <si>
    <t>BOQ PAGE NUMBER 127</t>
  </si>
  <si>
    <t>BOQ PAGE NUMBER 129</t>
  </si>
  <si>
    <t>1.3.7</t>
  </si>
  <si>
    <t>1.3.8</t>
  </si>
  <si>
    <t>BULK AND NETWORKS WATER SUPPLY PIPE TRENCHES</t>
  </si>
  <si>
    <t>Provisional Sum for Eskom Connection and ancillaries</t>
  </si>
  <si>
    <t>Contractor's overhead and profit on Item 1.3.7</t>
  </si>
  <si>
    <t>1.3.9</t>
  </si>
  <si>
    <t>1.3.10</t>
  </si>
  <si>
    <t>Provisional sum for Back up Generator</t>
  </si>
  <si>
    <t>Contractor's overhead and profit on Item 1.3.9</t>
  </si>
  <si>
    <t>1.3.11</t>
  </si>
  <si>
    <t>1.3.12</t>
  </si>
  <si>
    <t>Provisional Sum for Booster Pumps</t>
  </si>
  <si>
    <t>Provisional Sum for Pumphouse Construction</t>
  </si>
  <si>
    <t>1.3.13</t>
  </si>
  <si>
    <t>1.3.14</t>
  </si>
  <si>
    <t>Contractor's overhead and profit on Item 1.3.13</t>
  </si>
  <si>
    <t>Contractor's overhead and profit on Item 1.3.11</t>
  </si>
  <si>
    <t xml:space="preserve">250 mm Ø Class 9 uPVC Z - lok pipes </t>
  </si>
  <si>
    <t>Excavation for 250 mm Ø uPVC pipes, 800 x 1300 mm</t>
  </si>
  <si>
    <r>
      <t xml:space="preserve">250 mm </t>
    </r>
    <r>
      <rPr>
        <sz val="11"/>
        <rFont val="Calibri"/>
        <family val="2"/>
      </rPr>
      <t>Ø gate valve with valve chamber</t>
    </r>
    <r>
      <rPr>
        <sz val="11"/>
        <rFont val="Century Gothic"/>
        <family val="2"/>
      </rPr>
      <t xml:space="preserve"> </t>
    </r>
  </si>
  <si>
    <t>D8.3.1.1</t>
  </si>
  <si>
    <t>Clear and strip site</t>
  </si>
  <si>
    <t>D8.3.10</t>
  </si>
  <si>
    <t>Spread stockpiled topsoil as required by the Engineer</t>
  </si>
  <si>
    <t>D8.3.2a</t>
  </si>
  <si>
    <t>Excavate in bulk, cut to spoil excess material</t>
  </si>
  <si>
    <t>CONCRETE &amp; RELATED WORKS</t>
  </si>
  <si>
    <t>G8.4.3</t>
  </si>
  <si>
    <t>Construct column foundations from 25 mPa concrete</t>
  </si>
  <si>
    <t>G8.2.1</t>
  </si>
  <si>
    <t>Rough vertical form work</t>
  </si>
  <si>
    <t>G8.2.2</t>
  </si>
  <si>
    <t>Smooth vertical form work</t>
  </si>
  <si>
    <t>Smooth horizontal form work</t>
  </si>
  <si>
    <t>G8.4.4</t>
  </si>
  <si>
    <t>Uniform wood float finish</t>
  </si>
  <si>
    <t xml:space="preserve">Structural steel stands with associated access ladder, surface </t>
  </si>
  <si>
    <t>dressing, surface preparation, shop priming and 2 layers of site</t>
  </si>
  <si>
    <t xml:space="preserve"> painting including holding down bolts :</t>
  </si>
  <si>
    <t>Note : (Tank stands to have a safety platform as per Occupational</t>
  </si>
  <si>
    <t xml:space="preserve"> Health and Safety Act : General Safety Regulations)</t>
  </si>
  <si>
    <t>Security Fencing ( Razer Mesh 1.8m high )</t>
  </si>
  <si>
    <t xml:space="preserve">a)Supply and erect security fencing complete including corner, </t>
  </si>
  <si>
    <t xml:space="preserve">intermediate and gate posts, 3,6m gate, and 200 x 200mm concrete </t>
  </si>
  <si>
    <t>class 15/19 around the fence bottom. 15m x 15m square area</t>
  </si>
  <si>
    <t>Supply, install, disinfect and test hot dip galvanised pipes complete,</t>
  </si>
  <si>
    <t xml:space="preserve"> including isolating 100ND valve, one overflow pipe ,</t>
  </si>
  <si>
    <t>Inlet&amp;Outlet pipes, 100mm flow meter on outlet for the</t>
  </si>
  <si>
    <t xml:space="preserve"> following </t>
  </si>
  <si>
    <t>sterilising and water tightness test in the following sizes : 142kl</t>
  </si>
  <si>
    <t>Supply, deliver to site and erection of storage tank and tank stands</t>
  </si>
  <si>
    <t>Prov Sum</t>
  </si>
  <si>
    <t>a)15m high stand</t>
  </si>
  <si>
    <t>ADD PRICE ADJUSTMENT VALUE (6.5% OF CONSTRUCTION VALUE)</t>
  </si>
  <si>
    <t>6.1</t>
  </si>
  <si>
    <t>6.1.2</t>
  </si>
  <si>
    <t>6.1.3</t>
  </si>
  <si>
    <t>6.2.2</t>
  </si>
  <si>
    <t>6.2.3</t>
  </si>
  <si>
    <t>6.2.4</t>
  </si>
  <si>
    <t>6.2.5</t>
  </si>
  <si>
    <t>6.3.1</t>
  </si>
  <si>
    <t>6.3.2</t>
  </si>
  <si>
    <t>6.3.3</t>
  </si>
  <si>
    <t>Contractor's overhead and profit on Item 6.3.1</t>
  </si>
  <si>
    <t>BOQ PAGE  NUMBER 122</t>
  </si>
  <si>
    <t>BOQ PAGE NUMBER 128</t>
  </si>
  <si>
    <t>BOQ PAGE  NUMBER 130</t>
  </si>
  <si>
    <t>SCHEDULE CARRIED FORWARD TO PAGE 130</t>
  </si>
  <si>
    <t>SCHEDULE CARRIED FORWARD TO PAGE 131</t>
  </si>
  <si>
    <t>BOQ PAGE NUMBER 131</t>
  </si>
  <si>
    <t>BOQ PAGE NUMBER 132</t>
  </si>
  <si>
    <t>DATE: 01-12-2021</t>
  </si>
  <si>
    <t>PROJECT NO: 027/MKLM/2021/2022</t>
  </si>
  <si>
    <t>SANDFONTEIN WATER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</si>
</sst>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&quot;R&quot;\ * #,##0.00_ ;_ &quot;R&quot;\ * \-#,##0.00_ ;_ &quot;R&quot;\ * &quot;-&quot;??_ ;_ @_ "/>
    <numFmt numFmtId="165" formatCode="&quot;$&quot;#,##0_);\(&quot;$&quot;#,##0\)"/>
    <numFmt numFmtId="166" formatCode="&quot;Page Number&quot;\1"/>
    <numFmt numFmtId="167" formatCode="&quot;-\brought forward from page&quot;\ ##"/>
    <numFmt numFmtId="168" formatCode="&quot;BOQ Page Number&quot;\ ##"/>
    <numFmt numFmtId="169" formatCode="&quot;Schedule carried forward to page&quot;\ ##"/>
    <numFmt numFmtId="170" formatCode="&quot;-\schedule continued from page&quot;\ ##"/>
    <numFmt numFmtId="171" formatCode="&quot;-\schedule continued from page&quot;\ ##0.0"/>
    <numFmt numFmtId="172" formatCode="&quot;BOQ page number&quot;\ ##"/>
    <numFmt numFmtId="173" formatCode="0.0"/>
    <numFmt numFmtId="174" formatCode="#,##0.0"/>
    <numFmt numFmtId="175" formatCode="#,##0.000"/>
    <numFmt numFmtId="176" formatCode="[$R-1C09]#,##0.00;\-[$R-1C09]#,##0.00"/>
    <numFmt numFmtId="177" formatCode="[$R-1C09]#,##0.00"/>
  </numFmts>
  <fonts count="4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color indexed="36"/>
      <name val="Arial"/>
      <family val="2"/>
    </font>
    <font>
      <b/>
      <sz val="10"/>
      <color indexed="35"/>
      <name val="Arial"/>
      <family val="2"/>
    </font>
    <font>
      <b/>
      <sz val="20"/>
      <color indexed="37"/>
      <name val="Arial"/>
      <family val="2"/>
    </font>
    <font>
      <b/>
      <i/>
      <sz val="24"/>
      <color indexed="17"/>
      <name val="GraverplateExtrabold"/>
    </font>
    <font>
      <b/>
      <sz val="18"/>
      <name val="Arial"/>
      <family val="2"/>
    </font>
    <font>
      <b/>
      <sz val="12"/>
      <name val="Arial"/>
      <family val="2"/>
    </font>
    <font>
      <b/>
      <sz val="20"/>
      <name val="Copperplate Gothic Light"/>
      <family val="2"/>
    </font>
    <font>
      <sz val="12"/>
      <name val="Copperplate Gothic Light"/>
      <family val="2"/>
    </font>
    <font>
      <sz val="14"/>
      <name val="Arial"/>
      <family val="2"/>
    </font>
    <font>
      <sz val="20"/>
      <name val="Copperplate Gothic Light"/>
      <family val="2"/>
    </font>
    <font>
      <sz val="10"/>
      <name val="Arial"/>
      <family val="2"/>
    </font>
    <font>
      <sz val="8"/>
      <name val="Times New Roman"/>
      <family val="1"/>
    </font>
    <font>
      <sz val="10"/>
      <name val="Century Gothic"/>
      <family val="2"/>
    </font>
    <font>
      <sz val="6"/>
      <name val="Arial"/>
      <family val="2"/>
    </font>
    <font>
      <i/>
      <u/>
      <sz val="6"/>
      <name val="Arial"/>
      <family val="2"/>
    </font>
    <font>
      <sz val="11"/>
      <name val="Copperplate Gothic Light"/>
      <family val="2"/>
    </font>
    <font>
      <sz val="10"/>
      <name val="Copperplate Gothic Light"/>
      <family val="2"/>
    </font>
    <font>
      <sz val="16"/>
      <name val="Copperplate Gothic Light"/>
      <family val="2"/>
    </font>
    <font>
      <sz val="12"/>
      <name val="Century Gothic"/>
      <family val="2"/>
    </font>
    <font>
      <sz val="8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sz val="12"/>
      <name val="Calibri"/>
      <family val="2"/>
    </font>
    <font>
      <sz val="14"/>
      <name val="Copperplate Gothic Light"/>
      <family val="2"/>
    </font>
    <font>
      <b/>
      <sz val="14"/>
      <name val="Copperplate Gothic Light"/>
      <family val="2"/>
    </font>
    <font>
      <b/>
      <sz val="14"/>
      <name val="Copperplate Gothic Bold"/>
      <family val="2"/>
    </font>
    <font>
      <sz val="11"/>
      <name val="Century Gothic"/>
      <family val="2"/>
    </font>
    <font>
      <sz val="14"/>
      <name val="Copperplate Gothic Bold"/>
      <family val="2"/>
    </font>
    <font>
      <b/>
      <sz val="11"/>
      <name val="Century Gothic"/>
      <family val="2"/>
    </font>
    <font>
      <sz val="8"/>
      <name val="Copperplate Gothic Light"/>
      <family val="2"/>
    </font>
    <font>
      <sz val="18"/>
      <name val="Copperplate Gothic Light"/>
      <family val="2"/>
    </font>
    <font>
      <sz val="11"/>
      <name val="Arial"/>
      <family val="2"/>
    </font>
    <font>
      <b/>
      <sz val="10"/>
      <name val="Century Gothic"/>
      <family val="2"/>
    </font>
    <font>
      <b/>
      <sz val="22"/>
      <name val="Century Gothic"/>
      <family val="2"/>
    </font>
    <font>
      <b/>
      <sz val="12"/>
      <name val="Century Gothic"/>
      <family val="2"/>
    </font>
    <font>
      <b/>
      <sz val="16"/>
      <name val="Century Gothic"/>
      <family val="2"/>
    </font>
    <font>
      <sz val="24"/>
      <name val="Copperplate Gothic Light"/>
      <family val="2"/>
    </font>
    <font>
      <sz val="18"/>
      <name val="Arial"/>
      <family val="2"/>
    </font>
    <font>
      <b/>
      <sz val="18"/>
      <name val="Copperplate Gothic Light"/>
      <family val="2"/>
    </font>
    <font>
      <sz val="11"/>
      <name val="Calibri"/>
      <family val="2"/>
    </font>
    <font>
      <b/>
      <u/>
      <sz val="11"/>
      <name val="Century Gothic"/>
      <family val="2"/>
    </font>
    <font>
      <b/>
      <sz val="11"/>
      <name val="Copperplate Gothic Light"/>
      <family val="2"/>
    </font>
    <font>
      <b/>
      <sz val="12"/>
      <name val="Copperplate Gothic Light"/>
      <family val="2"/>
    </font>
    <font>
      <sz val="8"/>
      <name val="Arial"/>
      <family val="2"/>
    </font>
    <font>
      <sz val="11"/>
      <color rgb="FFFF000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04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0"/>
      </left>
      <right/>
      <top style="thick">
        <color indexed="0"/>
      </top>
      <bottom style="thick">
        <color indexed="0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0"/>
      </top>
      <bottom style="double">
        <color indexed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/>
      <diagonal/>
    </border>
    <border>
      <left style="thin">
        <color indexed="16"/>
      </left>
      <right style="thin">
        <color indexed="16"/>
      </right>
      <top style="medium">
        <color indexed="16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medium">
        <color indexed="16"/>
      </right>
      <top style="medium">
        <color indexed="16"/>
      </top>
      <bottom/>
      <diagonal/>
    </border>
    <border>
      <left style="medium">
        <color indexed="16"/>
      </left>
      <right style="thin">
        <color indexed="16"/>
      </right>
      <top/>
      <bottom style="medium">
        <color indexed="16"/>
      </bottom>
      <diagonal/>
    </border>
    <border>
      <left style="thin">
        <color indexed="16"/>
      </left>
      <right style="thin">
        <color indexed="16"/>
      </right>
      <top/>
      <bottom style="medium">
        <color indexed="16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16"/>
      </right>
      <top/>
      <bottom style="medium">
        <color indexed="16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13"/>
      </bottom>
      <diagonal/>
    </border>
    <border>
      <left style="thin">
        <color indexed="64"/>
      </left>
      <right/>
      <top/>
      <bottom style="thin">
        <color indexed="13"/>
      </bottom>
      <diagonal/>
    </border>
    <border>
      <left style="double">
        <color indexed="55"/>
      </left>
      <right style="thin">
        <color indexed="55"/>
      </right>
      <top/>
      <bottom style="thin">
        <color indexed="13"/>
      </bottom>
      <diagonal/>
    </border>
    <border>
      <left style="thin">
        <color indexed="55"/>
      </left>
      <right style="thin">
        <color indexed="55"/>
      </right>
      <top/>
      <bottom style="thin">
        <color indexed="1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medium">
        <color indexed="64"/>
      </right>
      <top style="thin">
        <color indexed="64"/>
      </top>
      <bottom/>
      <diagonal/>
    </border>
    <border>
      <left style="double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double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55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thin">
        <color indexed="55"/>
      </left>
      <right style="medium">
        <color indexed="64"/>
      </right>
      <top/>
      <bottom style="thin">
        <color indexed="13"/>
      </bottom>
      <diagonal/>
    </border>
    <border>
      <left style="thin">
        <color indexed="55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55"/>
      </left>
      <right style="thin">
        <color indexed="55"/>
      </right>
      <top style="medium">
        <color indexed="16"/>
      </top>
      <bottom/>
      <diagonal/>
    </border>
    <border>
      <left style="double">
        <color indexed="55"/>
      </left>
      <right style="thin">
        <color indexed="55"/>
      </right>
      <top/>
      <bottom style="medium">
        <color indexed="16"/>
      </bottom>
      <diagonal/>
    </border>
    <border>
      <left style="thin">
        <color indexed="55"/>
      </left>
      <right style="thin">
        <color indexed="55"/>
      </right>
      <top style="medium">
        <color indexed="16"/>
      </top>
      <bottom/>
      <diagonal/>
    </border>
    <border>
      <left style="thin">
        <color indexed="55"/>
      </left>
      <right style="thin">
        <color indexed="55"/>
      </right>
      <top/>
      <bottom style="medium">
        <color indexed="16"/>
      </bottom>
      <diagonal/>
    </border>
    <border>
      <left style="thin">
        <color indexed="16"/>
      </left>
      <right style="double">
        <color indexed="55"/>
      </right>
      <top style="medium">
        <color indexed="16"/>
      </top>
      <bottom/>
      <diagonal/>
    </border>
    <border>
      <left style="thin">
        <color indexed="16"/>
      </left>
      <right style="double">
        <color indexed="55"/>
      </right>
      <top/>
      <bottom style="medium">
        <color indexed="16"/>
      </bottom>
      <diagonal/>
    </border>
    <border>
      <left style="medium">
        <color indexed="55"/>
      </left>
      <right/>
      <top style="medium">
        <color indexed="55"/>
      </top>
      <bottom style="thin">
        <color indexed="55"/>
      </bottom>
      <diagonal/>
    </border>
    <border>
      <left/>
      <right/>
      <top style="medium">
        <color indexed="55"/>
      </top>
      <bottom style="thin">
        <color indexed="55"/>
      </bottom>
      <diagonal/>
    </border>
    <border>
      <left/>
      <right style="medium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13"/>
      </top>
      <bottom/>
      <diagonal/>
    </border>
    <border>
      <left style="medium">
        <color indexed="64"/>
      </left>
      <right style="thin">
        <color indexed="64"/>
      </right>
      <top style="thin">
        <color indexed="13"/>
      </top>
      <bottom/>
      <diagonal/>
    </border>
    <border>
      <left style="thin">
        <color indexed="64"/>
      </left>
      <right/>
      <top style="thin">
        <color indexed="13"/>
      </top>
      <bottom/>
      <diagonal/>
    </border>
    <border>
      <left style="double">
        <color indexed="55"/>
      </left>
      <right style="thin">
        <color indexed="55"/>
      </right>
      <top style="thin">
        <color indexed="13"/>
      </top>
      <bottom/>
      <diagonal/>
    </border>
    <border>
      <left style="thin">
        <color indexed="55"/>
      </left>
      <right style="medium">
        <color indexed="64"/>
      </right>
      <top style="thin">
        <color indexed="1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double">
        <color indexed="55"/>
      </right>
      <top style="thin">
        <color indexed="64"/>
      </top>
      <bottom style="thin">
        <color indexed="64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13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3" fontId="1" fillId="0" borderId="0" applyFont="0" applyFill="0" applyBorder="0" applyAlignment="0" applyProtection="0"/>
    <xf numFmtId="174" fontId="16" fillId="0" borderId="1" applyProtection="0"/>
    <xf numFmtId="4" fontId="16" fillId="0" borderId="1" applyProtection="0"/>
    <xf numFmtId="175" fontId="16" fillId="0" borderId="1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 applyProtection="0"/>
    <xf numFmtId="4" fontId="14" fillId="0" borderId="0" applyProtection="0">
      <alignment vertical="top"/>
    </xf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5" fillId="0" borderId="0" applyProtection="0"/>
    <xf numFmtId="2" fontId="2" fillId="0" borderId="0" applyProtection="0"/>
    <xf numFmtId="0" fontId="6" fillId="2" borderId="2" applyProtection="0">
      <alignment horizontal="centerContinuous" vertical="center"/>
    </xf>
    <xf numFmtId="0" fontId="7" fillId="0" borderId="0" applyNumberFormat="0" applyFont="0" applyFill="0" applyAlignment="0" applyProtection="0"/>
    <xf numFmtId="0" fontId="8" fillId="0" borderId="0" applyNumberFormat="0" applyFont="0" applyFill="0" applyAlignment="0" applyProtection="0"/>
    <xf numFmtId="0" fontId="7" fillId="0" borderId="0" applyProtection="0"/>
    <xf numFmtId="0" fontId="8" fillId="0" borderId="0" applyProtection="0"/>
    <xf numFmtId="0" fontId="1" fillId="0" borderId="0"/>
    <xf numFmtId="0" fontId="1" fillId="0" borderId="0"/>
    <xf numFmtId="0" fontId="1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7" fillId="0" borderId="3"/>
    <xf numFmtId="166" fontId="9" fillId="3" borderId="4" applyFont="0" applyFill="0" applyBorder="0" applyProtection="0">
      <alignment horizontal="center" vertical="center"/>
    </xf>
    <xf numFmtId="9" fontId="1" fillId="0" borderId="0" applyFont="0" applyFill="0" applyBorder="0" applyAlignment="0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</cellStyleXfs>
  <cellXfs count="338">
    <xf numFmtId="0" fontId="0" fillId="0" borderId="0" xfId="0"/>
    <xf numFmtId="0" fontId="2" fillId="0" borderId="0" xfId="24" applyAlignment="1"/>
    <xf numFmtId="0" fontId="2" fillId="0" borderId="0" xfId="26" applyAlignment="1"/>
    <xf numFmtId="0" fontId="2" fillId="0" borderId="0" xfId="25" applyAlignment="1"/>
    <xf numFmtId="0" fontId="2" fillId="0" borderId="0" xfId="25" applyAlignment="1">
      <alignment vertical="center"/>
    </xf>
    <xf numFmtId="0" fontId="2" fillId="0" borderId="0" xfId="24" applyAlignment="1">
      <alignment vertical="center"/>
    </xf>
    <xf numFmtId="0" fontId="2" fillId="0" borderId="0" xfId="26" applyAlignment="1">
      <alignment vertical="center"/>
    </xf>
    <xf numFmtId="0" fontId="10" fillId="0" borderId="0" xfId="25" applyFont="1" applyAlignment="1">
      <alignment vertical="center"/>
    </xf>
    <xf numFmtId="4" fontId="2" fillId="0" borderId="0" xfId="25" applyNumberFormat="1" applyAlignment="1"/>
    <xf numFmtId="0" fontId="18" fillId="4" borderId="6" xfId="0" applyFont="1" applyFill="1" applyBorder="1" applyAlignment="1">
      <alignment vertical="center"/>
    </xf>
    <xf numFmtId="0" fontId="19" fillId="4" borderId="7" xfId="0" applyFont="1" applyFill="1" applyBorder="1" applyAlignment="1">
      <alignment vertical="center"/>
    </xf>
    <xf numFmtId="0" fontId="12" fillId="4" borderId="7" xfId="0" applyFont="1" applyFill="1" applyBorder="1" applyAlignment="1">
      <alignment vertical="center"/>
    </xf>
    <xf numFmtId="0" fontId="19" fillId="4" borderId="8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9" fillId="4" borderId="10" xfId="0" applyFont="1" applyFill="1" applyBorder="1" applyAlignment="1">
      <alignment vertical="center"/>
    </xf>
    <xf numFmtId="0" fontId="18" fillId="4" borderId="11" xfId="0" applyFont="1" applyFill="1" applyBorder="1" applyAlignment="1">
      <alignment vertical="center"/>
    </xf>
    <xf numFmtId="0" fontId="19" fillId="4" borderId="12" xfId="0" applyFont="1" applyFill="1" applyBorder="1" applyAlignment="1">
      <alignment vertical="center"/>
    </xf>
    <xf numFmtId="0" fontId="19" fillId="4" borderId="13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Continuous" vertical="center"/>
    </xf>
    <xf numFmtId="0" fontId="23" fillId="5" borderId="17" xfId="0" applyFont="1" applyFill="1" applyBorder="1" applyAlignment="1">
      <alignment horizontal="centerContinuous" vertical="center"/>
    </xf>
    <xf numFmtId="0" fontId="23" fillId="5" borderId="18" xfId="0" applyFont="1" applyFill="1" applyBorder="1" applyAlignment="1">
      <alignment horizontal="centerContinuous" vertical="center"/>
    </xf>
    <xf numFmtId="0" fontId="21" fillId="5" borderId="19" xfId="0" applyFont="1" applyFill="1" applyBorder="1" applyAlignment="1">
      <alignment horizontal="center" vertical="center"/>
    </xf>
    <xf numFmtId="0" fontId="15" fillId="5" borderId="20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5" borderId="26" xfId="0" quotePrefix="1" applyFont="1" applyFill="1" applyBorder="1" applyAlignment="1">
      <alignment horizontal="left" vertical="center"/>
    </xf>
    <xf numFmtId="167" fontId="27" fillId="5" borderId="17" xfId="0" applyNumberFormat="1" applyFont="1" applyFill="1" applyBorder="1" applyAlignment="1">
      <alignment horizontal="center" vertical="center"/>
    </xf>
    <xf numFmtId="167" fontId="28" fillId="5" borderId="17" xfId="0" applyNumberFormat="1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vertical="center"/>
    </xf>
    <xf numFmtId="0" fontId="18" fillId="5" borderId="28" xfId="0" applyFont="1" applyFill="1" applyBorder="1" applyAlignment="1">
      <alignment vertical="center"/>
    </xf>
    <xf numFmtId="0" fontId="30" fillId="5" borderId="28" xfId="0" applyFont="1" applyFill="1" applyBorder="1" applyAlignment="1">
      <alignment horizontal="center" vertical="center"/>
    </xf>
    <xf numFmtId="3" fontId="30" fillId="5" borderId="28" xfId="0" applyNumberFormat="1" applyFont="1" applyFill="1" applyBorder="1" applyAlignment="1">
      <alignment vertical="center"/>
    </xf>
    <xf numFmtId="4" fontId="30" fillId="5" borderId="28" xfId="0" applyNumberFormat="1" applyFont="1" applyFill="1" applyBorder="1" applyAlignment="1">
      <alignment horizontal="right" vertical="center"/>
    </xf>
    <xf numFmtId="4" fontId="30" fillId="5" borderId="29" xfId="0" applyNumberFormat="1" applyFont="1" applyFill="1" applyBorder="1" applyAlignment="1">
      <alignment vertical="center"/>
    </xf>
    <xf numFmtId="0" fontId="29" fillId="0" borderId="30" xfId="0" applyFont="1" applyBorder="1" applyAlignment="1">
      <alignment horizontal="left" vertical="center"/>
    </xf>
    <xf numFmtId="0" fontId="29" fillId="0" borderId="31" xfId="0" applyFont="1" applyBorder="1" applyAlignment="1">
      <alignment vertical="center"/>
    </xf>
    <xf numFmtId="0" fontId="29" fillId="0" borderId="32" xfId="0" applyFont="1" applyBorder="1" applyAlignment="1">
      <alignment horizontal="center" vertical="center"/>
    </xf>
    <xf numFmtId="3" fontId="29" fillId="0" borderId="33" xfId="0" applyNumberFormat="1" applyFont="1" applyBorder="1" applyAlignment="1">
      <alignment vertical="center"/>
    </xf>
    <xf numFmtId="4" fontId="29" fillId="6" borderId="34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25" applyFont="1" applyAlignment="1">
      <alignment vertical="center"/>
    </xf>
    <xf numFmtId="167" fontId="27" fillId="5" borderId="7" xfId="0" applyNumberFormat="1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vertical="center"/>
    </xf>
    <xf numFmtId="3" fontId="29" fillId="0" borderId="36" xfId="0" applyNumberFormat="1" applyFont="1" applyBorder="1" applyAlignment="1">
      <alignment vertical="center"/>
    </xf>
    <xf numFmtId="49" fontId="10" fillId="4" borderId="9" xfId="0" applyNumberFormat="1" applyFont="1" applyFill="1" applyBorder="1" applyAlignment="1">
      <alignment vertical="center"/>
    </xf>
    <xf numFmtId="0" fontId="35" fillId="0" borderId="6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40" fillId="0" borderId="9" xfId="0" applyFont="1" applyFill="1" applyBorder="1" applyAlignment="1">
      <alignment vertical="center"/>
    </xf>
    <xf numFmtId="167" fontId="41" fillId="0" borderId="0" xfId="0" applyNumberFormat="1" applyFont="1" applyFill="1" applyBorder="1" applyAlignment="1">
      <alignment horizontal="center" vertical="center"/>
    </xf>
    <xf numFmtId="167" fontId="33" fillId="0" borderId="0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/>
    </xf>
    <xf numFmtId="0" fontId="40" fillId="0" borderId="1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4" fontId="24" fillId="0" borderId="10" xfId="0" applyNumberFormat="1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2" fillId="0" borderId="0" xfId="25" applyFont="1" applyBorder="1" applyAlignment="1">
      <alignment vertical="center"/>
    </xf>
    <xf numFmtId="0" fontId="29" fillId="0" borderId="37" xfId="0" applyFont="1" applyBorder="1" applyAlignment="1">
      <alignment horizontal="left" vertical="center"/>
    </xf>
    <xf numFmtId="0" fontId="29" fillId="0" borderId="38" xfId="0" applyFont="1" applyBorder="1" applyAlignment="1">
      <alignment vertical="center"/>
    </xf>
    <xf numFmtId="0" fontId="29" fillId="0" borderId="39" xfId="0" applyFont="1" applyBorder="1" applyAlignment="1">
      <alignment horizontal="center" vertical="center"/>
    </xf>
    <xf numFmtId="3" fontId="29" fillId="0" borderId="40" xfId="0" applyNumberFormat="1" applyFont="1" applyBorder="1" applyAlignment="1">
      <alignment vertical="center"/>
    </xf>
    <xf numFmtId="3" fontId="29" fillId="0" borderId="40" xfId="0" applyNumberFormat="1" applyFont="1" applyBorder="1" applyAlignment="1">
      <alignment horizontal="right" vertical="center"/>
    </xf>
    <xf numFmtId="4" fontId="29" fillId="0" borderId="41" xfId="0" applyNumberFormat="1" applyFont="1" applyBorder="1" applyAlignment="1">
      <alignment vertical="center"/>
    </xf>
    <xf numFmtId="4" fontId="29" fillId="0" borderId="40" xfId="0" applyNumberFormat="1" applyFont="1" applyBorder="1" applyAlignment="1">
      <alignment horizontal="right" vertical="center"/>
    </xf>
    <xf numFmtId="164" fontId="29" fillId="0" borderId="41" xfId="5" applyFont="1" applyBorder="1" applyAlignment="1">
      <alignment vertical="center"/>
    </xf>
    <xf numFmtId="0" fontId="29" fillId="0" borderId="38" xfId="0" quotePrefix="1" applyFont="1" applyBorder="1" applyAlignment="1">
      <alignment vertical="center"/>
    </xf>
    <xf numFmtId="4" fontId="29" fillId="6" borderId="42" xfId="0" applyNumberFormat="1" applyFont="1" applyFill="1" applyBorder="1" applyAlignment="1">
      <alignment vertical="center"/>
    </xf>
    <xf numFmtId="9" fontId="29" fillId="0" borderId="40" xfId="0" applyNumberFormat="1" applyFont="1" applyBorder="1" applyAlignment="1">
      <alignment vertical="center"/>
    </xf>
    <xf numFmtId="0" fontId="31" fillId="0" borderId="38" xfId="0" applyFont="1" applyBorder="1" applyAlignment="1">
      <alignment vertical="center"/>
    </xf>
    <xf numFmtId="0" fontId="29" fillId="0" borderId="37" xfId="0" applyFont="1" applyBorder="1" applyAlignment="1">
      <alignment vertical="center"/>
    </xf>
    <xf numFmtId="0" fontId="29" fillId="0" borderId="43" xfId="0" applyFont="1" applyBorder="1" applyAlignment="1">
      <alignment horizontal="left" vertical="center"/>
    </xf>
    <xf numFmtId="0" fontId="29" fillId="0" borderId="44" xfId="0" applyFont="1" applyBorder="1" applyAlignment="1">
      <alignment vertical="center"/>
    </xf>
    <xf numFmtId="0" fontId="29" fillId="0" borderId="45" xfId="0" applyFont="1" applyBorder="1" applyAlignment="1">
      <alignment vertical="center"/>
    </xf>
    <xf numFmtId="0" fontId="29" fillId="0" borderId="46" xfId="0" applyFont="1" applyBorder="1" applyAlignment="1">
      <alignment horizontal="center" vertical="center"/>
    </xf>
    <xf numFmtId="3" fontId="29" fillId="0" borderId="47" xfId="0" applyNumberFormat="1" applyFont="1" applyBorder="1" applyAlignment="1">
      <alignment vertical="center"/>
    </xf>
    <xf numFmtId="3" fontId="29" fillId="0" borderId="47" xfId="0" applyNumberFormat="1" applyFont="1" applyBorder="1" applyAlignment="1">
      <alignment horizontal="right" vertical="center"/>
    </xf>
    <xf numFmtId="4" fontId="29" fillId="0" borderId="48" xfId="0" applyNumberFormat="1" applyFont="1" applyBorder="1" applyAlignment="1">
      <alignment vertical="center"/>
    </xf>
    <xf numFmtId="0" fontId="29" fillId="0" borderId="43" xfId="0" applyFont="1" applyBorder="1" applyAlignment="1">
      <alignment vertical="center"/>
    </xf>
    <xf numFmtId="0" fontId="29" fillId="0" borderId="49" xfId="0" applyFont="1" applyBorder="1" applyAlignment="1">
      <alignment horizontal="center" vertical="center"/>
    </xf>
    <xf numFmtId="3" fontId="29" fillId="0" borderId="50" xfId="0" applyNumberFormat="1" applyFont="1" applyBorder="1" applyAlignment="1">
      <alignment vertical="center"/>
    </xf>
    <xf numFmtId="170" fontId="26" fillId="5" borderId="26" xfId="0" quotePrefix="1" applyNumberFormat="1" applyFont="1" applyFill="1" applyBorder="1" applyAlignment="1">
      <alignment horizontal="centerContinuous" vertical="center"/>
    </xf>
    <xf numFmtId="171" fontId="27" fillId="5" borderId="17" xfId="0" applyNumberFormat="1" applyFont="1" applyFill="1" applyBorder="1" applyAlignment="1">
      <alignment horizontal="centerContinuous" vertical="center"/>
    </xf>
    <xf numFmtId="171" fontId="11" fillId="5" borderId="17" xfId="0" applyNumberFormat="1" applyFont="1" applyFill="1" applyBorder="1" applyAlignment="1">
      <alignment horizontal="centerContinuous" vertical="center"/>
    </xf>
    <xf numFmtId="0" fontId="29" fillId="0" borderId="51" xfId="0" applyFont="1" applyBorder="1" applyAlignment="1">
      <alignment horizontal="center" vertical="center"/>
    </xf>
    <xf numFmtId="4" fontId="29" fillId="0" borderId="52" xfId="0" applyNumberFormat="1" applyFont="1" applyBorder="1" applyAlignment="1">
      <alignment vertical="center"/>
    </xf>
    <xf numFmtId="0" fontId="2" fillId="0" borderId="0" xfId="24" applyFont="1" applyAlignment="1">
      <alignment vertical="center"/>
    </xf>
    <xf numFmtId="0" fontId="10" fillId="4" borderId="9" xfId="0" applyFont="1" applyFill="1" applyBorder="1" applyAlignment="1">
      <alignment vertical="center"/>
    </xf>
    <xf numFmtId="0" fontId="31" fillId="0" borderId="4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9" fillId="0" borderId="53" xfId="0" applyFont="1" applyBorder="1" applyAlignment="1">
      <alignment horizontal="left" vertical="center"/>
    </xf>
    <xf numFmtId="3" fontId="29" fillId="0" borderId="33" xfId="0" applyNumberFormat="1" applyFont="1" applyBorder="1" applyAlignment="1">
      <alignment horizontal="right" vertical="center"/>
    </xf>
    <xf numFmtId="3" fontId="29" fillId="0" borderId="40" xfId="0" applyNumberFormat="1" applyFont="1" applyBorder="1" applyAlignment="1">
      <alignment horizontal="center" vertical="center"/>
    </xf>
    <xf numFmtId="0" fontId="31" fillId="0" borderId="38" xfId="21" applyFont="1" applyBorder="1" applyAlignment="1">
      <alignment vertical="center"/>
    </xf>
    <xf numFmtId="0" fontId="29" fillId="0" borderId="39" xfId="21" applyFont="1" applyBorder="1" applyAlignment="1">
      <alignment horizontal="center" vertical="center"/>
    </xf>
    <xf numFmtId="3" fontId="29" fillId="0" borderId="40" xfId="21" applyNumberFormat="1" applyFont="1" applyBorder="1" applyAlignment="1">
      <alignment vertical="center"/>
    </xf>
    <xf numFmtId="0" fontId="29" fillId="0" borderId="38" xfId="21" applyFont="1" applyBorder="1" applyAlignment="1">
      <alignment vertical="center"/>
    </xf>
    <xf numFmtId="14" fontId="32" fillId="0" borderId="0" xfId="0" applyNumberFormat="1" applyFont="1" applyBorder="1" applyAlignment="1">
      <alignment vertical="center"/>
    </xf>
    <xf numFmtId="4" fontId="29" fillId="0" borderId="40" xfId="0" applyNumberFormat="1" applyFont="1" applyBorder="1" applyAlignment="1">
      <alignment vertical="center"/>
    </xf>
    <xf numFmtId="0" fontId="1" fillId="0" borderId="9" xfId="21" applyFont="1" applyBorder="1" applyAlignment="1">
      <alignment vertical="center"/>
    </xf>
    <xf numFmtId="0" fontId="21" fillId="0" borderId="0" xfId="21" applyFont="1" applyBorder="1" applyAlignment="1">
      <alignment horizontal="center" vertical="center"/>
    </xf>
    <xf numFmtId="0" fontId="10" fillId="0" borderId="0" xfId="21" applyFont="1" applyBorder="1" applyAlignment="1">
      <alignment vertical="center"/>
    </xf>
    <xf numFmtId="0" fontId="1" fillId="0" borderId="0" xfId="21" applyFont="1" applyBorder="1" applyAlignment="1">
      <alignment vertical="center"/>
    </xf>
    <xf numFmtId="0" fontId="1" fillId="0" borderId="10" xfId="21" applyFont="1" applyBorder="1" applyAlignment="1">
      <alignment vertical="center"/>
    </xf>
    <xf numFmtId="0" fontId="29" fillId="0" borderId="31" xfId="21" applyFont="1" applyBorder="1" applyAlignment="1">
      <alignment vertical="center"/>
    </xf>
    <xf numFmtId="0" fontId="29" fillId="0" borderId="32" xfId="21" applyFont="1" applyBorder="1" applyAlignment="1">
      <alignment horizontal="center" vertical="center"/>
    </xf>
    <xf numFmtId="3" fontId="29" fillId="0" borderId="33" xfId="21" applyNumberFormat="1" applyFont="1" applyBorder="1" applyAlignment="1">
      <alignment vertical="center"/>
    </xf>
    <xf numFmtId="0" fontId="29" fillId="0" borderId="30" xfId="21" applyFont="1" applyBorder="1" applyAlignment="1">
      <alignment horizontal="left" vertical="center"/>
    </xf>
    <xf numFmtId="4" fontId="29" fillId="6" borderId="34" xfId="21" applyNumberFormat="1" applyFont="1" applyFill="1" applyBorder="1" applyAlignment="1">
      <alignment vertical="center"/>
    </xf>
    <xf numFmtId="0" fontId="1" fillId="0" borderId="0" xfId="21" applyFont="1" applyAlignment="1">
      <alignment vertical="center"/>
    </xf>
    <xf numFmtId="0" fontId="29" fillId="0" borderId="44" xfId="21" applyFont="1" applyBorder="1" applyAlignment="1">
      <alignment vertical="center"/>
    </xf>
    <xf numFmtId="3" fontId="29" fillId="0" borderId="36" xfId="21" applyNumberFormat="1" applyFont="1" applyBorder="1" applyAlignment="1">
      <alignment vertical="center"/>
    </xf>
    <xf numFmtId="3" fontId="29" fillId="0" borderId="47" xfId="21" applyNumberFormat="1" applyFont="1" applyBorder="1" applyAlignment="1">
      <alignment horizontal="right" vertical="center"/>
    </xf>
    <xf numFmtId="0" fontId="29" fillId="0" borderId="43" xfId="21" applyFont="1" applyBorder="1" applyAlignment="1">
      <alignment horizontal="left" vertical="center"/>
    </xf>
    <xf numFmtId="0" fontId="29" fillId="0" borderId="37" xfId="21" applyFont="1" applyBorder="1" applyAlignment="1">
      <alignment horizontal="left" vertical="center"/>
    </xf>
    <xf numFmtId="0" fontId="29" fillId="0" borderId="43" xfId="21" applyFont="1" applyBorder="1" applyAlignment="1">
      <alignment vertical="center"/>
    </xf>
    <xf numFmtId="0" fontId="29" fillId="0" borderId="49" xfId="21" applyFont="1" applyBorder="1" applyAlignment="1">
      <alignment horizontal="center" vertical="center"/>
    </xf>
    <xf numFmtId="3" fontId="29" fillId="0" borderId="50" xfId="21" applyNumberFormat="1" applyFont="1" applyBorder="1" applyAlignment="1">
      <alignment vertical="center"/>
    </xf>
    <xf numFmtId="0" fontId="26" fillId="5" borderId="17" xfId="0" applyFont="1" applyFill="1" applyBorder="1" applyAlignment="1">
      <alignment vertical="center"/>
    </xf>
    <xf numFmtId="0" fontId="26" fillId="5" borderId="17" xfId="0" applyFont="1" applyFill="1" applyBorder="1" applyAlignment="1">
      <alignment horizontal="center" vertical="center"/>
    </xf>
    <xf numFmtId="3" fontId="26" fillId="5" borderId="17" xfId="0" applyNumberFormat="1" applyFont="1" applyFill="1" applyBorder="1" applyAlignment="1">
      <alignment vertical="center"/>
    </xf>
    <xf numFmtId="4" fontId="26" fillId="5" borderId="17" xfId="0" applyNumberFormat="1" applyFont="1" applyFill="1" applyBorder="1" applyAlignment="1">
      <alignment vertical="center"/>
    </xf>
    <xf numFmtId="167" fontId="44" fillId="5" borderId="28" xfId="0" applyNumberFormat="1" applyFont="1" applyFill="1" applyBorder="1" applyAlignment="1">
      <alignment horizontal="center" vertical="center"/>
    </xf>
    <xf numFmtId="17" fontId="29" fillId="0" borderId="38" xfId="0" quotePrefix="1" applyNumberFormat="1" applyFont="1" applyBorder="1" applyAlignment="1">
      <alignment vertical="center"/>
    </xf>
    <xf numFmtId="0" fontId="29" fillId="0" borderId="38" xfId="0" quotePrefix="1" applyFont="1" applyBorder="1" applyAlignment="1">
      <alignment horizontal="right" vertical="center"/>
    </xf>
    <xf numFmtId="170" fontId="26" fillId="5" borderId="26" xfId="21" quotePrefix="1" applyNumberFormat="1" applyFont="1" applyFill="1" applyBorder="1" applyAlignment="1">
      <alignment horizontal="centerContinuous" vertical="center"/>
    </xf>
    <xf numFmtId="171" fontId="27" fillId="5" borderId="17" xfId="21" applyNumberFormat="1" applyFont="1" applyFill="1" applyBorder="1" applyAlignment="1">
      <alignment horizontal="centerContinuous" vertical="center"/>
    </xf>
    <xf numFmtId="171" fontId="11" fillId="5" borderId="17" xfId="21" applyNumberFormat="1" applyFont="1" applyFill="1" applyBorder="1" applyAlignment="1">
      <alignment horizontal="centerContinuous" vertical="center"/>
    </xf>
    <xf numFmtId="167" fontId="44" fillId="5" borderId="28" xfId="21" applyNumberFormat="1" applyFont="1" applyFill="1" applyBorder="1" applyAlignment="1">
      <alignment horizontal="center" vertical="center"/>
    </xf>
    <xf numFmtId="0" fontId="29" fillId="0" borderId="38" xfId="21" quotePrefix="1" applyFont="1" applyBorder="1" applyAlignment="1">
      <alignment vertical="center"/>
    </xf>
    <xf numFmtId="0" fontId="31" fillId="0" borderId="44" xfId="21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left" vertical="center"/>
    </xf>
    <xf numFmtId="4" fontId="21" fillId="0" borderId="55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0" fontId="2" fillId="0" borderId="56" xfId="0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4" fontId="21" fillId="0" borderId="58" xfId="0" applyNumberFormat="1" applyFont="1" applyFill="1" applyBorder="1" applyAlignment="1">
      <alignment horizontal="right" vertical="center"/>
    </xf>
    <xf numFmtId="0" fontId="1" fillId="0" borderId="54" xfId="0" applyFont="1" applyBorder="1" applyAlignment="1">
      <alignment vertical="center"/>
    </xf>
    <xf numFmtId="0" fontId="2" fillId="8" borderId="54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70" fontId="10" fillId="0" borderId="54" xfId="0" quotePrefix="1" applyNumberFormat="1" applyFont="1" applyFill="1" applyBorder="1" applyAlignment="1">
      <alignment horizontal="left" vertical="center"/>
    </xf>
    <xf numFmtId="0" fontId="21" fillId="0" borderId="5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2" fillId="4" borderId="7" xfId="0" applyFont="1" applyFill="1" applyBorder="1" applyAlignment="1">
      <alignment vertical="center"/>
    </xf>
    <xf numFmtId="4" fontId="2" fillId="0" borderId="0" xfId="26" applyNumberFormat="1" applyAlignment="1"/>
    <xf numFmtId="4" fontId="46" fillId="0" borderId="0" xfId="25" applyNumberFormat="1" applyFont="1" applyAlignment="1">
      <alignment vertical="center"/>
    </xf>
    <xf numFmtId="176" fontId="29" fillId="0" borderId="40" xfId="0" applyNumberFormat="1" applyFont="1" applyBorder="1" applyAlignment="1">
      <alignment horizontal="right" vertical="center"/>
    </xf>
    <xf numFmtId="177" fontId="29" fillId="0" borderId="40" xfId="0" applyNumberFormat="1" applyFont="1" applyBorder="1" applyAlignment="1">
      <alignment horizontal="right" vertical="center"/>
    </xf>
    <xf numFmtId="177" fontId="29" fillId="0" borderId="41" xfId="0" applyNumberFormat="1" applyFont="1" applyBorder="1" applyAlignment="1">
      <alignment vertical="center"/>
    </xf>
    <xf numFmtId="177" fontId="30" fillId="5" borderId="28" xfId="0" applyNumberFormat="1" applyFont="1" applyFill="1" applyBorder="1" applyAlignment="1">
      <alignment horizontal="right" vertical="center"/>
    </xf>
    <xf numFmtId="177" fontId="30" fillId="5" borderId="29" xfId="0" applyNumberFormat="1" applyFont="1" applyFill="1" applyBorder="1" applyAlignment="1">
      <alignment vertical="center"/>
    </xf>
    <xf numFmtId="177" fontId="29" fillId="0" borderId="33" xfId="0" applyNumberFormat="1" applyFont="1" applyBorder="1" applyAlignment="1">
      <alignment horizontal="right" vertical="center"/>
    </xf>
    <xf numFmtId="177" fontId="29" fillId="0" borderId="59" xfId="0" applyNumberFormat="1" applyFont="1" applyBorder="1" applyAlignment="1">
      <alignment vertical="center"/>
    </xf>
    <xf numFmtId="177" fontId="29" fillId="0" borderId="40" xfId="21" applyNumberFormat="1" applyFont="1" applyBorder="1" applyAlignment="1">
      <alignment horizontal="right" vertical="center"/>
    </xf>
    <xf numFmtId="177" fontId="29" fillId="0" borderId="50" xfId="0" applyNumberFormat="1" applyFont="1" applyBorder="1" applyAlignment="1">
      <alignment horizontal="right" vertical="center"/>
    </xf>
    <xf numFmtId="177" fontId="29" fillId="0" borderId="60" xfId="0" applyNumberFormat="1" applyFont="1" applyBorder="1" applyAlignment="1">
      <alignment vertical="center"/>
    </xf>
    <xf numFmtId="177" fontId="29" fillId="0" borderId="36" xfId="0" applyNumberFormat="1" applyFont="1" applyBorder="1" applyAlignment="1">
      <alignment horizontal="right" vertical="center"/>
    </xf>
    <xf numFmtId="177" fontId="29" fillId="0" borderId="52" xfId="0" applyNumberFormat="1" applyFont="1" applyBorder="1" applyAlignment="1">
      <alignment vertical="center"/>
    </xf>
    <xf numFmtId="177" fontId="29" fillId="0" borderId="41" xfId="0" applyNumberFormat="1" applyFont="1" applyBorder="1" applyAlignment="1">
      <alignment horizontal="right" vertical="center"/>
    </xf>
    <xf numFmtId="177" fontId="29" fillId="0" borderId="41" xfId="21" applyNumberFormat="1" applyFont="1" applyBorder="1" applyAlignment="1">
      <alignment vertical="center"/>
    </xf>
    <xf numFmtId="177" fontId="29" fillId="0" borderId="33" xfId="21" applyNumberFormat="1" applyFont="1" applyBorder="1" applyAlignment="1">
      <alignment horizontal="right" vertical="center"/>
    </xf>
    <xf numFmtId="177" fontId="29" fillId="0" borderId="59" xfId="21" applyNumberFormat="1" applyFont="1" applyBorder="1" applyAlignment="1">
      <alignment vertical="center"/>
    </xf>
    <xf numFmtId="177" fontId="29" fillId="0" borderId="50" xfId="21" applyNumberFormat="1" applyFont="1" applyBorder="1" applyAlignment="1">
      <alignment horizontal="right" vertical="center"/>
    </xf>
    <xf numFmtId="177" fontId="29" fillId="0" borderId="60" xfId="21" applyNumberFormat="1" applyFont="1" applyBorder="1" applyAlignment="1">
      <alignment vertical="center"/>
    </xf>
    <xf numFmtId="177" fontId="29" fillId="0" borderId="40" xfId="0" applyNumberFormat="1" applyFont="1" applyBorder="1" applyAlignment="1">
      <alignment vertical="center"/>
    </xf>
    <xf numFmtId="177" fontId="29" fillId="0" borderId="33" xfId="0" applyNumberFormat="1" applyFont="1" applyBorder="1" applyAlignment="1">
      <alignment vertical="center"/>
    </xf>
    <xf numFmtId="177" fontId="30" fillId="5" borderId="28" xfId="0" applyNumberFormat="1" applyFont="1" applyFill="1" applyBorder="1" applyAlignment="1">
      <alignment vertical="center"/>
    </xf>
    <xf numFmtId="177" fontId="29" fillId="0" borderId="50" xfId="0" applyNumberFormat="1" applyFont="1" applyBorder="1" applyAlignment="1">
      <alignment vertical="center"/>
    </xf>
    <xf numFmtId="177" fontId="47" fillId="0" borderId="40" xfId="21" applyNumberFormat="1" applyFont="1" applyBorder="1" applyAlignment="1">
      <alignment horizontal="right" vertical="center"/>
    </xf>
    <xf numFmtId="0" fontId="18" fillId="5" borderId="26" xfId="0" quotePrefix="1" applyFont="1" applyFill="1" applyBorder="1" applyAlignment="1">
      <alignment horizontal="left" vertical="center"/>
    </xf>
    <xf numFmtId="0" fontId="18" fillId="5" borderId="35" xfId="0" quotePrefix="1" applyFont="1" applyFill="1" applyBorder="1" applyAlignment="1">
      <alignment horizontal="left" vertical="center"/>
    </xf>
    <xf numFmtId="177" fontId="15" fillId="0" borderId="40" xfId="0" applyNumberFormat="1" applyFont="1" applyBorder="1" applyAlignment="1">
      <alignment horizontal="right" vertical="center"/>
    </xf>
    <xf numFmtId="0" fontId="18" fillId="5" borderId="35" xfId="21" quotePrefix="1" applyFont="1" applyFill="1" applyBorder="1" applyAlignment="1">
      <alignment horizontal="left" vertical="center"/>
    </xf>
    <xf numFmtId="0" fontId="29" fillId="0" borderId="61" xfId="0" applyFont="1" applyBorder="1" applyAlignment="1">
      <alignment vertical="center"/>
    </xf>
    <xf numFmtId="0" fontId="29" fillId="0" borderId="61" xfId="0" applyFont="1" applyBorder="1" applyAlignment="1">
      <alignment horizontal="center" vertical="center"/>
    </xf>
    <xf numFmtId="3" fontId="29" fillId="0" borderId="61" xfId="0" applyNumberFormat="1" applyFont="1" applyBorder="1" applyAlignment="1">
      <alignment horizontal="center" vertical="center"/>
    </xf>
    <xf numFmtId="3" fontId="29" fillId="0" borderId="61" xfId="0" applyNumberFormat="1" applyFont="1" applyBorder="1" applyAlignment="1">
      <alignment vertical="center"/>
    </xf>
    <xf numFmtId="177" fontId="29" fillId="0" borderId="61" xfId="0" applyNumberFormat="1" applyFont="1" applyBorder="1" applyAlignment="1">
      <alignment horizontal="right" vertical="center"/>
    </xf>
    <xf numFmtId="3" fontId="2" fillId="0" borderId="0" xfId="25" applyNumberFormat="1" applyAlignment="1"/>
    <xf numFmtId="167" fontId="18" fillId="5" borderId="28" xfId="0" applyNumberFormat="1" applyFont="1" applyFill="1" applyBorder="1" applyAlignment="1">
      <alignment horizontal="left" vertical="center"/>
    </xf>
    <xf numFmtId="10" fontId="29" fillId="0" borderId="40" xfId="0" applyNumberFormat="1" applyFont="1" applyBorder="1" applyAlignment="1">
      <alignment horizontal="right" vertical="center"/>
    </xf>
    <xf numFmtId="4" fontId="29" fillId="0" borderId="40" xfId="21" applyNumberFormat="1" applyFont="1" applyBorder="1" applyAlignment="1">
      <alignment horizontal="right" vertical="center"/>
    </xf>
    <xf numFmtId="0" fontId="29" fillId="0" borderId="38" xfId="0" applyFont="1" applyBorder="1" applyAlignment="1">
      <alignment vertical="center" wrapText="1"/>
    </xf>
    <xf numFmtId="0" fontId="35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vertical="center"/>
    </xf>
    <xf numFmtId="167" fontId="18" fillId="5" borderId="17" xfId="0" applyNumberFormat="1" applyFont="1" applyFill="1" applyBorder="1" applyAlignment="1">
      <alignment horizontal="left" vertical="center"/>
    </xf>
    <xf numFmtId="4" fontId="18" fillId="5" borderId="27" xfId="0" applyNumberFormat="1" applyFont="1" applyFill="1" applyBorder="1" applyAlignment="1">
      <alignment vertical="center"/>
    </xf>
    <xf numFmtId="3" fontId="29" fillId="0" borderId="73" xfId="0" applyNumberFormat="1" applyFont="1" applyBorder="1" applyAlignment="1">
      <alignment horizontal="right" vertical="center"/>
    </xf>
    <xf numFmtId="0" fontId="29" fillId="0" borderId="74" xfId="0" applyFont="1" applyBorder="1" applyAlignment="1">
      <alignment horizontal="left" vertical="center"/>
    </xf>
    <xf numFmtId="0" fontId="29" fillId="0" borderId="75" xfId="0" applyFont="1" applyBorder="1" applyAlignment="1">
      <alignment vertical="center"/>
    </xf>
    <xf numFmtId="0" fontId="29" fillId="0" borderId="76" xfId="0" applyFont="1" applyBorder="1" applyAlignment="1">
      <alignment horizontal="center" vertical="center"/>
    </xf>
    <xf numFmtId="3" fontId="29" fillId="0" borderId="73" xfId="0" applyNumberFormat="1" applyFont="1" applyBorder="1" applyAlignment="1">
      <alignment vertical="center"/>
    </xf>
    <xf numFmtId="177" fontId="29" fillId="0" borderId="73" xfId="0" applyNumberFormat="1" applyFont="1" applyBorder="1" applyAlignment="1">
      <alignment horizontal="right" vertical="center"/>
    </xf>
    <xf numFmtId="177" fontId="29" fillId="0" borderId="77" xfId="0" applyNumberFormat="1" applyFont="1" applyBorder="1" applyAlignment="1">
      <alignment vertical="center"/>
    </xf>
    <xf numFmtId="0" fontId="29" fillId="0" borderId="78" xfId="0" applyFont="1" applyBorder="1" applyAlignment="1">
      <alignment vertical="center"/>
    </xf>
    <xf numFmtId="173" fontId="18" fillId="5" borderId="26" xfId="0" quotePrefix="1" applyNumberFormat="1" applyFont="1" applyFill="1" applyBorder="1" applyAlignment="1">
      <alignment horizontal="left" vertical="center"/>
    </xf>
    <xf numFmtId="167" fontId="18" fillId="5" borderId="7" xfId="0" applyNumberFormat="1" applyFont="1" applyFill="1" applyBorder="1" applyAlignment="1">
      <alignment horizontal="left" vertical="center"/>
    </xf>
    <xf numFmtId="4" fontId="18" fillId="5" borderId="8" xfId="0" applyNumberFormat="1" applyFont="1" applyFill="1" applyBorder="1" applyAlignment="1">
      <alignment vertical="center"/>
    </xf>
    <xf numFmtId="0" fontId="18" fillId="5" borderId="17" xfId="0" applyFont="1" applyFill="1" applyBorder="1" applyAlignment="1">
      <alignment vertical="center"/>
    </xf>
    <xf numFmtId="4" fontId="29" fillId="0" borderId="77" xfId="0" applyNumberFormat="1" applyFont="1" applyBorder="1" applyAlignment="1">
      <alignment vertical="center"/>
    </xf>
    <xf numFmtId="177" fontId="29" fillId="0" borderId="73" xfId="0" applyNumberFormat="1" applyFont="1" applyBorder="1" applyAlignment="1">
      <alignment vertical="center"/>
    </xf>
    <xf numFmtId="171" fontId="18" fillId="5" borderId="17" xfId="0" applyNumberFormat="1" applyFont="1" applyFill="1" applyBorder="1" applyAlignment="1">
      <alignment horizontal="centerContinuous" vertical="center"/>
    </xf>
    <xf numFmtId="0" fontId="29" fillId="0" borderId="75" xfId="0" quotePrefix="1" applyFont="1" applyBorder="1" applyAlignment="1">
      <alignment vertical="center"/>
    </xf>
    <xf numFmtId="0" fontId="18" fillId="0" borderId="0" xfId="21" applyFont="1" applyBorder="1" applyAlignment="1">
      <alignment vertical="center"/>
    </xf>
    <xf numFmtId="0" fontId="29" fillId="0" borderId="76" xfId="21" applyFont="1" applyBorder="1" applyAlignment="1">
      <alignment horizontal="center" vertical="center"/>
    </xf>
    <xf numFmtId="3" fontId="29" fillId="0" borderId="73" xfId="21" applyNumberFormat="1" applyFont="1" applyBorder="1" applyAlignment="1">
      <alignment vertical="center"/>
    </xf>
    <xf numFmtId="4" fontId="29" fillId="0" borderId="77" xfId="21" applyNumberFormat="1" applyFont="1" applyBorder="1" applyAlignment="1">
      <alignment vertical="center"/>
    </xf>
    <xf numFmtId="167" fontId="18" fillId="5" borderId="28" xfId="21" applyNumberFormat="1" applyFont="1" applyFill="1" applyBorder="1" applyAlignment="1">
      <alignment horizontal="left" vertical="center"/>
    </xf>
    <xf numFmtId="0" fontId="29" fillId="0" borderId="74" xfId="21" applyFont="1" applyBorder="1" applyAlignment="1">
      <alignment horizontal="left" vertical="center"/>
    </xf>
    <xf numFmtId="0" fontId="29" fillId="0" borderId="75" xfId="21" applyFont="1" applyBorder="1" applyAlignment="1">
      <alignment vertical="center"/>
    </xf>
    <xf numFmtId="177" fontId="29" fillId="0" borderId="73" xfId="21" applyNumberFormat="1" applyFont="1" applyBorder="1" applyAlignment="1">
      <alignment horizontal="right" vertical="center"/>
    </xf>
    <xf numFmtId="177" fontId="29" fillId="0" borderId="77" xfId="21" applyNumberFormat="1" applyFont="1" applyBorder="1" applyAlignment="1">
      <alignment vertical="center"/>
    </xf>
    <xf numFmtId="0" fontId="18" fillId="4" borderId="8" xfId="0" applyFont="1" applyFill="1" applyBorder="1" applyAlignment="1">
      <alignment vertical="center"/>
    </xf>
    <xf numFmtId="0" fontId="1" fillId="0" borderId="79" xfId="0" applyFont="1" applyBorder="1" applyAlignment="1">
      <alignment vertical="center"/>
    </xf>
    <xf numFmtId="170" fontId="10" fillId="7" borderId="80" xfId="0" quotePrefix="1" applyNumberFormat="1" applyFont="1" applyFill="1" applyBorder="1" applyAlignment="1">
      <alignment horizontal="left" vertical="center"/>
    </xf>
    <xf numFmtId="171" fontId="10" fillId="7" borderId="81" xfId="0" applyNumberFormat="1" applyFont="1" applyFill="1" applyBorder="1" applyAlignment="1">
      <alignment horizontal="left" vertical="center"/>
    </xf>
    <xf numFmtId="4" fontId="21" fillId="7" borderId="82" xfId="0" applyNumberFormat="1" applyFont="1" applyFill="1" applyBorder="1" applyAlignment="1">
      <alignment horizontal="right" vertical="center"/>
    </xf>
    <xf numFmtId="0" fontId="2" fillId="8" borderId="79" xfId="0" applyFont="1" applyFill="1" applyBorder="1" applyAlignment="1">
      <alignment vertical="center"/>
    </xf>
    <xf numFmtId="0" fontId="29" fillId="0" borderId="83" xfId="25" applyFont="1" applyBorder="1" applyAlignment="1"/>
    <xf numFmtId="177" fontId="29" fillId="7" borderId="40" xfId="21" applyNumberFormat="1" applyFont="1" applyFill="1" applyBorder="1" applyAlignment="1">
      <alignment horizontal="right" vertical="center"/>
    </xf>
    <xf numFmtId="0" fontId="18" fillId="7" borderId="0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/>
    </xf>
    <xf numFmtId="4" fontId="37" fillId="7" borderId="86" xfId="0" applyNumberFormat="1" applyFont="1" applyFill="1" applyBorder="1" applyAlignment="1">
      <alignment horizontal="right" vertical="center"/>
    </xf>
    <xf numFmtId="0" fontId="29" fillId="7" borderId="38" xfId="0" applyFont="1" applyFill="1" applyBorder="1" applyAlignment="1">
      <alignment vertical="center"/>
    </xf>
    <xf numFmtId="0" fontId="29" fillId="7" borderId="38" xfId="0" applyFont="1" applyFill="1" applyBorder="1" applyAlignment="1">
      <alignment vertical="center" wrapText="1"/>
    </xf>
    <xf numFmtId="0" fontId="29" fillId="0" borderId="87" xfId="0" applyFont="1" applyBorder="1" applyAlignment="1">
      <alignment horizontal="left" vertical="center"/>
    </xf>
    <xf numFmtId="0" fontId="29" fillId="0" borderId="88" xfId="0" applyFont="1" applyBorder="1" applyAlignment="1">
      <alignment vertical="center"/>
    </xf>
    <xf numFmtId="0" fontId="29" fillId="0" borderId="89" xfId="0" applyFont="1" applyBorder="1" applyAlignment="1">
      <alignment horizontal="center" vertical="center"/>
    </xf>
    <xf numFmtId="3" fontId="29" fillId="0" borderId="90" xfId="0" applyNumberFormat="1" applyFont="1" applyBorder="1" applyAlignment="1">
      <alignment vertical="center"/>
    </xf>
    <xf numFmtId="177" fontId="29" fillId="0" borderId="90" xfId="0" applyNumberFormat="1" applyFont="1" applyBorder="1" applyAlignment="1">
      <alignment horizontal="right" vertical="center"/>
    </xf>
    <xf numFmtId="177" fontId="29" fillId="0" borderId="91" xfId="0" applyNumberFormat="1" applyFont="1" applyBorder="1" applyAlignment="1">
      <alignment vertical="center"/>
    </xf>
    <xf numFmtId="177" fontId="30" fillId="5" borderId="92" xfId="0" applyNumberFormat="1" applyFont="1" applyFill="1" applyBorder="1" applyAlignment="1">
      <alignment vertical="center"/>
    </xf>
    <xf numFmtId="177" fontId="29" fillId="0" borderId="93" xfId="0" applyNumberFormat="1" applyFont="1" applyBorder="1" applyAlignment="1">
      <alignment vertical="center"/>
    </xf>
    <xf numFmtId="0" fontId="29" fillId="0" borderId="94" xfId="0" applyFont="1" applyBorder="1" applyAlignment="1">
      <alignment horizontal="left" vertical="center"/>
    </xf>
    <xf numFmtId="0" fontId="29" fillId="0" borderId="95" xfId="0" applyFont="1" applyBorder="1" applyAlignment="1">
      <alignment vertical="center"/>
    </xf>
    <xf numFmtId="0" fontId="29" fillId="0" borderId="96" xfId="0" applyFont="1" applyBorder="1" applyAlignment="1">
      <alignment horizontal="center" vertical="center"/>
    </xf>
    <xf numFmtId="3" fontId="29" fillId="0" borderId="97" xfId="0" applyNumberFormat="1" applyFont="1" applyBorder="1" applyAlignment="1">
      <alignment vertical="center"/>
    </xf>
    <xf numFmtId="3" fontId="29" fillId="0" borderId="97" xfId="0" applyNumberFormat="1" applyFont="1" applyBorder="1" applyAlignment="1">
      <alignment horizontal="right" vertical="center"/>
    </xf>
    <xf numFmtId="4" fontId="29" fillId="0" borderId="98" xfId="0" applyNumberFormat="1" applyFont="1" applyBorder="1" applyAlignment="1">
      <alignment vertical="center"/>
    </xf>
    <xf numFmtId="0" fontId="18" fillId="5" borderId="99" xfId="0" applyFont="1" applyFill="1" applyBorder="1" applyAlignment="1">
      <alignment vertical="center"/>
    </xf>
    <xf numFmtId="0" fontId="30" fillId="5" borderId="99" xfId="0" applyFont="1" applyFill="1" applyBorder="1" applyAlignment="1">
      <alignment horizontal="center" vertical="center"/>
    </xf>
    <xf numFmtId="3" fontId="30" fillId="5" borderId="99" xfId="0" applyNumberFormat="1" applyFont="1" applyFill="1" applyBorder="1" applyAlignment="1">
      <alignment vertical="center"/>
    </xf>
    <xf numFmtId="177" fontId="30" fillId="5" borderId="99" xfId="0" applyNumberFormat="1" applyFont="1" applyFill="1" applyBorder="1" applyAlignment="1">
      <alignment horizontal="right" vertical="center"/>
    </xf>
    <xf numFmtId="4" fontId="21" fillId="7" borderId="102" xfId="0" applyNumberFormat="1" applyFont="1" applyFill="1" applyBorder="1" applyAlignment="1">
      <alignment horizontal="right" vertical="center"/>
    </xf>
    <xf numFmtId="0" fontId="2" fillId="8" borderId="55" xfId="0" applyFont="1" applyFill="1" applyBorder="1" applyAlignment="1">
      <alignment vertical="center"/>
    </xf>
    <xf numFmtId="4" fontId="21" fillId="8" borderId="61" xfId="0" applyNumberFormat="1" applyFont="1" applyFill="1" applyBorder="1" applyAlignment="1">
      <alignment horizontal="right" vertical="center"/>
    </xf>
    <xf numFmtId="4" fontId="29" fillId="0" borderId="33" xfId="0" applyNumberFormat="1" applyFont="1" applyBorder="1" applyAlignment="1">
      <alignment vertical="center"/>
    </xf>
    <xf numFmtId="4" fontId="30" fillId="5" borderId="28" xfId="0" applyNumberFormat="1" applyFont="1" applyFill="1" applyBorder="1" applyAlignment="1">
      <alignment vertical="center"/>
    </xf>
    <xf numFmtId="4" fontId="29" fillId="0" borderId="73" xfId="0" applyNumberFormat="1" applyFont="1" applyBorder="1" applyAlignment="1">
      <alignment vertical="center"/>
    </xf>
    <xf numFmtId="0" fontId="33" fillId="0" borderId="9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3" fontId="33" fillId="0" borderId="0" xfId="0" applyNumberFormat="1" applyFont="1" applyBorder="1" applyAlignment="1">
      <alignment horizontal="center" vertical="center"/>
    </xf>
    <xf numFmtId="4" fontId="33" fillId="0" borderId="0" xfId="0" applyNumberFormat="1" applyFont="1" applyBorder="1" applyAlignment="1">
      <alignment horizontal="center" vertical="center"/>
    </xf>
    <xf numFmtId="4" fontId="33" fillId="0" borderId="10" xfId="0" applyNumberFormat="1" applyFont="1" applyBorder="1" applyAlignment="1">
      <alignment horizontal="center" vertical="center"/>
    </xf>
    <xf numFmtId="168" fontId="18" fillId="4" borderId="4" xfId="0" applyNumberFormat="1" applyFont="1" applyFill="1" applyBorder="1" applyAlignment="1">
      <alignment horizontal="center" vertical="center"/>
    </xf>
    <xf numFmtId="168" fontId="18" fillId="4" borderId="62" xfId="0" applyNumberFormat="1" applyFont="1" applyFill="1" applyBorder="1" applyAlignment="1">
      <alignment horizontal="center" vertical="center"/>
    </xf>
    <xf numFmtId="168" fontId="18" fillId="4" borderId="63" xfId="0" applyNumberFormat="1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/>
    </xf>
    <xf numFmtId="4" fontId="18" fillId="0" borderId="0" xfId="0" applyNumberFormat="1" applyFont="1" applyBorder="1" applyAlignment="1">
      <alignment horizontal="center" vertical="center"/>
    </xf>
    <xf numFmtId="4" fontId="18" fillId="0" borderId="10" xfId="0" applyNumberFormat="1" applyFont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11" fillId="0" borderId="62" xfId="0" applyFont="1" applyBorder="1" applyAlignment="1">
      <alignment vertical="center"/>
    </xf>
    <xf numFmtId="0" fontId="11" fillId="0" borderId="63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172" fontId="18" fillId="4" borderId="4" xfId="0" applyNumberFormat="1" applyFont="1" applyFill="1" applyBorder="1" applyAlignment="1">
      <alignment horizontal="center" vertical="center"/>
    </xf>
    <xf numFmtId="172" fontId="26" fillId="4" borderId="62" xfId="0" applyNumberFormat="1" applyFont="1" applyFill="1" applyBorder="1" applyAlignment="1">
      <alignment horizontal="center" vertical="center"/>
    </xf>
    <xf numFmtId="172" fontId="26" fillId="4" borderId="63" xfId="0" applyNumberFormat="1" applyFont="1" applyFill="1" applyBorder="1" applyAlignment="1">
      <alignment horizontal="center" vertical="center"/>
    </xf>
    <xf numFmtId="0" fontId="21" fillId="5" borderId="64" xfId="0" applyFont="1" applyFill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1" fillId="5" borderId="66" xfId="0" applyFont="1" applyFill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3" fillId="5" borderId="68" xfId="0" applyFont="1" applyFill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172" fontId="18" fillId="4" borderId="62" xfId="0" applyNumberFormat="1" applyFont="1" applyFill="1" applyBorder="1" applyAlignment="1">
      <alignment horizontal="center" vertical="center"/>
    </xf>
    <xf numFmtId="172" fontId="18" fillId="4" borderId="63" xfId="0" applyNumberFormat="1" applyFont="1" applyFill="1" applyBorder="1" applyAlignment="1">
      <alignment horizontal="center" vertical="center"/>
    </xf>
    <xf numFmtId="0" fontId="24" fillId="5" borderId="68" xfId="0" applyFont="1" applyFill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169" fontId="18" fillId="4" borderId="4" xfId="0" applyNumberFormat="1" applyFont="1" applyFill="1" applyBorder="1" applyAlignment="1">
      <alignment horizontal="center" vertical="center"/>
    </xf>
    <xf numFmtId="0" fontId="18" fillId="4" borderId="62" xfId="0" applyFont="1" applyFill="1" applyBorder="1" applyAlignment="1">
      <alignment horizontal="center" vertical="center"/>
    </xf>
    <xf numFmtId="0" fontId="18" fillId="4" borderId="63" xfId="0" applyFont="1" applyFill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18" fillId="4" borderId="4" xfId="21" applyFont="1" applyFill="1" applyBorder="1" applyAlignment="1">
      <alignment horizontal="center" vertical="center"/>
    </xf>
    <xf numFmtId="0" fontId="34" fillId="0" borderId="62" xfId="21" applyFont="1" applyBorder="1" applyAlignment="1">
      <alignment horizontal="center" vertical="center"/>
    </xf>
    <xf numFmtId="172" fontId="18" fillId="4" borderId="4" xfId="21" applyNumberFormat="1" applyFont="1" applyFill="1" applyBorder="1" applyAlignment="1">
      <alignment horizontal="center" vertical="center"/>
    </xf>
    <xf numFmtId="172" fontId="18" fillId="4" borderId="62" xfId="21" applyNumberFormat="1" applyFont="1" applyFill="1" applyBorder="1" applyAlignment="1">
      <alignment horizontal="center" vertical="center"/>
    </xf>
    <xf numFmtId="172" fontId="18" fillId="4" borderId="63" xfId="21" applyNumberFormat="1" applyFont="1" applyFill="1" applyBorder="1" applyAlignment="1">
      <alignment horizontal="center" vertical="center"/>
    </xf>
    <xf numFmtId="0" fontId="26" fillId="5" borderId="70" xfId="0" applyFont="1" applyFill="1" applyBorder="1" applyAlignment="1">
      <alignment horizontal="center" vertical="center"/>
    </xf>
    <xf numFmtId="0" fontId="26" fillId="5" borderId="71" xfId="0" applyFont="1" applyFill="1" applyBorder="1" applyAlignment="1">
      <alignment horizontal="center" vertical="center"/>
    </xf>
    <xf numFmtId="0" fontId="26" fillId="5" borderId="72" xfId="0" applyFont="1" applyFill="1" applyBorder="1" applyAlignment="1">
      <alignment horizontal="center" vertical="center"/>
    </xf>
    <xf numFmtId="172" fontId="10" fillId="4" borderId="4" xfId="0" applyNumberFormat="1" applyFont="1" applyFill="1" applyBorder="1" applyAlignment="1">
      <alignment horizontal="center" vertical="center"/>
    </xf>
    <xf numFmtId="172" fontId="10" fillId="4" borderId="62" xfId="0" applyNumberFormat="1" applyFont="1" applyFill="1" applyBorder="1" applyAlignment="1">
      <alignment horizontal="center" vertical="center"/>
    </xf>
    <xf numFmtId="172" fontId="10" fillId="4" borderId="63" xfId="0" applyNumberFormat="1" applyFont="1" applyFill="1" applyBorder="1" applyAlignment="1">
      <alignment horizontal="center" vertical="center"/>
    </xf>
    <xf numFmtId="170" fontId="10" fillId="7" borderId="80" xfId="0" applyNumberFormat="1" applyFont="1" applyFill="1" applyBorder="1" applyAlignment="1">
      <alignment horizontal="left" vertical="center"/>
    </xf>
    <xf numFmtId="0" fontId="2" fillId="7" borderId="81" xfId="0" applyFont="1" applyFill="1" applyBorder="1" applyAlignment="1">
      <alignment horizontal="left" vertical="center"/>
    </xf>
    <xf numFmtId="170" fontId="10" fillId="7" borderId="100" xfId="0" quotePrefix="1" applyNumberFormat="1" applyFont="1" applyFill="1" applyBorder="1" applyAlignment="1">
      <alignment horizontal="left" vertical="center"/>
    </xf>
    <xf numFmtId="0" fontId="2" fillId="7" borderId="101" xfId="0" applyFont="1" applyFill="1" applyBorder="1" applyAlignment="1">
      <alignment horizontal="left" vertical="center"/>
    </xf>
    <xf numFmtId="170" fontId="10" fillId="7" borderId="80" xfId="0" quotePrefix="1" applyNumberFormat="1" applyFont="1" applyFill="1" applyBorder="1" applyAlignment="1">
      <alignment horizontal="left" vertical="center"/>
    </xf>
    <xf numFmtId="170" fontId="45" fillId="7" borderId="84" xfId="0" quotePrefix="1" applyNumberFormat="1" applyFont="1" applyFill="1" applyBorder="1" applyAlignment="1">
      <alignment horizontal="left" vertical="center"/>
    </xf>
    <xf numFmtId="0" fontId="8" fillId="7" borderId="85" xfId="0" applyFont="1" applyFill="1" applyBorder="1" applyAlignment="1">
      <alignment horizontal="left" vertical="center"/>
    </xf>
    <xf numFmtId="170" fontId="10" fillId="8" borderId="38" xfId="0" quotePrefix="1" applyNumberFormat="1" applyFont="1" applyFill="1" applyBorder="1" applyAlignment="1">
      <alignment horizontal="center" vertical="center"/>
    </xf>
    <xf numFmtId="170" fontId="10" fillId="8" borderId="103" xfId="0" quotePrefix="1" applyNumberFormat="1" applyFont="1" applyFill="1" applyBorder="1" applyAlignment="1">
      <alignment horizontal="center" vertical="center"/>
    </xf>
  </cellXfs>
  <cellStyles count="41">
    <cellStyle name="Comma0" xfId="1" xr:uid="{00000000-0005-0000-0000-000000000000}"/>
    <cellStyle name="Comma1" xfId="2" xr:uid="{00000000-0005-0000-0000-000001000000}"/>
    <cellStyle name="Comma2" xfId="3" xr:uid="{00000000-0005-0000-0000-000002000000}"/>
    <cellStyle name="Comma3" xfId="4" xr:uid="{00000000-0005-0000-0000-000003000000}"/>
    <cellStyle name="Currency" xfId="5" builtinId="4"/>
    <cellStyle name="Currency 2" xfId="6" xr:uid="{00000000-0005-0000-0000-000005000000}"/>
    <cellStyle name="Currency0" xfId="7" xr:uid="{00000000-0005-0000-0000-000006000000}"/>
    <cellStyle name="Date" xfId="8" xr:uid="{00000000-0005-0000-0000-000007000000}"/>
    <cellStyle name="F3" xfId="9" xr:uid="{00000000-0005-0000-0000-000008000000}"/>
    <cellStyle name="F4" xfId="10" xr:uid="{00000000-0005-0000-0000-000009000000}"/>
    <cellStyle name="F6" xfId="11" xr:uid="{00000000-0005-0000-0000-00000A000000}"/>
    <cellStyle name="F6 2" xfId="12" xr:uid="{00000000-0005-0000-0000-00000B000000}"/>
    <cellStyle name="F6_New old style CPA format" xfId="13" xr:uid="{00000000-0005-0000-0000-00000C000000}"/>
    <cellStyle name="F8" xfId="14" xr:uid="{00000000-0005-0000-0000-00000D000000}"/>
    <cellStyle name="Fixed" xfId="15" xr:uid="{00000000-0005-0000-0000-00000E000000}"/>
    <cellStyle name="George1" xfId="16" xr:uid="{00000000-0005-0000-0000-00000F000000}"/>
    <cellStyle name="Heading 1" xfId="17" builtinId="16" customBuiltin="1"/>
    <cellStyle name="Heading 2" xfId="18" builtinId="17" customBuiltin="1"/>
    <cellStyle name="HEADING1" xfId="19" xr:uid="{00000000-0005-0000-0000-000012000000}"/>
    <cellStyle name="HEADING2" xfId="20" xr:uid="{00000000-0005-0000-0000-000013000000}"/>
    <cellStyle name="Normal" xfId="0" builtinId="0"/>
    <cellStyle name="Normal 2" xfId="21" xr:uid="{00000000-0005-0000-0000-000015000000}"/>
    <cellStyle name="Normal 3" xfId="22" xr:uid="{00000000-0005-0000-0000-000016000000}"/>
    <cellStyle name="Normal 4" xfId="23" xr:uid="{00000000-0005-0000-0000-000017000000}"/>
    <cellStyle name="Normal_Sewer &amp; Toilets in Ipelegeng Proper &amp; X2 -  Tender" xfId="24" xr:uid="{00000000-0005-0000-0000-000018000000}"/>
    <cellStyle name="Normal_Sewer &amp; Toilets in Reagile X3 - Eredeti Tender" xfId="25" xr:uid="{00000000-0005-0000-0000-000019000000}"/>
    <cellStyle name="Normal_Tswelelang Roads &amp; Stormwater - Tender" xfId="26" xr:uid="{00000000-0005-0000-0000-00001A000000}"/>
    <cellStyle name="or" xfId="27" xr:uid="{00000000-0005-0000-0000-00001B000000}"/>
    <cellStyle name="Page Number" xfId="28" xr:uid="{00000000-0005-0000-0000-00001C000000}"/>
    <cellStyle name="Percent 2" xfId="29" xr:uid="{00000000-0005-0000-0000-00001D000000}"/>
    <cellStyle name="Total" xfId="30" builtinId="25" customBuiltin="1"/>
    <cellStyle name="Total 10" xfId="31" xr:uid="{00000000-0005-0000-0000-00001F000000}"/>
    <cellStyle name="Total 11" xfId="32" xr:uid="{00000000-0005-0000-0000-000020000000}"/>
    <cellStyle name="Total 2" xfId="33" xr:uid="{00000000-0005-0000-0000-000021000000}"/>
    <cellStyle name="Total 3" xfId="34" xr:uid="{00000000-0005-0000-0000-000022000000}"/>
    <cellStyle name="Total 4" xfId="35" xr:uid="{00000000-0005-0000-0000-000023000000}"/>
    <cellStyle name="Total 5" xfId="36" xr:uid="{00000000-0005-0000-0000-000024000000}"/>
    <cellStyle name="Total 6" xfId="37" xr:uid="{00000000-0005-0000-0000-000025000000}"/>
    <cellStyle name="Total 7" xfId="38" xr:uid="{00000000-0005-0000-0000-000026000000}"/>
    <cellStyle name="Total 8" xfId="39" xr:uid="{00000000-0005-0000-0000-000027000000}"/>
    <cellStyle name="Total 9" xfId="40" xr:uid="{00000000-0005-0000-0000-00002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D9DAC4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FDF0CD"/>
      <rgbColor rgb="00FF99CC"/>
      <rgbColor rgb="00FFE3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0</xdr:rowOff>
    </xdr:from>
    <xdr:to>
      <xdr:col>1</xdr:col>
      <xdr:colOff>428625</xdr:colOff>
      <xdr:row>62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F87EF06-87FE-40A8-A556-0BCFE2D3D08E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61</xdr:row>
      <xdr:rowOff>0</xdr:rowOff>
    </xdr:from>
    <xdr:to>
      <xdr:col>10</xdr:col>
      <xdr:colOff>1020366</xdr:colOff>
      <xdr:row>62</xdr:row>
      <xdr:rowOff>114300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0CC2088-2EB0-40C7-BD8D-440F7E369DAE}"/>
            </a:ext>
          </a:extLst>
        </xdr:cNvPr>
        <xdr:cNvSpPr/>
      </xdr:nvSpPr>
      <xdr:spPr bwMode="auto">
        <a:xfrm>
          <a:off x="7767638" y="13501688"/>
          <a:ext cx="1075134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61</xdr:row>
      <xdr:rowOff>0</xdr:rowOff>
    </xdr:from>
    <xdr:to>
      <xdr:col>2</xdr:col>
      <xdr:colOff>1352550</xdr:colOff>
      <xdr:row>62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FBC733C-2932-4406-B302-BA7BB27E430B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61</xdr:row>
      <xdr:rowOff>9525</xdr:rowOff>
    </xdr:from>
    <xdr:to>
      <xdr:col>2</xdr:col>
      <xdr:colOff>2914650</xdr:colOff>
      <xdr:row>62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60DEF77-A812-4B78-A9AA-57E37C13AABC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61</xdr:row>
      <xdr:rowOff>9525</xdr:rowOff>
    </xdr:from>
    <xdr:to>
      <xdr:col>2</xdr:col>
      <xdr:colOff>4457700</xdr:colOff>
      <xdr:row>62</xdr:row>
      <xdr:rowOff>123825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CB87B71E-D592-43CB-B23A-10FD2CC9AE87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61</xdr:row>
      <xdr:rowOff>0</xdr:rowOff>
    </xdr:from>
    <xdr:to>
      <xdr:col>9</xdr:col>
      <xdr:colOff>285750</xdr:colOff>
      <xdr:row>62</xdr:row>
      <xdr:rowOff>114300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CBD23017-DB09-4EDC-990C-F9E52AC2CEDB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63</xdr:row>
      <xdr:rowOff>0</xdr:rowOff>
    </xdr:from>
    <xdr:to>
      <xdr:col>1</xdr:col>
      <xdr:colOff>447675</xdr:colOff>
      <xdr:row>63</xdr:row>
      <xdr:rowOff>114300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776B80C-7E5E-439D-B2C2-EE48EDC5EB8F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63</xdr:row>
      <xdr:rowOff>0</xdr:rowOff>
    </xdr:from>
    <xdr:to>
      <xdr:col>2</xdr:col>
      <xdr:colOff>4457700</xdr:colOff>
      <xdr:row>63</xdr:row>
      <xdr:rowOff>104775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55A7BDC6-86CB-4319-82AC-ADEB6DAFF90D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63</xdr:row>
      <xdr:rowOff>0</xdr:rowOff>
    </xdr:from>
    <xdr:to>
      <xdr:col>2</xdr:col>
      <xdr:colOff>1352550</xdr:colOff>
      <xdr:row>63</xdr:row>
      <xdr:rowOff>123825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657D58B0-7C9E-4D88-9AC9-8B84F64FC163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63</xdr:row>
      <xdr:rowOff>0</xdr:rowOff>
    </xdr:from>
    <xdr:to>
      <xdr:col>9</xdr:col>
      <xdr:colOff>276225</xdr:colOff>
      <xdr:row>63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4377F0D-64F2-46E1-9C26-32BB1F0B092A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63</xdr:row>
      <xdr:rowOff>0</xdr:rowOff>
    </xdr:from>
    <xdr:to>
      <xdr:col>2</xdr:col>
      <xdr:colOff>2914650</xdr:colOff>
      <xdr:row>63</xdr:row>
      <xdr:rowOff>123825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F6C552B8-1B3D-4CF2-925C-ED9FB9FBD90E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63</xdr:row>
      <xdr:rowOff>0</xdr:rowOff>
    </xdr:from>
    <xdr:to>
      <xdr:col>10</xdr:col>
      <xdr:colOff>1019175</xdr:colOff>
      <xdr:row>63</xdr:row>
      <xdr:rowOff>123825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B27E2BA5-AF59-4861-B00D-5E8BA9F76896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838455</xdr:colOff>
      <xdr:row>2</xdr:row>
      <xdr:rowOff>209550</xdr:rowOff>
    </xdr:to>
    <xdr:pic>
      <xdr:nvPicPr>
        <xdr:cNvPr id="14" name="Picture 1" descr="Letterhead - MEC Consulting Engineers">
          <a:extLst>
            <a:ext uri="{FF2B5EF4-FFF2-40B4-BE49-F238E27FC236}">
              <a16:creationId xmlns:a16="http://schemas.microsoft.com/office/drawing/2014/main" id="{CB259D8A-94F3-4926-9B96-0DBFAEEC8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820025" y="276225"/>
          <a:ext cx="83845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</xdr:col>
      <xdr:colOff>428625</xdr:colOff>
      <xdr:row>61</xdr:row>
      <xdr:rowOff>114300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9F65F586-092C-4104-87E6-877B3BDF28BC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60</xdr:row>
      <xdr:rowOff>0</xdr:rowOff>
    </xdr:from>
    <xdr:to>
      <xdr:col>10</xdr:col>
      <xdr:colOff>1020366</xdr:colOff>
      <xdr:row>61</xdr:row>
      <xdr:rowOff>114300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4C091E8A-5F22-42B1-A37A-E6D8D98E5671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60</xdr:row>
      <xdr:rowOff>0</xdr:rowOff>
    </xdr:from>
    <xdr:to>
      <xdr:col>2</xdr:col>
      <xdr:colOff>1352550</xdr:colOff>
      <xdr:row>61</xdr:row>
      <xdr:rowOff>114300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EA39729-5B8F-47E7-8B40-0A6A74B3A40F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60</xdr:row>
      <xdr:rowOff>9525</xdr:rowOff>
    </xdr:from>
    <xdr:to>
      <xdr:col>2</xdr:col>
      <xdr:colOff>2914650</xdr:colOff>
      <xdr:row>61</xdr:row>
      <xdr:rowOff>123825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811A151D-CD83-495E-97C8-4995FAD3EC03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60</xdr:row>
      <xdr:rowOff>9525</xdr:rowOff>
    </xdr:from>
    <xdr:to>
      <xdr:col>2</xdr:col>
      <xdr:colOff>4457700</xdr:colOff>
      <xdr:row>61</xdr:row>
      <xdr:rowOff>123825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B0167092-9B06-46DB-AD11-BAEAFEADE37B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60</xdr:row>
      <xdr:rowOff>0</xdr:rowOff>
    </xdr:from>
    <xdr:to>
      <xdr:col>9</xdr:col>
      <xdr:colOff>285750</xdr:colOff>
      <xdr:row>61</xdr:row>
      <xdr:rowOff>114300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418A5441-F170-4109-8B0B-BD4331F94599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62</xdr:row>
      <xdr:rowOff>0</xdr:rowOff>
    </xdr:from>
    <xdr:to>
      <xdr:col>1</xdr:col>
      <xdr:colOff>447675</xdr:colOff>
      <xdr:row>62</xdr:row>
      <xdr:rowOff>114300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4120BE93-A5D9-49FD-8968-8DE309809F4C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62</xdr:row>
      <xdr:rowOff>0</xdr:rowOff>
    </xdr:from>
    <xdr:to>
      <xdr:col>2</xdr:col>
      <xdr:colOff>4457700</xdr:colOff>
      <xdr:row>62</xdr:row>
      <xdr:rowOff>104775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4CF3E134-FAE4-473B-BE74-7A372A37A620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62</xdr:row>
      <xdr:rowOff>0</xdr:rowOff>
    </xdr:from>
    <xdr:to>
      <xdr:col>2</xdr:col>
      <xdr:colOff>1352550</xdr:colOff>
      <xdr:row>62</xdr:row>
      <xdr:rowOff>123825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3CC9B425-5368-4448-AAC7-CEBCA83E5592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62</xdr:row>
      <xdr:rowOff>0</xdr:rowOff>
    </xdr:from>
    <xdr:to>
      <xdr:col>9</xdr:col>
      <xdr:colOff>276225</xdr:colOff>
      <xdr:row>62</xdr:row>
      <xdr:rowOff>123825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D50BBEE0-A695-4E05-923E-7DC3C4CF8E1F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62</xdr:row>
      <xdr:rowOff>0</xdr:rowOff>
    </xdr:from>
    <xdr:to>
      <xdr:col>2</xdr:col>
      <xdr:colOff>2914650</xdr:colOff>
      <xdr:row>62</xdr:row>
      <xdr:rowOff>123825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808FA96A-AB25-4CCF-936B-947729B9B95F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62</xdr:row>
      <xdr:rowOff>0</xdr:rowOff>
    </xdr:from>
    <xdr:to>
      <xdr:col>10</xdr:col>
      <xdr:colOff>1019175</xdr:colOff>
      <xdr:row>62</xdr:row>
      <xdr:rowOff>123825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4C1AA118-C10F-43E1-B0B2-1A7F6CF60724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581025</xdr:colOff>
      <xdr:row>1</xdr:row>
      <xdr:rowOff>1</xdr:rowOff>
    </xdr:from>
    <xdr:to>
      <xdr:col>10</xdr:col>
      <xdr:colOff>828675</xdr:colOff>
      <xdr:row>2</xdr:row>
      <xdr:rowOff>156166</xdr:rowOff>
    </xdr:to>
    <xdr:pic>
      <xdr:nvPicPr>
        <xdr:cNvPr id="27" name="Picture 1" descr="Letterhead - MEC Consulting Engineers">
          <a:extLst>
            <a:ext uri="{FF2B5EF4-FFF2-40B4-BE49-F238E27FC236}">
              <a16:creationId xmlns:a16="http://schemas.microsoft.com/office/drawing/2014/main" id="{23496F8D-FEDE-4819-A3E0-519FD2A7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00" y="276226"/>
          <a:ext cx="1028700" cy="4323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107496</xdr:colOff>
      <xdr:row>53</xdr:row>
      <xdr:rowOff>2721</xdr:rowOff>
    </xdr:from>
    <xdr:to>
      <xdr:col>1</xdr:col>
      <xdr:colOff>1145721</xdr:colOff>
      <xdr:row>54</xdr:row>
      <xdr:rowOff>117021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7DDD9801-2DC4-4232-BBC6-B0B5633DA83E}"/>
            </a:ext>
          </a:extLst>
        </xdr:cNvPr>
        <xdr:cNvSpPr/>
      </xdr:nvSpPr>
      <xdr:spPr bwMode="auto">
        <a:xfrm>
          <a:off x="1488621" y="13242471"/>
          <a:ext cx="10382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9525</xdr:colOff>
      <xdr:row>53</xdr:row>
      <xdr:rowOff>9525</xdr:rowOff>
    </xdr:from>
    <xdr:to>
      <xdr:col>0</xdr:col>
      <xdr:colOff>1085850</xdr:colOff>
      <xdr:row>54</xdr:row>
      <xdr:rowOff>123825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3F787DF7-7556-4591-82C4-E61D9511D95B}"/>
            </a:ext>
          </a:extLst>
        </xdr:cNvPr>
        <xdr:cNvSpPr/>
      </xdr:nvSpPr>
      <xdr:spPr bwMode="auto">
        <a:xfrm>
          <a:off x="9525" y="132397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1</xdr:col>
      <xdr:colOff>4505325</xdr:colOff>
      <xdr:row>53</xdr:row>
      <xdr:rowOff>0</xdr:rowOff>
    </xdr:from>
    <xdr:to>
      <xdr:col>2</xdr:col>
      <xdr:colOff>161925</xdr:colOff>
      <xdr:row>54</xdr:row>
      <xdr:rowOff>114300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2CB97EA2-69AA-478A-A34D-1A4A885BF450}"/>
            </a:ext>
          </a:extLst>
        </xdr:cNvPr>
        <xdr:cNvSpPr/>
      </xdr:nvSpPr>
      <xdr:spPr bwMode="auto">
        <a:xfrm>
          <a:off x="5886450" y="13239750"/>
          <a:ext cx="10382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1</xdr:col>
      <xdr:colOff>3054804</xdr:colOff>
      <xdr:row>53</xdr:row>
      <xdr:rowOff>9525</xdr:rowOff>
    </xdr:from>
    <xdr:to>
      <xdr:col>1</xdr:col>
      <xdr:colOff>4093029</xdr:colOff>
      <xdr:row>54</xdr:row>
      <xdr:rowOff>123825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9C3469D8-C1D4-47B1-8D85-B129D0FDB24F}"/>
            </a:ext>
          </a:extLst>
        </xdr:cNvPr>
        <xdr:cNvSpPr/>
      </xdr:nvSpPr>
      <xdr:spPr bwMode="auto">
        <a:xfrm>
          <a:off x="4435929" y="13249275"/>
          <a:ext cx="10382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504825</xdr:colOff>
      <xdr:row>53</xdr:row>
      <xdr:rowOff>0</xdr:rowOff>
    </xdr:from>
    <xdr:to>
      <xdr:col>2</xdr:col>
      <xdr:colOff>1543050</xdr:colOff>
      <xdr:row>54</xdr:row>
      <xdr:rowOff>114300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4C358E7E-C6E7-49B5-B16C-FBC6773014EA}"/>
            </a:ext>
          </a:extLst>
        </xdr:cNvPr>
        <xdr:cNvSpPr/>
      </xdr:nvSpPr>
      <xdr:spPr bwMode="auto">
        <a:xfrm>
          <a:off x="7267575" y="13230225"/>
          <a:ext cx="10382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1</xdr:col>
      <xdr:colOff>1571625</xdr:colOff>
      <xdr:row>53</xdr:row>
      <xdr:rowOff>0</xdr:rowOff>
    </xdr:from>
    <xdr:to>
      <xdr:col>1</xdr:col>
      <xdr:colOff>2609850</xdr:colOff>
      <xdr:row>54</xdr:row>
      <xdr:rowOff>114300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88D2AF74-84FD-480D-91A1-D2A135A1BE94}"/>
            </a:ext>
          </a:extLst>
        </xdr:cNvPr>
        <xdr:cNvSpPr/>
      </xdr:nvSpPr>
      <xdr:spPr bwMode="auto">
        <a:xfrm>
          <a:off x="2952750" y="13239750"/>
          <a:ext cx="10382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20411</xdr:colOff>
      <xdr:row>54</xdr:row>
      <xdr:rowOff>183697</xdr:rowOff>
    </xdr:from>
    <xdr:to>
      <xdr:col>0</xdr:col>
      <xdr:colOff>1087211</xdr:colOff>
      <xdr:row>55</xdr:row>
      <xdr:rowOff>107497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69F06D38-7A1D-4E14-94B1-0B0CC04D570C}"/>
            </a:ext>
          </a:extLst>
        </xdr:cNvPr>
        <xdr:cNvSpPr/>
      </xdr:nvSpPr>
      <xdr:spPr bwMode="auto">
        <a:xfrm>
          <a:off x="20411" y="13613947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1</xdr:col>
      <xdr:colOff>88445</xdr:colOff>
      <xdr:row>55</xdr:row>
      <xdr:rowOff>6805</xdr:rowOff>
    </xdr:from>
    <xdr:to>
      <xdr:col>1</xdr:col>
      <xdr:colOff>1155245</xdr:colOff>
      <xdr:row>55</xdr:row>
      <xdr:rowOff>130630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14D1C698-9AA5-440A-9412-7FF372A18EFB}"/>
            </a:ext>
          </a:extLst>
        </xdr:cNvPr>
        <xdr:cNvSpPr/>
      </xdr:nvSpPr>
      <xdr:spPr bwMode="auto">
        <a:xfrm>
          <a:off x="1469570" y="1362755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1</xdr:col>
      <xdr:colOff>1571625</xdr:colOff>
      <xdr:row>55</xdr:row>
      <xdr:rowOff>13606</xdr:rowOff>
    </xdr:from>
    <xdr:to>
      <xdr:col>1</xdr:col>
      <xdr:colOff>2638425</xdr:colOff>
      <xdr:row>55</xdr:row>
      <xdr:rowOff>137431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5AC2EA82-045E-4F48-B729-B7C338135DCF}"/>
            </a:ext>
          </a:extLst>
        </xdr:cNvPr>
        <xdr:cNvSpPr/>
      </xdr:nvSpPr>
      <xdr:spPr bwMode="auto">
        <a:xfrm>
          <a:off x="2952750" y="13634356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1</xdr:col>
      <xdr:colOff>3047998</xdr:colOff>
      <xdr:row>55</xdr:row>
      <xdr:rowOff>20410</xdr:rowOff>
    </xdr:from>
    <xdr:to>
      <xdr:col>1</xdr:col>
      <xdr:colOff>4105273</xdr:colOff>
      <xdr:row>55</xdr:row>
      <xdr:rowOff>125185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A72EE8C1-6143-47C6-ADF6-91DA3817F37C}"/>
            </a:ext>
          </a:extLst>
        </xdr:cNvPr>
        <xdr:cNvSpPr/>
      </xdr:nvSpPr>
      <xdr:spPr bwMode="auto">
        <a:xfrm>
          <a:off x="4429123" y="13641160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1</xdr:col>
      <xdr:colOff>4510768</xdr:colOff>
      <xdr:row>55</xdr:row>
      <xdr:rowOff>13607</xdr:rowOff>
    </xdr:from>
    <xdr:to>
      <xdr:col>2</xdr:col>
      <xdr:colOff>195943</xdr:colOff>
      <xdr:row>55</xdr:row>
      <xdr:rowOff>137432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6575BF62-2BDC-4B39-8E2D-B94529104187}"/>
            </a:ext>
          </a:extLst>
        </xdr:cNvPr>
        <xdr:cNvSpPr/>
      </xdr:nvSpPr>
      <xdr:spPr bwMode="auto">
        <a:xfrm>
          <a:off x="5891893" y="13634357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489858</xdr:colOff>
      <xdr:row>55</xdr:row>
      <xdr:rowOff>20413</xdr:rowOff>
    </xdr:from>
    <xdr:to>
      <xdr:col>2</xdr:col>
      <xdr:colOff>1556658</xdr:colOff>
      <xdr:row>55</xdr:row>
      <xdr:rowOff>144238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1B18D34C-B16D-43F7-961B-89C755CAA657}"/>
            </a:ext>
          </a:extLst>
        </xdr:cNvPr>
        <xdr:cNvSpPr/>
      </xdr:nvSpPr>
      <xdr:spPr bwMode="auto">
        <a:xfrm>
          <a:off x="7252608" y="13641163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2</xdr:col>
      <xdr:colOff>438150</xdr:colOff>
      <xdr:row>1</xdr:row>
      <xdr:rowOff>1</xdr:rowOff>
    </xdr:from>
    <xdr:to>
      <xdr:col>2</xdr:col>
      <xdr:colOff>1390650</xdr:colOff>
      <xdr:row>2</xdr:row>
      <xdr:rowOff>133662</xdr:rowOff>
    </xdr:to>
    <xdr:pic>
      <xdr:nvPicPr>
        <xdr:cNvPr id="15" name="Picture 1" descr="Letterhead - MEC Consulting Engineers">
          <a:extLst>
            <a:ext uri="{FF2B5EF4-FFF2-40B4-BE49-F238E27FC236}">
              <a16:creationId xmlns:a16="http://schemas.microsoft.com/office/drawing/2014/main" id="{736A7697-CD9E-4393-A2E5-EF74EA4DD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00900" y="266701"/>
          <a:ext cx="952500" cy="4003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0</xdr:rowOff>
    </xdr:from>
    <xdr:to>
      <xdr:col>1</xdr:col>
      <xdr:colOff>428625</xdr:colOff>
      <xdr:row>57</xdr:row>
      <xdr:rowOff>114300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3F0C0C36-DA5A-4E03-BF56-C4AEBFC16DF4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56</xdr:row>
      <xdr:rowOff>0</xdr:rowOff>
    </xdr:from>
    <xdr:to>
      <xdr:col>10</xdr:col>
      <xdr:colOff>1020366</xdr:colOff>
      <xdr:row>57</xdr:row>
      <xdr:rowOff>114300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35191613-CD2E-49FE-9499-4190CE3295EC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56</xdr:row>
      <xdr:rowOff>0</xdr:rowOff>
    </xdr:from>
    <xdr:to>
      <xdr:col>2</xdr:col>
      <xdr:colOff>1352550</xdr:colOff>
      <xdr:row>57</xdr:row>
      <xdr:rowOff>114300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F5F2325-0AA3-4737-B693-0BD1CC543FD6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56</xdr:row>
      <xdr:rowOff>9525</xdr:rowOff>
    </xdr:from>
    <xdr:to>
      <xdr:col>2</xdr:col>
      <xdr:colOff>2914650</xdr:colOff>
      <xdr:row>57</xdr:row>
      <xdr:rowOff>123825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9F558ED3-1558-444A-8902-897C09D5133C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56</xdr:row>
      <xdr:rowOff>9525</xdr:rowOff>
    </xdr:from>
    <xdr:to>
      <xdr:col>2</xdr:col>
      <xdr:colOff>4457700</xdr:colOff>
      <xdr:row>57</xdr:row>
      <xdr:rowOff>123825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B86DC9F2-50CE-4596-9133-D814ABD1799E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56</xdr:row>
      <xdr:rowOff>0</xdr:rowOff>
    </xdr:from>
    <xdr:to>
      <xdr:col>9</xdr:col>
      <xdr:colOff>285750</xdr:colOff>
      <xdr:row>57</xdr:row>
      <xdr:rowOff>114300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86B9D32B-4DF7-4F99-8020-E225F5C685DC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58</xdr:row>
      <xdr:rowOff>0</xdr:rowOff>
    </xdr:from>
    <xdr:to>
      <xdr:col>1</xdr:col>
      <xdr:colOff>447675</xdr:colOff>
      <xdr:row>58</xdr:row>
      <xdr:rowOff>114300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3FAF6C3A-F83D-42ED-AFC3-61B4D6F82E68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58</xdr:row>
      <xdr:rowOff>0</xdr:rowOff>
    </xdr:from>
    <xdr:to>
      <xdr:col>2</xdr:col>
      <xdr:colOff>4457700</xdr:colOff>
      <xdr:row>58</xdr:row>
      <xdr:rowOff>104775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A0B04B92-8C90-4C52-9D57-8271DD2BA99D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58</xdr:row>
      <xdr:rowOff>0</xdr:rowOff>
    </xdr:from>
    <xdr:to>
      <xdr:col>2</xdr:col>
      <xdr:colOff>1352550</xdr:colOff>
      <xdr:row>58</xdr:row>
      <xdr:rowOff>123825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FC4F6FF4-A983-4C9C-BFDD-B5748D0AEEE4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58</xdr:row>
      <xdr:rowOff>0</xdr:rowOff>
    </xdr:from>
    <xdr:to>
      <xdr:col>9</xdr:col>
      <xdr:colOff>276225</xdr:colOff>
      <xdr:row>58</xdr:row>
      <xdr:rowOff>123825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DDBFE2DD-C280-4904-B25C-076851B633B1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58</xdr:row>
      <xdr:rowOff>0</xdr:rowOff>
    </xdr:from>
    <xdr:to>
      <xdr:col>2</xdr:col>
      <xdr:colOff>2914650</xdr:colOff>
      <xdr:row>58</xdr:row>
      <xdr:rowOff>123825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AD3687FE-53AA-4496-9CC4-3AC32185B2B1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58</xdr:row>
      <xdr:rowOff>0</xdr:rowOff>
    </xdr:from>
    <xdr:to>
      <xdr:col>10</xdr:col>
      <xdr:colOff>1019175</xdr:colOff>
      <xdr:row>58</xdr:row>
      <xdr:rowOff>123825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A551858B-47BC-4C67-B41A-4CD3340912AA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649941</xdr:colOff>
      <xdr:row>0</xdr:row>
      <xdr:rowOff>257735</xdr:rowOff>
    </xdr:from>
    <xdr:to>
      <xdr:col>10</xdr:col>
      <xdr:colOff>840442</xdr:colOff>
      <xdr:row>2</xdr:row>
      <xdr:rowOff>179294</xdr:rowOff>
    </xdr:to>
    <xdr:pic>
      <xdr:nvPicPr>
        <xdr:cNvPr id="26" name="Picture 1" descr="Letterhead - MEC Consulting Engineers">
          <a:extLst>
            <a:ext uri="{FF2B5EF4-FFF2-40B4-BE49-F238E27FC236}">
              <a16:creationId xmlns:a16="http://schemas.microsoft.com/office/drawing/2014/main" id="{6A50F14A-C463-4C0E-85BC-D3DB841CC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989794" y="257735"/>
          <a:ext cx="1019736" cy="4818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0</xdr:rowOff>
    </xdr:from>
    <xdr:to>
      <xdr:col>1</xdr:col>
      <xdr:colOff>428625</xdr:colOff>
      <xdr:row>60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2501322-30C5-4661-BA92-190B3A551F31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59</xdr:row>
      <xdr:rowOff>0</xdr:rowOff>
    </xdr:from>
    <xdr:to>
      <xdr:col>10</xdr:col>
      <xdr:colOff>1020366</xdr:colOff>
      <xdr:row>60</xdr:row>
      <xdr:rowOff>114300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D52A572-A51E-4FFC-AD15-46B07C266265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59</xdr:row>
      <xdr:rowOff>0</xdr:rowOff>
    </xdr:from>
    <xdr:to>
      <xdr:col>2</xdr:col>
      <xdr:colOff>1352550</xdr:colOff>
      <xdr:row>60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64F5FD0-CF19-4F35-AA6E-5604871F04F3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59</xdr:row>
      <xdr:rowOff>9525</xdr:rowOff>
    </xdr:from>
    <xdr:to>
      <xdr:col>2</xdr:col>
      <xdr:colOff>2914650</xdr:colOff>
      <xdr:row>60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0B02C30-7A39-466F-B37F-E5B30FD2156C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59</xdr:row>
      <xdr:rowOff>9525</xdr:rowOff>
    </xdr:from>
    <xdr:to>
      <xdr:col>2</xdr:col>
      <xdr:colOff>4457700</xdr:colOff>
      <xdr:row>60</xdr:row>
      <xdr:rowOff>123825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711753C1-C935-4ACB-8B38-1FC1423BF921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59</xdr:row>
      <xdr:rowOff>0</xdr:rowOff>
    </xdr:from>
    <xdr:to>
      <xdr:col>9</xdr:col>
      <xdr:colOff>285750</xdr:colOff>
      <xdr:row>60</xdr:row>
      <xdr:rowOff>114300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AAD3098-433C-4C8E-8524-EC629C55957A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61</xdr:row>
      <xdr:rowOff>0</xdr:rowOff>
    </xdr:from>
    <xdr:to>
      <xdr:col>1</xdr:col>
      <xdr:colOff>447675</xdr:colOff>
      <xdr:row>61</xdr:row>
      <xdr:rowOff>114300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646D174C-D0F2-4D66-813D-EFFF9C7F5D76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61</xdr:row>
      <xdr:rowOff>0</xdr:rowOff>
    </xdr:from>
    <xdr:to>
      <xdr:col>2</xdr:col>
      <xdr:colOff>4457700</xdr:colOff>
      <xdr:row>61</xdr:row>
      <xdr:rowOff>104775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904D7BB-CAB6-4C33-8375-26ABCC7EA0BB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61</xdr:row>
      <xdr:rowOff>0</xdr:rowOff>
    </xdr:from>
    <xdr:to>
      <xdr:col>2</xdr:col>
      <xdr:colOff>1352550</xdr:colOff>
      <xdr:row>61</xdr:row>
      <xdr:rowOff>123825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E1107D5E-52A5-464A-9064-C92CFAE9D654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61</xdr:row>
      <xdr:rowOff>0</xdr:rowOff>
    </xdr:from>
    <xdr:to>
      <xdr:col>9</xdr:col>
      <xdr:colOff>276225</xdr:colOff>
      <xdr:row>61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3606386F-BD44-4552-8EAD-2DF7677C766C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61</xdr:row>
      <xdr:rowOff>0</xdr:rowOff>
    </xdr:from>
    <xdr:to>
      <xdr:col>2</xdr:col>
      <xdr:colOff>2914650</xdr:colOff>
      <xdr:row>61</xdr:row>
      <xdr:rowOff>123825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C1DBA70E-32EE-444E-8A59-770F51539C74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61</xdr:row>
      <xdr:rowOff>0</xdr:rowOff>
    </xdr:from>
    <xdr:to>
      <xdr:col>10</xdr:col>
      <xdr:colOff>1019175</xdr:colOff>
      <xdr:row>61</xdr:row>
      <xdr:rowOff>123825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EB09AD19-FC78-46AE-9E13-4872083009DC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704851</xdr:colOff>
      <xdr:row>1</xdr:row>
      <xdr:rowOff>19051</xdr:rowOff>
    </xdr:from>
    <xdr:to>
      <xdr:col>10</xdr:col>
      <xdr:colOff>863543</xdr:colOff>
      <xdr:row>2</xdr:row>
      <xdr:rowOff>180976</xdr:rowOff>
    </xdr:to>
    <xdr:pic>
      <xdr:nvPicPr>
        <xdr:cNvPr id="15" name="Picture 1" descr="Letterhead - MEC Consulting Engineers">
          <a:extLst>
            <a:ext uri="{FF2B5EF4-FFF2-40B4-BE49-F238E27FC236}">
              <a16:creationId xmlns:a16="http://schemas.microsoft.com/office/drawing/2014/main" id="{49B23910-FAC9-4371-AA40-489C169E1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743826" y="295276"/>
          <a:ext cx="939742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1</xdr:col>
      <xdr:colOff>428625</xdr:colOff>
      <xdr:row>63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124E572-C765-40A9-BC32-FA0212940F9B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62</xdr:row>
      <xdr:rowOff>0</xdr:rowOff>
    </xdr:from>
    <xdr:to>
      <xdr:col>10</xdr:col>
      <xdr:colOff>1020366</xdr:colOff>
      <xdr:row>63</xdr:row>
      <xdr:rowOff>114300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A007BC5-EACB-4F94-88B1-570EE0FCF4FF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62</xdr:row>
      <xdr:rowOff>0</xdr:rowOff>
    </xdr:from>
    <xdr:to>
      <xdr:col>2</xdr:col>
      <xdr:colOff>1352550</xdr:colOff>
      <xdr:row>63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DD992E1-5BE5-4E1D-BA14-EAAA17ECAA48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62</xdr:row>
      <xdr:rowOff>9525</xdr:rowOff>
    </xdr:from>
    <xdr:to>
      <xdr:col>2</xdr:col>
      <xdr:colOff>2914650</xdr:colOff>
      <xdr:row>63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8E200FB-CEF1-4699-B29B-E3066A9C5C51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62</xdr:row>
      <xdr:rowOff>9525</xdr:rowOff>
    </xdr:from>
    <xdr:to>
      <xdr:col>2</xdr:col>
      <xdr:colOff>4457700</xdr:colOff>
      <xdr:row>63</xdr:row>
      <xdr:rowOff>123825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8F39440A-FE96-4CBC-95E6-26C9C7783A86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62</xdr:row>
      <xdr:rowOff>0</xdr:rowOff>
    </xdr:from>
    <xdr:to>
      <xdr:col>9</xdr:col>
      <xdr:colOff>285750</xdr:colOff>
      <xdr:row>63</xdr:row>
      <xdr:rowOff>114300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920D788-F925-4A45-80EB-180E534A0B91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64</xdr:row>
      <xdr:rowOff>0</xdr:rowOff>
    </xdr:from>
    <xdr:to>
      <xdr:col>1</xdr:col>
      <xdr:colOff>447675</xdr:colOff>
      <xdr:row>64</xdr:row>
      <xdr:rowOff>114300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B88718D-462F-455C-89FB-D42E9FD8650B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64</xdr:row>
      <xdr:rowOff>0</xdr:rowOff>
    </xdr:from>
    <xdr:to>
      <xdr:col>2</xdr:col>
      <xdr:colOff>4457700</xdr:colOff>
      <xdr:row>64</xdr:row>
      <xdr:rowOff>104775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2A95884F-01BB-4D9F-B164-F9DF1739BD88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64</xdr:row>
      <xdr:rowOff>0</xdr:rowOff>
    </xdr:from>
    <xdr:to>
      <xdr:col>2</xdr:col>
      <xdr:colOff>1352550</xdr:colOff>
      <xdr:row>64</xdr:row>
      <xdr:rowOff>123825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72E4EBB2-0591-4789-B548-FF4C5452B1B9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64</xdr:row>
      <xdr:rowOff>0</xdr:rowOff>
    </xdr:from>
    <xdr:to>
      <xdr:col>9</xdr:col>
      <xdr:colOff>276225</xdr:colOff>
      <xdr:row>64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811E7030-AA03-44CD-8AE0-72D2B73B3572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64</xdr:row>
      <xdr:rowOff>0</xdr:rowOff>
    </xdr:from>
    <xdr:to>
      <xdr:col>2</xdr:col>
      <xdr:colOff>2914650</xdr:colOff>
      <xdr:row>64</xdr:row>
      <xdr:rowOff>123825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78601AD-7739-4B6F-A191-98CC77A4C50A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64</xdr:row>
      <xdr:rowOff>0</xdr:rowOff>
    </xdr:from>
    <xdr:to>
      <xdr:col>10</xdr:col>
      <xdr:colOff>1019175</xdr:colOff>
      <xdr:row>64</xdr:row>
      <xdr:rowOff>123825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F4B8E571-A739-49C4-AB15-F60E443119FD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666750</xdr:colOff>
      <xdr:row>1</xdr:row>
      <xdr:rowOff>38101</xdr:rowOff>
    </xdr:from>
    <xdr:to>
      <xdr:col>10</xdr:col>
      <xdr:colOff>923925</xdr:colOff>
      <xdr:row>2</xdr:row>
      <xdr:rowOff>198270</xdr:rowOff>
    </xdr:to>
    <xdr:pic>
      <xdr:nvPicPr>
        <xdr:cNvPr id="14" name="Picture 1" descr="Letterhead - MEC Consulting Engineers">
          <a:extLst>
            <a:ext uri="{FF2B5EF4-FFF2-40B4-BE49-F238E27FC236}">
              <a16:creationId xmlns:a16="http://schemas.microsoft.com/office/drawing/2014/main" id="{9373296A-93F6-43AC-8B4A-7AB443006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705725" y="314326"/>
          <a:ext cx="1038225" cy="436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0</xdr:rowOff>
    </xdr:from>
    <xdr:to>
      <xdr:col>1</xdr:col>
      <xdr:colOff>428625</xdr:colOff>
      <xdr:row>60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B8ADD19-DD38-4387-9E58-E5947B49B9AD}"/>
            </a:ext>
          </a:extLst>
        </xdr:cNvPr>
        <xdr:cNvSpPr/>
      </xdr:nvSpPr>
      <xdr:spPr bwMode="auto">
        <a:xfrm>
          <a:off x="0" y="1423987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59</xdr:row>
      <xdr:rowOff>0</xdr:rowOff>
    </xdr:from>
    <xdr:to>
      <xdr:col>10</xdr:col>
      <xdr:colOff>1020366</xdr:colOff>
      <xdr:row>60</xdr:row>
      <xdr:rowOff>114300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764DA6A-BB97-4A8E-B449-24CEA3B3AFA5}"/>
            </a:ext>
          </a:extLst>
        </xdr:cNvPr>
        <xdr:cNvSpPr/>
      </xdr:nvSpPr>
      <xdr:spPr bwMode="auto">
        <a:xfrm>
          <a:off x="7764066" y="1423987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59</xdr:row>
      <xdr:rowOff>0</xdr:rowOff>
    </xdr:from>
    <xdr:to>
      <xdr:col>2</xdr:col>
      <xdr:colOff>1352550</xdr:colOff>
      <xdr:row>60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B344B82-6647-4E43-92E8-22D28CD67632}"/>
            </a:ext>
          </a:extLst>
        </xdr:cNvPr>
        <xdr:cNvSpPr/>
      </xdr:nvSpPr>
      <xdr:spPr bwMode="auto">
        <a:xfrm>
          <a:off x="1571625" y="1423987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59</xdr:row>
      <xdr:rowOff>9525</xdr:rowOff>
    </xdr:from>
    <xdr:to>
      <xdr:col>2</xdr:col>
      <xdr:colOff>2914650</xdr:colOff>
      <xdr:row>60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4A6BFF2-7C6B-4897-9822-3D1FC308054D}"/>
            </a:ext>
          </a:extLst>
        </xdr:cNvPr>
        <xdr:cNvSpPr/>
      </xdr:nvSpPr>
      <xdr:spPr bwMode="auto">
        <a:xfrm>
          <a:off x="3133725" y="1424940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59</xdr:row>
      <xdr:rowOff>9525</xdr:rowOff>
    </xdr:from>
    <xdr:to>
      <xdr:col>2</xdr:col>
      <xdr:colOff>4457700</xdr:colOff>
      <xdr:row>60</xdr:row>
      <xdr:rowOff>123825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8EBB1C97-DC26-4F17-A82C-B3DFE3B92FEB}"/>
            </a:ext>
          </a:extLst>
        </xdr:cNvPr>
        <xdr:cNvSpPr/>
      </xdr:nvSpPr>
      <xdr:spPr bwMode="auto">
        <a:xfrm>
          <a:off x="4676775" y="1424940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59</xdr:row>
      <xdr:rowOff>0</xdr:rowOff>
    </xdr:from>
    <xdr:to>
      <xdr:col>9</xdr:col>
      <xdr:colOff>285750</xdr:colOff>
      <xdr:row>60</xdr:row>
      <xdr:rowOff>114300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1583751-07E1-4C20-BA31-DD699EB1E8DE}"/>
            </a:ext>
          </a:extLst>
        </xdr:cNvPr>
        <xdr:cNvSpPr/>
      </xdr:nvSpPr>
      <xdr:spPr bwMode="auto">
        <a:xfrm>
          <a:off x="6248400" y="1423987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61</xdr:row>
      <xdr:rowOff>0</xdr:rowOff>
    </xdr:from>
    <xdr:to>
      <xdr:col>1</xdr:col>
      <xdr:colOff>447675</xdr:colOff>
      <xdr:row>61</xdr:row>
      <xdr:rowOff>114300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1F54B628-3089-4DC6-AA44-9244C3BC1916}"/>
            </a:ext>
          </a:extLst>
        </xdr:cNvPr>
        <xdr:cNvSpPr/>
      </xdr:nvSpPr>
      <xdr:spPr bwMode="auto">
        <a:xfrm>
          <a:off x="28575" y="1462087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61</xdr:row>
      <xdr:rowOff>0</xdr:rowOff>
    </xdr:from>
    <xdr:to>
      <xdr:col>2</xdr:col>
      <xdr:colOff>4457700</xdr:colOff>
      <xdr:row>61</xdr:row>
      <xdr:rowOff>104775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F41F088E-2C85-4D42-85BE-FC1EB57CDE1A}"/>
            </a:ext>
          </a:extLst>
        </xdr:cNvPr>
        <xdr:cNvSpPr/>
      </xdr:nvSpPr>
      <xdr:spPr bwMode="auto">
        <a:xfrm>
          <a:off x="4695825" y="1462087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61</xdr:row>
      <xdr:rowOff>0</xdr:rowOff>
    </xdr:from>
    <xdr:to>
      <xdr:col>2</xdr:col>
      <xdr:colOff>1352550</xdr:colOff>
      <xdr:row>61</xdr:row>
      <xdr:rowOff>123825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4AD26D33-0F6B-4F4A-99F2-F64A108B4D37}"/>
            </a:ext>
          </a:extLst>
        </xdr:cNvPr>
        <xdr:cNvSpPr/>
      </xdr:nvSpPr>
      <xdr:spPr bwMode="auto">
        <a:xfrm>
          <a:off x="1581150" y="1462087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61</xdr:row>
      <xdr:rowOff>0</xdr:rowOff>
    </xdr:from>
    <xdr:to>
      <xdr:col>9</xdr:col>
      <xdr:colOff>276225</xdr:colOff>
      <xdr:row>61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E024D14D-7E14-487D-896F-496283321261}"/>
            </a:ext>
          </a:extLst>
        </xdr:cNvPr>
        <xdr:cNvSpPr/>
      </xdr:nvSpPr>
      <xdr:spPr bwMode="auto">
        <a:xfrm>
          <a:off x="6248400" y="1462087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61</xdr:row>
      <xdr:rowOff>0</xdr:rowOff>
    </xdr:from>
    <xdr:to>
      <xdr:col>2</xdr:col>
      <xdr:colOff>2914650</xdr:colOff>
      <xdr:row>61</xdr:row>
      <xdr:rowOff>123825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30E037E3-6AD0-4FD3-8B4B-A3074C11EB48}"/>
            </a:ext>
          </a:extLst>
        </xdr:cNvPr>
        <xdr:cNvSpPr/>
      </xdr:nvSpPr>
      <xdr:spPr bwMode="auto">
        <a:xfrm>
          <a:off x="3143250" y="1462087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61</xdr:row>
      <xdr:rowOff>0</xdr:rowOff>
    </xdr:from>
    <xdr:to>
      <xdr:col>10</xdr:col>
      <xdr:colOff>1019175</xdr:colOff>
      <xdr:row>61</xdr:row>
      <xdr:rowOff>123825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F4E4E1BB-945B-4281-AE1D-A97E0A445615}"/>
            </a:ext>
          </a:extLst>
        </xdr:cNvPr>
        <xdr:cNvSpPr/>
      </xdr:nvSpPr>
      <xdr:spPr bwMode="auto">
        <a:xfrm>
          <a:off x="7772400" y="1462087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324972</xdr:colOff>
      <xdr:row>1</xdr:row>
      <xdr:rowOff>11206</xdr:rowOff>
    </xdr:from>
    <xdr:to>
      <xdr:col>10</xdr:col>
      <xdr:colOff>797860</xdr:colOff>
      <xdr:row>2</xdr:row>
      <xdr:rowOff>224118</xdr:rowOff>
    </xdr:to>
    <xdr:pic>
      <xdr:nvPicPr>
        <xdr:cNvPr id="14" name="Picture 1" descr="Letterhead - MEC Consulting Engineers">
          <a:extLst>
            <a:ext uri="{FF2B5EF4-FFF2-40B4-BE49-F238E27FC236}">
              <a16:creationId xmlns:a16="http://schemas.microsoft.com/office/drawing/2014/main" id="{FD219DAF-703B-424C-AFF9-65CDCC5DF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317443" y="291353"/>
          <a:ext cx="1257299" cy="493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1</xdr:col>
      <xdr:colOff>428625</xdr:colOff>
      <xdr:row>63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AAC25E8-6434-42AB-A7D9-00CD2627F1BB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62</xdr:row>
      <xdr:rowOff>0</xdr:rowOff>
    </xdr:from>
    <xdr:to>
      <xdr:col>10</xdr:col>
      <xdr:colOff>1020366</xdr:colOff>
      <xdr:row>63</xdr:row>
      <xdr:rowOff>114300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3C1F7CB-F849-4CB9-82A9-0824B4559068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62</xdr:row>
      <xdr:rowOff>0</xdr:rowOff>
    </xdr:from>
    <xdr:to>
      <xdr:col>2</xdr:col>
      <xdr:colOff>1352550</xdr:colOff>
      <xdr:row>63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BE5E04E-EAD9-4AA3-8159-A6A3E99F2763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62</xdr:row>
      <xdr:rowOff>9525</xdr:rowOff>
    </xdr:from>
    <xdr:to>
      <xdr:col>2</xdr:col>
      <xdr:colOff>2914650</xdr:colOff>
      <xdr:row>63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0A92673-99B4-4444-9FC2-1C89C6A9AB9B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62</xdr:row>
      <xdr:rowOff>9525</xdr:rowOff>
    </xdr:from>
    <xdr:to>
      <xdr:col>2</xdr:col>
      <xdr:colOff>4457700</xdr:colOff>
      <xdr:row>63</xdr:row>
      <xdr:rowOff>123825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C807F251-1636-4043-BFFE-5A1984C8E0B6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62</xdr:row>
      <xdr:rowOff>0</xdr:rowOff>
    </xdr:from>
    <xdr:to>
      <xdr:col>9</xdr:col>
      <xdr:colOff>285750</xdr:colOff>
      <xdr:row>63</xdr:row>
      <xdr:rowOff>114300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2FC38E2-8ADD-47D9-B2CD-9DDF12CA6B74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64</xdr:row>
      <xdr:rowOff>0</xdr:rowOff>
    </xdr:from>
    <xdr:to>
      <xdr:col>1</xdr:col>
      <xdr:colOff>447675</xdr:colOff>
      <xdr:row>64</xdr:row>
      <xdr:rowOff>114300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620087C-58B1-4B61-BCC3-2E18905A1F45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64</xdr:row>
      <xdr:rowOff>0</xdr:rowOff>
    </xdr:from>
    <xdr:to>
      <xdr:col>2</xdr:col>
      <xdr:colOff>4457700</xdr:colOff>
      <xdr:row>64</xdr:row>
      <xdr:rowOff>104775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B4EFECF-CC2B-4DFE-8BA7-1CB59807D0AD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64</xdr:row>
      <xdr:rowOff>0</xdr:rowOff>
    </xdr:from>
    <xdr:to>
      <xdr:col>2</xdr:col>
      <xdr:colOff>1352550</xdr:colOff>
      <xdr:row>64</xdr:row>
      <xdr:rowOff>123825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432726FA-EABB-4BCC-9EFB-7240933EE8A7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64</xdr:row>
      <xdr:rowOff>0</xdr:rowOff>
    </xdr:from>
    <xdr:to>
      <xdr:col>9</xdr:col>
      <xdr:colOff>276225</xdr:colOff>
      <xdr:row>64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36EDC299-3E73-4012-9C34-801C4441BA88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64</xdr:row>
      <xdr:rowOff>0</xdr:rowOff>
    </xdr:from>
    <xdr:to>
      <xdr:col>2</xdr:col>
      <xdr:colOff>2914650</xdr:colOff>
      <xdr:row>64</xdr:row>
      <xdr:rowOff>123825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78DB3FC7-8A7A-4B43-B6F3-F718E101802A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64</xdr:row>
      <xdr:rowOff>0</xdr:rowOff>
    </xdr:from>
    <xdr:to>
      <xdr:col>10</xdr:col>
      <xdr:colOff>1019175</xdr:colOff>
      <xdr:row>64</xdr:row>
      <xdr:rowOff>123825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344C850-07CA-47D9-BE10-104702008062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581025</xdr:colOff>
      <xdr:row>0</xdr:row>
      <xdr:rowOff>247651</xdr:rowOff>
    </xdr:from>
    <xdr:to>
      <xdr:col>10</xdr:col>
      <xdr:colOff>887700</xdr:colOff>
      <xdr:row>2</xdr:row>
      <xdr:rowOff>152401</xdr:rowOff>
    </xdr:to>
    <xdr:pic>
      <xdr:nvPicPr>
        <xdr:cNvPr id="15" name="Picture 1" descr="Letterhead - MEC Consulting Engineers">
          <a:extLst>
            <a:ext uri="{FF2B5EF4-FFF2-40B4-BE49-F238E27FC236}">
              <a16:creationId xmlns:a16="http://schemas.microsoft.com/office/drawing/2014/main" id="{8DC04BA6-9627-4B27-A4BE-90DD2CE37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00" y="247651"/>
          <a:ext cx="1087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0</xdr:rowOff>
    </xdr:from>
    <xdr:to>
      <xdr:col>1</xdr:col>
      <xdr:colOff>428625</xdr:colOff>
      <xdr:row>59</xdr:row>
      <xdr:rowOff>114300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3C197EFD-AFEE-4D58-939C-5FBFA58F500D}"/>
            </a:ext>
          </a:extLst>
        </xdr:cNvPr>
        <xdr:cNvSpPr/>
      </xdr:nvSpPr>
      <xdr:spPr bwMode="auto">
        <a:xfrm>
          <a:off x="0" y="6677025"/>
          <a:ext cx="1076325" cy="32385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58</xdr:row>
      <xdr:rowOff>0</xdr:rowOff>
    </xdr:from>
    <xdr:to>
      <xdr:col>10</xdr:col>
      <xdr:colOff>1020366</xdr:colOff>
      <xdr:row>59</xdr:row>
      <xdr:rowOff>114300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5FAE44A-E79E-4CF5-AE17-6321C6624670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58</xdr:row>
      <xdr:rowOff>0</xdr:rowOff>
    </xdr:from>
    <xdr:to>
      <xdr:col>2</xdr:col>
      <xdr:colOff>1352550</xdr:colOff>
      <xdr:row>59</xdr:row>
      <xdr:rowOff>114300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2E881AB-43FE-4766-83D1-C1B2F31AACAE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58</xdr:row>
      <xdr:rowOff>9525</xdr:rowOff>
    </xdr:from>
    <xdr:to>
      <xdr:col>2</xdr:col>
      <xdr:colOff>2914650</xdr:colOff>
      <xdr:row>59</xdr:row>
      <xdr:rowOff>123825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EFCC6776-627F-43A4-88E3-9BFEB4FBDD9A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58</xdr:row>
      <xdr:rowOff>9525</xdr:rowOff>
    </xdr:from>
    <xdr:to>
      <xdr:col>2</xdr:col>
      <xdr:colOff>4457700</xdr:colOff>
      <xdr:row>59</xdr:row>
      <xdr:rowOff>123825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AC69E834-8932-434D-8284-3AC5D30842C7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58</xdr:row>
      <xdr:rowOff>0</xdr:rowOff>
    </xdr:from>
    <xdr:to>
      <xdr:col>9</xdr:col>
      <xdr:colOff>285750</xdr:colOff>
      <xdr:row>59</xdr:row>
      <xdr:rowOff>114300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52D6318C-A58C-4E6F-BC6E-3D3626ACAB87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60</xdr:row>
      <xdr:rowOff>0</xdr:rowOff>
    </xdr:from>
    <xdr:to>
      <xdr:col>1</xdr:col>
      <xdr:colOff>447675</xdr:colOff>
      <xdr:row>60</xdr:row>
      <xdr:rowOff>114300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4150F6A5-0D07-4AF0-BEC0-C7BC38D7656F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60</xdr:row>
      <xdr:rowOff>0</xdr:rowOff>
    </xdr:from>
    <xdr:to>
      <xdr:col>2</xdr:col>
      <xdr:colOff>4457700</xdr:colOff>
      <xdr:row>60</xdr:row>
      <xdr:rowOff>104775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A81722A-6062-45FE-A2D3-0D6AC8299760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60</xdr:row>
      <xdr:rowOff>0</xdr:rowOff>
    </xdr:from>
    <xdr:to>
      <xdr:col>2</xdr:col>
      <xdr:colOff>1352550</xdr:colOff>
      <xdr:row>60</xdr:row>
      <xdr:rowOff>123825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4491BDCA-D1B6-49EA-BE4D-38D83DC997A2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60</xdr:row>
      <xdr:rowOff>0</xdr:rowOff>
    </xdr:from>
    <xdr:to>
      <xdr:col>9</xdr:col>
      <xdr:colOff>276225</xdr:colOff>
      <xdr:row>60</xdr:row>
      <xdr:rowOff>123825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2FB0E210-AF05-48B3-9F9F-B777676D9194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60</xdr:row>
      <xdr:rowOff>0</xdr:rowOff>
    </xdr:from>
    <xdr:to>
      <xdr:col>2</xdr:col>
      <xdr:colOff>2914650</xdr:colOff>
      <xdr:row>60</xdr:row>
      <xdr:rowOff>123825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25265CD4-7D0F-4C28-A972-92A6C173CB8B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60</xdr:row>
      <xdr:rowOff>0</xdr:rowOff>
    </xdr:from>
    <xdr:to>
      <xdr:col>10</xdr:col>
      <xdr:colOff>1019175</xdr:colOff>
      <xdr:row>60</xdr:row>
      <xdr:rowOff>123825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37AD4453-13D8-4DD7-ACF5-34C2B079C41D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809625</xdr:colOff>
      <xdr:row>1</xdr:row>
      <xdr:rowOff>38101</xdr:rowOff>
    </xdr:from>
    <xdr:to>
      <xdr:col>10</xdr:col>
      <xdr:colOff>866775</xdr:colOff>
      <xdr:row>2</xdr:row>
      <xdr:rowOff>218288</xdr:rowOff>
    </xdr:to>
    <xdr:pic>
      <xdr:nvPicPr>
        <xdr:cNvPr id="27" name="Picture 1" descr="Letterhead - MEC Consulting Engineers">
          <a:extLst>
            <a:ext uri="{FF2B5EF4-FFF2-40B4-BE49-F238E27FC236}">
              <a16:creationId xmlns:a16="http://schemas.microsoft.com/office/drawing/2014/main" id="{E355804A-3044-4CAB-BB98-0539714D3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848600" y="314326"/>
          <a:ext cx="1085850" cy="456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0</xdr:rowOff>
    </xdr:from>
    <xdr:to>
      <xdr:col>1</xdr:col>
      <xdr:colOff>428625</xdr:colOff>
      <xdr:row>62</xdr:row>
      <xdr:rowOff>114300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6D1F8BC4-BA6B-41FE-A78F-6CE0BE28BAE0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61</xdr:row>
      <xdr:rowOff>0</xdr:rowOff>
    </xdr:from>
    <xdr:to>
      <xdr:col>10</xdr:col>
      <xdr:colOff>1020366</xdr:colOff>
      <xdr:row>62</xdr:row>
      <xdr:rowOff>114300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43EAC50A-BE06-4CFE-A168-DDA9264017C6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61</xdr:row>
      <xdr:rowOff>0</xdr:rowOff>
    </xdr:from>
    <xdr:to>
      <xdr:col>2</xdr:col>
      <xdr:colOff>1352550</xdr:colOff>
      <xdr:row>62</xdr:row>
      <xdr:rowOff>114300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7683FAD-2B67-4639-B2D9-18B8DCC90F5A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61</xdr:row>
      <xdr:rowOff>9525</xdr:rowOff>
    </xdr:from>
    <xdr:to>
      <xdr:col>2</xdr:col>
      <xdr:colOff>2914650</xdr:colOff>
      <xdr:row>62</xdr:row>
      <xdr:rowOff>123825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9999C283-A01D-495A-A6D2-4A38B9709BBF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61</xdr:row>
      <xdr:rowOff>9525</xdr:rowOff>
    </xdr:from>
    <xdr:to>
      <xdr:col>2</xdr:col>
      <xdr:colOff>4457700</xdr:colOff>
      <xdr:row>62</xdr:row>
      <xdr:rowOff>123825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7B87AFC5-2236-4C3A-8997-F5D5C1F93391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61</xdr:row>
      <xdr:rowOff>0</xdr:rowOff>
    </xdr:from>
    <xdr:to>
      <xdr:col>9</xdr:col>
      <xdr:colOff>285750</xdr:colOff>
      <xdr:row>62</xdr:row>
      <xdr:rowOff>114300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A38165D5-FF48-4B38-B056-5E5B3AA3443C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63</xdr:row>
      <xdr:rowOff>0</xdr:rowOff>
    </xdr:from>
    <xdr:to>
      <xdr:col>1</xdr:col>
      <xdr:colOff>447675</xdr:colOff>
      <xdr:row>63</xdr:row>
      <xdr:rowOff>114300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270E49B7-18E9-4520-A65C-AB5DB12A8E05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63</xdr:row>
      <xdr:rowOff>0</xdr:rowOff>
    </xdr:from>
    <xdr:to>
      <xdr:col>2</xdr:col>
      <xdr:colOff>4457700</xdr:colOff>
      <xdr:row>63</xdr:row>
      <xdr:rowOff>104775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1DCB03B7-2FF9-4F25-9192-94ADF0A5BDD9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63</xdr:row>
      <xdr:rowOff>0</xdr:rowOff>
    </xdr:from>
    <xdr:to>
      <xdr:col>2</xdr:col>
      <xdr:colOff>1352550</xdr:colOff>
      <xdr:row>63</xdr:row>
      <xdr:rowOff>123825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F71BA4F9-2BAE-412E-8BBE-65068C918779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63</xdr:row>
      <xdr:rowOff>0</xdr:rowOff>
    </xdr:from>
    <xdr:to>
      <xdr:col>9</xdr:col>
      <xdr:colOff>276225</xdr:colOff>
      <xdr:row>63</xdr:row>
      <xdr:rowOff>123825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485F3F9B-4DFF-4DB8-8747-1A35DBFA9410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63</xdr:row>
      <xdr:rowOff>0</xdr:rowOff>
    </xdr:from>
    <xdr:to>
      <xdr:col>2</xdr:col>
      <xdr:colOff>2914650</xdr:colOff>
      <xdr:row>63</xdr:row>
      <xdr:rowOff>123825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BE89D68-2F34-4E9B-BB7A-46762444266B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63</xdr:row>
      <xdr:rowOff>0</xdr:rowOff>
    </xdr:from>
    <xdr:to>
      <xdr:col>10</xdr:col>
      <xdr:colOff>1019175</xdr:colOff>
      <xdr:row>63</xdr:row>
      <xdr:rowOff>123825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6D479266-9656-4439-BD2F-58EE3BE01FF4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628650</xdr:colOff>
      <xdr:row>1</xdr:row>
      <xdr:rowOff>57151</xdr:rowOff>
    </xdr:from>
    <xdr:to>
      <xdr:col>10</xdr:col>
      <xdr:colOff>890003</xdr:colOff>
      <xdr:row>2</xdr:row>
      <xdr:rowOff>219076</xdr:rowOff>
    </xdr:to>
    <xdr:pic>
      <xdr:nvPicPr>
        <xdr:cNvPr id="27" name="Picture 1" descr="Letterhead - MEC Consulting Engineers">
          <a:extLst>
            <a:ext uri="{FF2B5EF4-FFF2-40B4-BE49-F238E27FC236}">
              <a16:creationId xmlns:a16="http://schemas.microsoft.com/office/drawing/2014/main" id="{2F40DB2D-FC19-4FF1-B211-8ABF56DBF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67625" y="333376"/>
          <a:ext cx="1042403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1</xdr:col>
      <xdr:colOff>428625</xdr:colOff>
      <xdr:row>63</xdr:row>
      <xdr:rowOff>114300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8810C580-CA39-4256-9413-89A256488C0C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62</xdr:row>
      <xdr:rowOff>0</xdr:rowOff>
    </xdr:from>
    <xdr:to>
      <xdr:col>10</xdr:col>
      <xdr:colOff>1020366</xdr:colOff>
      <xdr:row>63</xdr:row>
      <xdr:rowOff>114300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CBE0102F-E3EC-4FA7-9CE1-22E29141A44E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62</xdr:row>
      <xdr:rowOff>0</xdr:rowOff>
    </xdr:from>
    <xdr:to>
      <xdr:col>2</xdr:col>
      <xdr:colOff>1352550</xdr:colOff>
      <xdr:row>63</xdr:row>
      <xdr:rowOff>114300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8ADB43A3-4EB4-4149-8DC6-7A8AAC82B999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62</xdr:row>
      <xdr:rowOff>9525</xdr:rowOff>
    </xdr:from>
    <xdr:to>
      <xdr:col>2</xdr:col>
      <xdr:colOff>2914650</xdr:colOff>
      <xdr:row>63</xdr:row>
      <xdr:rowOff>123825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A66706A9-38E9-4511-993B-B0E078F19FBA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62</xdr:row>
      <xdr:rowOff>9525</xdr:rowOff>
    </xdr:from>
    <xdr:to>
      <xdr:col>2</xdr:col>
      <xdr:colOff>4457700</xdr:colOff>
      <xdr:row>63</xdr:row>
      <xdr:rowOff>123825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71BAEF20-BC45-4837-BB7C-BE6E5EADECAC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62</xdr:row>
      <xdr:rowOff>0</xdr:rowOff>
    </xdr:from>
    <xdr:to>
      <xdr:col>9</xdr:col>
      <xdr:colOff>285750</xdr:colOff>
      <xdr:row>63</xdr:row>
      <xdr:rowOff>114300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A8215C58-BA40-4C41-820A-015EDD7AF9F7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64</xdr:row>
      <xdr:rowOff>0</xdr:rowOff>
    </xdr:from>
    <xdr:to>
      <xdr:col>1</xdr:col>
      <xdr:colOff>447675</xdr:colOff>
      <xdr:row>64</xdr:row>
      <xdr:rowOff>114300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29A59817-FAE3-4D03-805D-5EAB6FE8B86A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64</xdr:row>
      <xdr:rowOff>0</xdr:rowOff>
    </xdr:from>
    <xdr:to>
      <xdr:col>2</xdr:col>
      <xdr:colOff>4457700</xdr:colOff>
      <xdr:row>64</xdr:row>
      <xdr:rowOff>104775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E98E1145-3F3F-41A9-843A-4F8562E18CB3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64</xdr:row>
      <xdr:rowOff>0</xdr:rowOff>
    </xdr:from>
    <xdr:to>
      <xdr:col>2</xdr:col>
      <xdr:colOff>1352550</xdr:colOff>
      <xdr:row>64</xdr:row>
      <xdr:rowOff>123825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320E43B2-5162-4071-8EAB-B0171B98E100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64</xdr:row>
      <xdr:rowOff>0</xdr:rowOff>
    </xdr:from>
    <xdr:to>
      <xdr:col>9</xdr:col>
      <xdr:colOff>276225</xdr:colOff>
      <xdr:row>64</xdr:row>
      <xdr:rowOff>123825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6D014815-907F-455B-8934-C8B16C4BF033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64</xdr:row>
      <xdr:rowOff>0</xdr:rowOff>
    </xdr:from>
    <xdr:to>
      <xdr:col>2</xdr:col>
      <xdr:colOff>2914650</xdr:colOff>
      <xdr:row>64</xdr:row>
      <xdr:rowOff>123825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C2B4F8AF-08C6-44A5-B664-92142F0DBF1E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64</xdr:row>
      <xdr:rowOff>0</xdr:rowOff>
    </xdr:from>
    <xdr:to>
      <xdr:col>10</xdr:col>
      <xdr:colOff>1019175</xdr:colOff>
      <xdr:row>64</xdr:row>
      <xdr:rowOff>123825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F8F1D9D7-4378-4D94-8B7F-5673DA79E99B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472071</xdr:colOff>
      <xdr:row>1</xdr:row>
      <xdr:rowOff>28576</xdr:rowOff>
    </xdr:from>
    <xdr:to>
      <xdr:col>10</xdr:col>
      <xdr:colOff>733424</xdr:colOff>
      <xdr:row>2</xdr:row>
      <xdr:rowOff>190501</xdr:rowOff>
    </xdr:to>
    <xdr:pic>
      <xdr:nvPicPr>
        <xdr:cNvPr id="26" name="Picture 1" descr="Letterhead - MEC Consulting Engineers">
          <a:extLst>
            <a:ext uri="{FF2B5EF4-FFF2-40B4-BE49-F238E27FC236}">
              <a16:creationId xmlns:a16="http://schemas.microsoft.com/office/drawing/2014/main" id="{A215297A-3743-4EFF-BE3E-2E5388C8F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511046" y="304801"/>
          <a:ext cx="1042403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4"/>
  </sheetPr>
  <dimension ref="A1:K506"/>
  <sheetViews>
    <sheetView showGridLines="0" tabSelected="1" zoomScaleNormal="100" zoomScaleSheetLayoutView="100" workbookViewId="0">
      <selection activeCell="J9" sqref="J9"/>
    </sheetView>
  </sheetViews>
  <sheetFormatPr defaultRowHeight="15"/>
  <cols>
    <col min="1" max="2" width="9.7109375" style="1" customWidth="1"/>
    <col min="3" max="3" width="70.7109375" style="1" customWidth="1"/>
    <col min="4" max="4" width="6.7109375" style="1" customWidth="1"/>
    <col min="5" max="5" width="8.7109375" style="1" customWidth="1"/>
    <col min="6" max="9" width="8.7109375" style="1" hidden="1" customWidth="1"/>
    <col min="10" max="10" width="11.7109375" style="1" customWidth="1"/>
    <col min="11" max="11" width="15.7109375" style="1" customWidth="1"/>
    <col min="12" max="16384" width="9.140625" style="1"/>
  </cols>
  <sheetData>
    <row r="1" spans="1:11" ht="21.95" customHeight="1">
      <c r="A1" s="9" t="s">
        <v>662</v>
      </c>
      <c r="B1" s="10"/>
      <c r="C1" s="10"/>
      <c r="D1" s="11"/>
      <c r="E1" s="10"/>
      <c r="F1" s="10"/>
      <c r="G1" s="10"/>
      <c r="H1" s="10"/>
      <c r="I1" s="10"/>
      <c r="J1" s="165" t="s">
        <v>661</v>
      </c>
      <c r="K1" s="12"/>
    </row>
    <row r="2" spans="1:11" ht="21.95" customHeight="1">
      <c r="A2" s="57" t="s">
        <v>1</v>
      </c>
      <c r="B2" s="13"/>
      <c r="C2" s="13"/>
      <c r="D2" s="14"/>
      <c r="E2" s="13"/>
      <c r="F2" s="13"/>
      <c r="G2" s="13"/>
      <c r="H2" s="13"/>
      <c r="I2" s="13"/>
      <c r="J2" s="13"/>
      <c r="K2" s="15"/>
    </row>
    <row r="3" spans="1:11" ht="21.95" customHeight="1" thickBot="1">
      <c r="A3" s="16" t="s">
        <v>663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9.9499999999999993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" customHeight="1">
      <c r="A5" s="58"/>
      <c r="B5" s="205"/>
      <c r="C5" s="290"/>
      <c r="D5" s="285"/>
      <c r="E5" s="287"/>
      <c r="F5" s="205"/>
      <c r="G5" s="205"/>
      <c r="H5" s="205"/>
      <c r="I5" s="205"/>
      <c r="J5" s="289"/>
      <c r="K5" s="59"/>
    </row>
    <row r="6" spans="1:11" ht="18" customHeight="1">
      <c r="A6" s="60"/>
      <c r="B6" s="61"/>
      <c r="C6" s="288"/>
      <c r="D6" s="286"/>
      <c r="E6" s="288"/>
      <c r="F6" s="206"/>
      <c r="G6" s="206"/>
      <c r="H6" s="206"/>
      <c r="I6" s="206"/>
      <c r="J6" s="288"/>
      <c r="K6" s="62"/>
    </row>
    <row r="7" spans="1:11" ht="21.95" customHeight="1">
      <c r="A7" s="33"/>
      <c r="B7" s="63"/>
      <c r="C7" s="64"/>
      <c r="D7" s="19"/>
      <c r="E7" s="19"/>
      <c r="F7" s="19"/>
      <c r="G7" s="19"/>
      <c r="H7" s="19"/>
      <c r="I7" s="19"/>
      <c r="J7" s="19"/>
      <c r="K7" s="36"/>
    </row>
    <row r="8" spans="1:11" ht="21.95" customHeight="1">
      <c r="A8" s="294" t="str">
        <f>+A2</f>
        <v>MOSES KOTANE LOCAL MUNICIPALITY</v>
      </c>
      <c r="B8" s="295"/>
      <c r="C8" s="295"/>
      <c r="D8" s="295"/>
      <c r="E8" s="295"/>
      <c r="F8" s="295"/>
      <c r="G8" s="295"/>
      <c r="H8" s="295"/>
      <c r="I8" s="295"/>
      <c r="J8" s="295"/>
      <c r="K8" s="296"/>
    </row>
    <row r="9" spans="1:11" ht="15" customHeight="1">
      <c r="A9" s="33"/>
      <c r="B9" s="65"/>
      <c r="C9" s="37"/>
      <c r="D9" s="19"/>
      <c r="E9" s="19"/>
      <c r="F9" s="19"/>
      <c r="G9" s="19"/>
      <c r="H9" s="19"/>
      <c r="I9" s="19"/>
      <c r="J9" s="19"/>
      <c r="K9" s="36"/>
    </row>
    <row r="10" spans="1:11" ht="17.100000000000001" customHeight="1">
      <c r="A10" s="66"/>
      <c r="B10" s="67"/>
      <c r="C10" s="68"/>
      <c r="D10" s="67"/>
      <c r="E10" s="67"/>
      <c r="F10" s="67"/>
      <c r="G10" s="67"/>
      <c r="H10" s="67"/>
      <c r="I10" s="67"/>
      <c r="J10" s="69"/>
      <c r="K10" s="70"/>
    </row>
    <row r="11" spans="1:11" ht="17.100000000000001" customHeight="1">
      <c r="A11" s="71"/>
      <c r="B11" s="72"/>
      <c r="C11" s="72"/>
      <c r="D11" s="63"/>
      <c r="E11" s="73"/>
      <c r="F11" s="73"/>
      <c r="G11" s="73"/>
      <c r="H11" s="73"/>
      <c r="I11" s="73"/>
      <c r="J11" s="74"/>
      <c r="K11" s="75"/>
    </row>
    <row r="12" spans="1:11" ht="17.100000000000001" customHeight="1">
      <c r="A12" s="280" t="str">
        <f>+A3</f>
        <v>SANDFONTEIN WATER SUPPLY</v>
      </c>
      <c r="B12" s="281"/>
      <c r="C12" s="281"/>
      <c r="D12" s="281"/>
      <c r="E12" s="282"/>
      <c r="F12" s="282"/>
      <c r="G12" s="282"/>
      <c r="H12" s="282"/>
      <c r="I12" s="282"/>
      <c r="J12" s="283"/>
      <c r="K12" s="284"/>
    </row>
    <row r="13" spans="1:11" ht="17.100000000000001" customHeight="1">
      <c r="A13" s="71"/>
      <c r="B13" s="72"/>
      <c r="C13" s="72"/>
      <c r="D13" s="63"/>
      <c r="E13" s="73"/>
      <c r="F13" s="73"/>
      <c r="G13" s="73"/>
      <c r="H13" s="73"/>
      <c r="I13" s="73"/>
      <c r="J13" s="74"/>
      <c r="K13" s="75"/>
    </row>
    <row r="14" spans="1:11" ht="17.100000000000001" customHeight="1">
      <c r="A14" s="71"/>
      <c r="B14" s="72"/>
      <c r="C14" s="72"/>
      <c r="D14" s="63"/>
      <c r="E14" s="73"/>
      <c r="F14" s="73"/>
      <c r="G14" s="73"/>
      <c r="H14" s="73"/>
      <c r="I14" s="73"/>
      <c r="J14" s="74"/>
      <c r="K14" s="75"/>
    </row>
    <row r="15" spans="1:11" ht="17.100000000000001" customHeight="1">
      <c r="A15" s="71"/>
      <c r="B15" s="72"/>
      <c r="C15" s="72"/>
      <c r="D15" s="63"/>
      <c r="E15" s="73"/>
      <c r="F15" s="73"/>
      <c r="G15" s="73"/>
      <c r="H15" s="73"/>
      <c r="I15" s="73"/>
      <c r="J15" s="74"/>
      <c r="K15" s="75"/>
    </row>
    <row r="16" spans="1:11" ht="17.100000000000001" customHeight="1">
      <c r="A16" s="71"/>
      <c r="B16" s="72"/>
      <c r="C16" s="72"/>
      <c r="D16" s="63"/>
      <c r="E16" s="73"/>
      <c r="F16" s="73"/>
      <c r="G16" s="73"/>
      <c r="H16" s="73"/>
      <c r="I16" s="73"/>
      <c r="J16" s="74"/>
      <c r="K16" s="75"/>
    </row>
    <row r="17" spans="1:11" ht="17.100000000000001" customHeight="1">
      <c r="A17" s="71"/>
      <c r="B17" s="72"/>
      <c r="C17" s="72"/>
      <c r="D17" s="63"/>
      <c r="E17" s="73"/>
      <c r="F17" s="73"/>
      <c r="G17" s="73"/>
      <c r="H17" s="73"/>
      <c r="I17" s="73"/>
      <c r="J17" s="74"/>
      <c r="K17" s="75"/>
    </row>
    <row r="18" spans="1:11" ht="17.100000000000001" customHeight="1">
      <c r="A18" s="272"/>
      <c r="B18" s="273"/>
      <c r="C18" s="273"/>
      <c r="D18" s="273"/>
      <c r="E18" s="274"/>
      <c r="F18" s="274"/>
      <c r="G18" s="274"/>
      <c r="H18" s="274"/>
      <c r="I18" s="274"/>
      <c r="J18" s="275"/>
      <c r="K18" s="276"/>
    </row>
    <row r="19" spans="1:11" ht="17.100000000000001" customHeight="1">
      <c r="A19" s="71"/>
      <c r="B19" s="72"/>
      <c r="C19" s="72"/>
      <c r="D19" s="63"/>
      <c r="E19" s="73"/>
      <c r="F19" s="73"/>
      <c r="G19" s="73"/>
      <c r="H19" s="73"/>
      <c r="I19" s="73"/>
      <c r="J19" s="74"/>
      <c r="K19" s="75"/>
    </row>
    <row r="20" spans="1:11" ht="17.100000000000001" customHeight="1">
      <c r="A20" s="71"/>
      <c r="B20" s="72"/>
      <c r="C20" s="72"/>
      <c r="D20" s="63"/>
      <c r="E20" s="73"/>
      <c r="F20" s="73"/>
      <c r="G20" s="73"/>
      <c r="H20" s="73"/>
      <c r="I20" s="73"/>
      <c r="J20" s="74"/>
      <c r="K20" s="75"/>
    </row>
    <row r="21" spans="1:11" ht="17.100000000000001" customHeight="1">
      <c r="A21" s="272"/>
      <c r="B21" s="273"/>
      <c r="C21" s="273"/>
      <c r="D21" s="273"/>
      <c r="E21" s="274"/>
      <c r="F21" s="274"/>
      <c r="G21" s="274"/>
      <c r="H21" s="274"/>
      <c r="I21" s="274"/>
      <c r="J21" s="275"/>
      <c r="K21" s="276"/>
    </row>
    <row r="22" spans="1:11" ht="17.100000000000001" customHeight="1">
      <c r="A22" s="71"/>
      <c r="B22" s="72"/>
      <c r="C22" s="72"/>
      <c r="D22" s="63"/>
      <c r="E22" s="73"/>
      <c r="F22" s="73"/>
      <c r="G22" s="73"/>
      <c r="H22" s="73"/>
      <c r="I22" s="73"/>
      <c r="J22" s="74"/>
      <c r="K22" s="75"/>
    </row>
    <row r="23" spans="1:11" ht="17.100000000000001" customHeight="1">
      <c r="A23" s="71"/>
      <c r="B23" s="72"/>
      <c r="C23" s="72"/>
      <c r="D23" s="63"/>
      <c r="E23" s="73"/>
      <c r="F23" s="73"/>
      <c r="G23" s="73"/>
      <c r="H23" s="73"/>
      <c r="I23" s="73"/>
      <c r="J23" s="74"/>
      <c r="K23" s="75"/>
    </row>
    <row r="24" spans="1:11" ht="17.100000000000001" customHeight="1">
      <c r="A24" s="71"/>
      <c r="B24" s="72"/>
      <c r="C24" s="72"/>
      <c r="D24" s="63"/>
      <c r="E24" s="73"/>
      <c r="F24" s="73"/>
      <c r="G24" s="73"/>
      <c r="H24" s="73"/>
      <c r="I24" s="73"/>
      <c r="J24" s="74"/>
      <c r="K24" s="75"/>
    </row>
    <row r="25" spans="1:11" ht="17.100000000000001" customHeight="1">
      <c r="A25" s="71"/>
      <c r="B25" s="72"/>
      <c r="C25" s="72"/>
      <c r="D25" s="63"/>
      <c r="E25" s="73"/>
      <c r="F25" s="73"/>
      <c r="G25" s="73"/>
      <c r="H25" s="73"/>
      <c r="I25" s="73"/>
      <c r="J25" s="74"/>
      <c r="K25" s="75"/>
    </row>
    <row r="26" spans="1:11" ht="17.100000000000001" customHeight="1">
      <c r="A26" s="71"/>
      <c r="B26" s="72"/>
      <c r="C26" s="72"/>
      <c r="D26" s="63"/>
      <c r="E26" s="73"/>
      <c r="F26" s="73"/>
      <c r="G26" s="73"/>
      <c r="H26" s="73"/>
      <c r="I26" s="73"/>
      <c r="J26" s="74"/>
      <c r="K26" s="75"/>
    </row>
    <row r="27" spans="1:11" ht="17.100000000000001" customHeight="1">
      <c r="A27" s="71"/>
      <c r="B27" s="72"/>
      <c r="C27" s="72"/>
      <c r="D27" s="63"/>
      <c r="E27" s="73"/>
      <c r="F27" s="73"/>
      <c r="G27" s="73"/>
      <c r="H27" s="73"/>
      <c r="I27" s="73"/>
      <c r="J27" s="74"/>
      <c r="K27" s="75"/>
    </row>
    <row r="28" spans="1:11" ht="17.100000000000001" customHeight="1">
      <c r="A28" s="71"/>
      <c r="B28" s="72"/>
      <c r="C28" s="72"/>
      <c r="D28" s="63"/>
      <c r="E28" s="73"/>
      <c r="F28" s="73"/>
      <c r="G28" s="73"/>
      <c r="H28" s="73"/>
      <c r="I28" s="73"/>
      <c r="J28" s="74"/>
      <c r="K28" s="75"/>
    </row>
    <row r="29" spans="1:11" ht="17.100000000000001" customHeight="1">
      <c r="A29" s="71"/>
      <c r="B29" s="72"/>
      <c r="C29" s="72"/>
      <c r="D29" s="63"/>
      <c r="E29" s="73"/>
      <c r="F29" s="73"/>
      <c r="G29" s="73"/>
      <c r="H29" s="73"/>
      <c r="I29" s="73"/>
      <c r="J29" s="74"/>
      <c r="K29" s="75"/>
    </row>
    <row r="30" spans="1:11" ht="17.100000000000001" customHeight="1">
      <c r="A30" s="71"/>
      <c r="B30" s="72"/>
      <c r="C30" s="72"/>
      <c r="D30" s="63"/>
      <c r="E30" s="73"/>
      <c r="F30" s="73"/>
      <c r="G30" s="73"/>
      <c r="H30" s="73"/>
      <c r="I30" s="73"/>
      <c r="J30" s="74"/>
      <c r="K30" s="75"/>
    </row>
    <row r="31" spans="1:11" ht="17.100000000000001" customHeight="1">
      <c r="A31" s="71"/>
      <c r="B31" s="72"/>
      <c r="C31" s="72"/>
      <c r="D31" s="63"/>
      <c r="E31" s="73"/>
      <c r="F31" s="73"/>
      <c r="G31" s="73"/>
      <c r="H31" s="73"/>
      <c r="I31" s="73"/>
      <c r="J31" s="74"/>
      <c r="K31" s="75"/>
    </row>
    <row r="32" spans="1:11" ht="17.100000000000001" customHeight="1">
      <c r="A32" s="71"/>
      <c r="B32" s="72"/>
      <c r="C32" s="72"/>
      <c r="D32" s="63"/>
      <c r="E32" s="73"/>
      <c r="F32" s="73"/>
      <c r="G32" s="73"/>
      <c r="H32" s="73"/>
      <c r="I32" s="73"/>
      <c r="J32" s="74"/>
      <c r="K32" s="75"/>
    </row>
    <row r="33" spans="1:11" ht="17.100000000000001" customHeight="1">
      <c r="A33" s="71"/>
      <c r="B33" s="72"/>
      <c r="C33" s="72"/>
      <c r="D33" s="63"/>
      <c r="E33" s="73"/>
      <c r="F33" s="73"/>
      <c r="G33" s="73"/>
      <c r="H33" s="73"/>
      <c r="I33" s="73"/>
      <c r="J33" s="74"/>
      <c r="K33" s="75"/>
    </row>
    <row r="34" spans="1:11" ht="17.100000000000001" customHeight="1">
      <c r="A34" s="71"/>
      <c r="B34" s="72"/>
      <c r="C34" s="72"/>
      <c r="D34" s="63"/>
      <c r="E34" s="73"/>
      <c r="F34" s="73"/>
      <c r="G34" s="73"/>
      <c r="H34" s="73"/>
      <c r="I34" s="73"/>
      <c r="J34" s="74"/>
      <c r="K34" s="75"/>
    </row>
    <row r="35" spans="1:11" ht="17.100000000000001" customHeight="1">
      <c r="A35" s="71"/>
      <c r="B35" s="72"/>
      <c r="C35" s="72"/>
      <c r="D35" s="63"/>
      <c r="E35" s="73"/>
      <c r="F35" s="73"/>
      <c r="G35" s="73"/>
      <c r="H35" s="73"/>
      <c r="I35" s="73"/>
      <c r="J35" s="74"/>
      <c r="K35" s="75"/>
    </row>
    <row r="36" spans="1:11" ht="17.100000000000001" customHeight="1">
      <c r="A36" s="71"/>
      <c r="B36" s="72"/>
      <c r="C36" s="72"/>
      <c r="D36" s="63"/>
      <c r="E36" s="73"/>
      <c r="F36" s="73"/>
      <c r="G36" s="73"/>
      <c r="H36" s="73"/>
      <c r="I36" s="73"/>
      <c r="J36" s="74"/>
      <c r="K36" s="75"/>
    </row>
    <row r="37" spans="1:11" ht="17.100000000000001" customHeight="1">
      <c r="A37" s="71"/>
      <c r="B37" s="72"/>
      <c r="C37" s="72"/>
      <c r="D37" s="63"/>
      <c r="E37" s="73"/>
      <c r="F37" s="73"/>
      <c r="G37" s="73"/>
      <c r="H37" s="73"/>
      <c r="I37" s="73"/>
      <c r="J37" s="74"/>
      <c r="K37" s="75"/>
    </row>
    <row r="38" spans="1:11" ht="17.100000000000001" customHeight="1">
      <c r="A38" s="71"/>
      <c r="B38" s="72"/>
      <c r="C38" s="72"/>
      <c r="D38" s="63"/>
      <c r="E38" s="73"/>
      <c r="F38" s="73"/>
      <c r="G38" s="73"/>
      <c r="H38" s="73"/>
      <c r="I38" s="73"/>
      <c r="J38" s="74"/>
      <c r="K38" s="75"/>
    </row>
    <row r="39" spans="1:11" ht="17.100000000000001" customHeight="1">
      <c r="A39" s="71"/>
      <c r="B39" s="72"/>
      <c r="C39" s="72"/>
      <c r="D39" s="63"/>
      <c r="E39" s="73"/>
      <c r="F39" s="73"/>
      <c r="G39" s="73"/>
      <c r="H39" s="73"/>
      <c r="I39" s="73"/>
      <c r="J39" s="74"/>
      <c r="K39" s="75"/>
    </row>
    <row r="40" spans="1:11" ht="17.100000000000001" customHeight="1">
      <c r="A40" s="71"/>
      <c r="B40" s="72"/>
      <c r="C40" s="72"/>
      <c r="D40" s="63"/>
      <c r="E40" s="73"/>
      <c r="F40" s="73"/>
      <c r="G40" s="73"/>
      <c r="H40" s="73"/>
      <c r="I40" s="73"/>
      <c r="J40" s="74"/>
      <c r="K40" s="75"/>
    </row>
    <row r="41" spans="1:11" ht="17.100000000000001" customHeight="1">
      <c r="A41" s="71"/>
      <c r="B41" s="72"/>
      <c r="C41" s="72"/>
      <c r="D41" s="63"/>
      <c r="E41" s="73"/>
      <c r="F41" s="73"/>
      <c r="G41" s="73"/>
      <c r="H41" s="73"/>
      <c r="I41" s="73"/>
      <c r="J41" s="74"/>
      <c r="K41" s="75"/>
    </row>
    <row r="42" spans="1:11" ht="17.100000000000001" customHeight="1">
      <c r="A42" s="71"/>
      <c r="B42" s="72"/>
      <c r="C42" s="72"/>
      <c r="D42" s="63"/>
      <c r="E42" s="73"/>
      <c r="F42" s="73"/>
      <c r="G42" s="73"/>
      <c r="H42" s="73"/>
      <c r="I42" s="73"/>
      <c r="J42" s="74"/>
      <c r="K42" s="75"/>
    </row>
    <row r="43" spans="1:11" ht="17.100000000000001" customHeight="1">
      <c r="A43" s="71"/>
      <c r="B43" s="72"/>
      <c r="C43" s="72"/>
      <c r="D43" s="63"/>
      <c r="E43" s="73"/>
      <c r="F43" s="73"/>
      <c r="G43" s="73"/>
      <c r="H43" s="73"/>
      <c r="I43" s="73"/>
      <c r="J43" s="74"/>
      <c r="K43" s="75"/>
    </row>
    <row r="44" spans="1:11" ht="17.100000000000001" customHeight="1">
      <c r="A44" s="71"/>
      <c r="B44" s="72"/>
      <c r="C44" s="72"/>
      <c r="D44" s="63"/>
      <c r="E44" s="73"/>
      <c r="F44" s="73"/>
      <c r="G44" s="73"/>
      <c r="H44" s="73"/>
      <c r="I44" s="73"/>
      <c r="J44" s="74"/>
      <c r="K44" s="75"/>
    </row>
    <row r="45" spans="1:11" ht="17.100000000000001" customHeight="1">
      <c r="A45" s="71"/>
      <c r="B45" s="72"/>
      <c r="C45" s="72"/>
      <c r="D45" s="63"/>
      <c r="E45" s="73"/>
      <c r="F45" s="73"/>
      <c r="G45" s="73"/>
      <c r="H45" s="73"/>
      <c r="I45" s="73"/>
      <c r="J45" s="74"/>
      <c r="K45" s="75"/>
    </row>
    <row r="46" spans="1:11" ht="17.100000000000001" customHeight="1">
      <c r="A46" s="71"/>
      <c r="B46" s="72"/>
      <c r="C46" s="72"/>
      <c r="D46" s="63"/>
      <c r="E46" s="73"/>
      <c r="F46" s="73"/>
      <c r="G46" s="73"/>
      <c r="H46" s="73"/>
      <c r="I46" s="73"/>
      <c r="J46" s="74"/>
      <c r="K46" s="75"/>
    </row>
    <row r="47" spans="1:11" ht="17.100000000000001" customHeight="1">
      <c r="A47" s="71"/>
      <c r="B47" s="72"/>
      <c r="C47" s="72"/>
      <c r="D47" s="63"/>
      <c r="E47" s="73"/>
      <c r="F47" s="73"/>
      <c r="G47" s="73"/>
      <c r="H47" s="73"/>
      <c r="I47" s="73"/>
      <c r="J47" s="74"/>
      <c r="K47" s="75"/>
    </row>
    <row r="48" spans="1:11" ht="17.100000000000001" customHeight="1">
      <c r="A48" s="71"/>
      <c r="B48" s="72"/>
      <c r="C48" s="72"/>
      <c r="D48" s="63"/>
      <c r="E48" s="73"/>
      <c r="F48" s="73"/>
      <c r="G48" s="73"/>
      <c r="H48" s="73"/>
      <c r="I48" s="73"/>
      <c r="J48" s="74"/>
      <c r="K48" s="75"/>
    </row>
    <row r="49" spans="1:11" ht="17.100000000000001" customHeight="1">
      <c r="A49" s="71"/>
      <c r="B49" s="72"/>
      <c r="C49" s="72"/>
      <c r="D49" s="63"/>
      <c r="E49" s="73"/>
      <c r="F49" s="73"/>
      <c r="G49" s="73"/>
      <c r="H49" s="73"/>
      <c r="I49" s="73"/>
      <c r="J49" s="74"/>
      <c r="K49" s="75"/>
    </row>
    <row r="50" spans="1:11" ht="17.100000000000001" customHeight="1">
      <c r="A50" s="71"/>
      <c r="B50" s="72"/>
      <c r="C50" s="72"/>
      <c r="D50" s="63"/>
      <c r="E50" s="73"/>
      <c r="F50" s="73"/>
      <c r="G50" s="73"/>
      <c r="H50" s="73"/>
      <c r="I50" s="73"/>
      <c r="J50" s="74"/>
      <c r="K50" s="75"/>
    </row>
    <row r="51" spans="1:11" ht="17.100000000000001" customHeight="1">
      <c r="A51" s="71"/>
      <c r="B51" s="72"/>
      <c r="C51" s="72"/>
      <c r="D51" s="63"/>
      <c r="E51" s="73"/>
      <c r="F51" s="73"/>
      <c r="G51" s="73"/>
      <c r="H51" s="73"/>
      <c r="I51" s="73"/>
      <c r="J51" s="74"/>
      <c r="K51" s="75"/>
    </row>
    <row r="52" spans="1:11" ht="17.100000000000001" customHeight="1">
      <c r="A52" s="71"/>
      <c r="B52" s="72"/>
      <c r="C52" s="72"/>
      <c r="D52" s="63"/>
      <c r="E52" s="73"/>
      <c r="F52" s="73"/>
      <c r="G52" s="73"/>
      <c r="H52" s="73"/>
      <c r="I52" s="73"/>
      <c r="J52" s="74"/>
      <c r="K52" s="75"/>
    </row>
    <row r="53" spans="1:11" ht="17.100000000000001" customHeight="1">
      <c r="A53" s="71"/>
      <c r="B53" s="72"/>
      <c r="C53" s="72"/>
      <c r="D53" s="63"/>
      <c r="E53" s="73"/>
      <c r="F53" s="73"/>
      <c r="G53" s="73"/>
      <c r="H53" s="73"/>
      <c r="I53" s="73"/>
      <c r="J53" s="74"/>
      <c r="K53" s="75"/>
    </row>
    <row r="54" spans="1:11" ht="17.100000000000001" customHeight="1">
      <c r="A54" s="71"/>
      <c r="B54" s="72"/>
      <c r="C54" s="72"/>
      <c r="D54" s="63"/>
      <c r="E54" s="73"/>
      <c r="F54" s="73"/>
      <c r="G54" s="73"/>
      <c r="H54" s="73"/>
      <c r="I54" s="73"/>
      <c r="J54" s="74"/>
      <c r="K54" s="75"/>
    </row>
    <row r="55" spans="1:11" ht="17.100000000000001" customHeight="1">
      <c r="A55" s="71"/>
      <c r="B55" s="72"/>
      <c r="C55" s="72"/>
      <c r="D55" s="63"/>
      <c r="E55" s="73"/>
      <c r="F55" s="73"/>
      <c r="G55" s="73"/>
      <c r="H55" s="73"/>
      <c r="I55" s="73"/>
      <c r="J55" s="74"/>
      <c r="K55" s="75"/>
    </row>
    <row r="56" spans="1:11" ht="17.100000000000001" customHeight="1">
      <c r="A56" s="71"/>
      <c r="B56" s="72"/>
      <c r="C56" s="72"/>
      <c r="D56" s="63"/>
      <c r="E56" s="73"/>
      <c r="F56" s="73"/>
      <c r="G56" s="73"/>
      <c r="H56" s="73"/>
      <c r="I56" s="73"/>
      <c r="J56" s="74"/>
      <c r="K56" s="75"/>
    </row>
    <row r="57" spans="1:11" ht="17.100000000000001" customHeight="1" thickBot="1">
      <c r="A57" s="71"/>
      <c r="B57" s="72"/>
      <c r="C57" s="72"/>
      <c r="D57" s="63"/>
      <c r="E57" s="73"/>
      <c r="F57" s="73"/>
      <c r="G57" s="73"/>
      <c r="H57" s="73"/>
      <c r="I57" s="73"/>
      <c r="J57" s="74"/>
      <c r="K57" s="75"/>
    </row>
    <row r="58" spans="1:11" ht="24.95" customHeight="1" thickBot="1">
      <c r="A58" s="291"/>
      <c r="B58" s="292"/>
      <c r="C58" s="292"/>
      <c r="D58" s="292"/>
      <c r="E58" s="292"/>
      <c r="F58" s="292"/>
      <c r="G58" s="292"/>
      <c r="H58" s="292"/>
      <c r="I58" s="292"/>
      <c r="J58" s="292"/>
      <c r="K58" s="293"/>
    </row>
    <row r="59" spans="1:11" ht="9.9499999999999993" customHeight="1" thickBo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1" ht="24.95" customHeight="1" thickBot="1">
      <c r="A60" s="277" t="s">
        <v>654</v>
      </c>
      <c r="B60" s="278"/>
      <c r="C60" s="278"/>
      <c r="D60" s="278"/>
      <c r="E60" s="278"/>
      <c r="F60" s="278"/>
      <c r="G60" s="278"/>
      <c r="H60" s="278"/>
      <c r="I60" s="278"/>
      <c r="J60" s="278"/>
      <c r="K60" s="279"/>
    </row>
    <row r="61" spans="1:1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1:1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1:1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1:1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1:1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1:1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spans="1:1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spans="1:1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1:1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spans="1:1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1:1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pans="1:1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</row>
    <row r="246" spans="1:1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</row>
    <row r="247" spans="1:1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spans="1:1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1:1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1:1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1:1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1:1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1:1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spans="1:1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spans="1:1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spans="1:1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</row>
    <row r="257" spans="1:1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</row>
    <row r="258" spans="1:1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pans="1:1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</row>
    <row r="260" spans="1:1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</row>
    <row r="261" spans="1:1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</row>
    <row r="262" spans="1:1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</row>
    <row r="263" spans="1:1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</row>
    <row r="264" spans="1:1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</row>
    <row r="265" spans="1:1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</row>
    <row r="266" spans="1:1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</row>
    <row r="267" spans="1:1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</row>
    <row r="268" spans="1:1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</row>
    <row r="269" spans="1:1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</row>
    <row r="270" spans="1:1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</row>
    <row r="271" spans="1:1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</row>
    <row r="272" spans="1:1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</row>
    <row r="273" spans="1:1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</row>
    <row r="274" spans="1:1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</row>
    <row r="275" spans="1:1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</row>
    <row r="276" spans="1:1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</row>
    <row r="277" spans="1:1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</row>
    <row r="278" spans="1:1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</row>
    <row r="279" spans="1:1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</row>
    <row r="280" spans="1:1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</row>
    <row r="281" spans="1:1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</row>
    <row r="282" spans="1:1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</row>
    <row r="283" spans="1:1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</row>
    <row r="284" spans="1:1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</row>
    <row r="285" spans="1:1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</row>
    <row r="286" spans="1:1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</row>
    <row r="287" spans="1:1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</row>
    <row r="288" spans="1:1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</row>
    <row r="289" spans="1:1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</row>
    <row r="290" spans="1:1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</row>
    <row r="291" spans="1:1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</row>
    <row r="292" spans="1:1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</row>
    <row r="293" spans="1:1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</row>
    <row r="294" spans="1:1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</row>
    <row r="295" spans="1:1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</row>
    <row r="296" spans="1:1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</row>
    <row r="297" spans="1:1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</row>
    <row r="298" spans="1:1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</row>
    <row r="299" spans="1:1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</row>
    <row r="300" spans="1:1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</row>
    <row r="301" spans="1:1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</row>
    <row r="302" spans="1:1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</row>
    <row r="303" spans="1:1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</row>
    <row r="304" spans="1:1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</row>
    <row r="305" spans="1:1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</row>
    <row r="306" spans="1:1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</row>
    <row r="307" spans="1:1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</row>
    <row r="308" spans="1:1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</row>
    <row r="309" spans="1:1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</row>
    <row r="310" spans="1:1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</row>
    <row r="311" spans="1: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</row>
    <row r="312" spans="1:1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</row>
    <row r="313" spans="1:1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</row>
    <row r="314" spans="1:1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</row>
    <row r="315" spans="1:1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</row>
    <row r="316" spans="1:1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</row>
    <row r="317" spans="1:1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</row>
    <row r="318" spans="1:1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</row>
    <row r="319" spans="1:1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</row>
    <row r="320" spans="1:1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</row>
    <row r="321" spans="1:1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</row>
    <row r="322" spans="1:1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</row>
    <row r="323" spans="1:1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</row>
    <row r="324" spans="1:1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</row>
    <row r="325" spans="1:1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</row>
    <row r="326" spans="1:1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</row>
    <row r="327" spans="1:1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</row>
    <row r="328" spans="1:1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</row>
    <row r="329" spans="1:1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</row>
    <row r="330" spans="1:1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</row>
    <row r="331" spans="1:1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</row>
    <row r="332" spans="1:1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</row>
    <row r="333" spans="1:1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</row>
    <row r="334" spans="1:1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</row>
    <row r="335" spans="1:1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</row>
    <row r="336" spans="1:1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</row>
    <row r="337" spans="1:1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</row>
    <row r="338" spans="1:1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</row>
    <row r="339" spans="1:1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</row>
    <row r="340" spans="1:1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</row>
    <row r="341" spans="1:1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</row>
    <row r="342" spans="1:1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</row>
    <row r="343" spans="1:1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</row>
    <row r="344" spans="1:1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</row>
    <row r="345" spans="1:1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</row>
    <row r="346" spans="1:1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</row>
    <row r="347" spans="1:1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</row>
    <row r="348" spans="1:1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</row>
    <row r="349" spans="1:1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</row>
    <row r="350" spans="1:1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</row>
    <row r="351" spans="1:1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</row>
    <row r="352" spans="1:1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</row>
    <row r="353" spans="1:1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</row>
    <row r="354" spans="1:1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</row>
    <row r="355" spans="1:1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</row>
    <row r="356" spans="1:1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</row>
    <row r="357" spans="1:1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</row>
    <row r="358" spans="1:1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</row>
    <row r="359" spans="1:1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</row>
    <row r="360" spans="1:1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</row>
    <row r="361" spans="1:1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</row>
    <row r="362" spans="1:1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</row>
    <row r="363" spans="1:1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</row>
    <row r="364" spans="1:1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</row>
    <row r="365" spans="1:1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</row>
    <row r="366" spans="1:1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</row>
    <row r="367" spans="1:1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</row>
    <row r="368" spans="1:1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</row>
    <row r="369" spans="1:1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</row>
    <row r="370" spans="1:1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</row>
    <row r="371" spans="1:1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</row>
    <row r="372" spans="1:1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</row>
    <row r="373" spans="1:1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</row>
    <row r="374" spans="1:1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</row>
    <row r="375" spans="1:1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</row>
    <row r="376" spans="1:1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</row>
    <row r="377" spans="1:1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</row>
    <row r="378" spans="1:1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</row>
    <row r="379" spans="1:1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</row>
    <row r="380" spans="1:1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</row>
    <row r="381" spans="1:1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</row>
    <row r="382" spans="1:1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</row>
    <row r="383" spans="1:1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</row>
    <row r="384" spans="1:1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</row>
    <row r="385" spans="1:1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</row>
    <row r="386" spans="1:1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</row>
    <row r="387" spans="1:1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</row>
    <row r="388" spans="1:1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</row>
    <row r="389" spans="1:1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</row>
    <row r="390" spans="1:1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</row>
    <row r="391" spans="1:1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</row>
    <row r="392" spans="1:1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</row>
    <row r="393" spans="1:1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</row>
    <row r="394" spans="1:1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</row>
    <row r="395" spans="1:1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</row>
    <row r="396" spans="1:1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</row>
    <row r="397" spans="1:1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</row>
    <row r="398" spans="1:1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</row>
    <row r="399" spans="1:1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</row>
    <row r="400" spans="1:1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</row>
    <row r="401" spans="1:1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</row>
    <row r="402" spans="1:1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</row>
    <row r="403" spans="1:1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</row>
    <row r="404" spans="1:1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</row>
    <row r="405" spans="1:1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</row>
    <row r="406" spans="1:1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</row>
    <row r="407" spans="1:1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</row>
    <row r="408" spans="1:1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</row>
    <row r="409" spans="1:1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</row>
    <row r="410" spans="1:1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</row>
    <row r="411" spans="1: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</row>
    <row r="412" spans="1:1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</row>
    <row r="413" spans="1:1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</row>
    <row r="414" spans="1:1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</row>
    <row r="415" spans="1:1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</row>
    <row r="416" spans="1:1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</row>
    <row r="417" spans="1:1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</row>
    <row r="418" spans="1:1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</row>
    <row r="419" spans="1:1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</row>
    <row r="420" spans="1:1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</row>
    <row r="421" spans="1:1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</row>
    <row r="422" spans="1:1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</row>
    <row r="423" spans="1:1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</row>
    <row r="424" spans="1:1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</row>
    <row r="425" spans="1:1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</row>
    <row r="426" spans="1:1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</row>
    <row r="427" spans="1:1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</row>
    <row r="428" spans="1:1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</row>
    <row r="429" spans="1:1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</row>
    <row r="430" spans="1:1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</row>
    <row r="431" spans="1:1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</row>
    <row r="432" spans="1:1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</row>
    <row r="433" spans="1:1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</row>
    <row r="434" spans="1:1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</row>
    <row r="435" spans="1:1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</row>
    <row r="436" spans="1:1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</row>
    <row r="437" spans="1:1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</row>
    <row r="438" spans="1:1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</row>
    <row r="439" spans="1:1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</row>
    <row r="440" spans="1:1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</row>
    <row r="441" spans="1:1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</row>
    <row r="442" spans="1:1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</row>
    <row r="443" spans="1:1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</row>
    <row r="444" spans="1:1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</row>
    <row r="445" spans="1:1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</row>
    <row r="446" spans="1:1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</row>
    <row r="447" spans="1:1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</row>
    <row r="448" spans="1:1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</row>
    <row r="449" spans="1:1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</row>
    <row r="450" spans="1:1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</row>
    <row r="451" spans="1:1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</row>
    <row r="452" spans="1:1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</row>
    <row r="453" spans="1:1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</row>
    <row r="454" spans="1:1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</row>
    <row r="455" spans="1:1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</row>
    <row r="456" spans="1:1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</row>
    <row r="457" spans="1:1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</row>
    <row r="458" spans="1:1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</row>
    <row r="459" spans="1:1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</row>
    <row r="460" spans="1:1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</row>
    <row r="461" spans="1:1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</row>
    <row r="462" spans="1:1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</row>
    <row r="463" spans="1:1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</row>
    <row r="464" spans="1:1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</row>
    <row r="465" spans="1:1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</row>
    <row r="466" spans="1:1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</row>
    <row r="467" spans="1:1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</row>
    <row r="468" spans="1:1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</row>
    <row r="469" spans="1:1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</row>
    <row r="470" spans="1:1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</row>
    <row r="471" spans="1:1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</row>
    <row r="472" spans="1:1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</row>
    <row r="473" spans="1:1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</row>
    <row r="474" spans="1:1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</row>
    <row r="475" spans="1:1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</row>
    <row r="476" spans="1:1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</row>
    <row r="477" spans="1:1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</row>
    <row r="478" spans="1:1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</row>
    <row r="479" spans="1:1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</row>
    <row r="480" spans="1:1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</row>
    <row r="481" spans="1:1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</row>
    <row r="482" spans="1:1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</row>
    <row r="483" spans="1:1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</row>
    <row r="484" spans="1:1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</row>
    <row r="485" spans="1:1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</row>
    <row r="486" spans="1:1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</row>
    <row r="487" spans="1:1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</row>
    <row r="488" spans="1:1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</row>
    <row r="489" spans="1:1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</row>
    <row r="490" spans="1:1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</row>
    <row r="491" spans="1:1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</row>
    <row r="492" spans="1:1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</row>
    <row r="493" spans="1:1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</row>
    <row r="494" spans="1:1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</row>
    <row r="495" spans="1:1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</row>
    <row r="496" spans="1:1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</row>
    <row r="497" spans="1:1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</row>
    <row r="498" spans="1:1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</row>
    <row r="499" spans="1:1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</row>
    <row r="500" spans="1:1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</row>
    <row r="501" spans="1:1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</row>
    <row r="502" spans="1:1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</row>
    <row r="503" spans="1:1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</row>
    <row r="504" spans="1:1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</row>
    <row r="505" spans="1:1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</row>
    <row r="506" spans="1:1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</row>
  </sheetData>
  <mergeCells count="10">
    <mergeCell ref="A21:K21"/>
    <mergeCell ref="A60:K60"/>
    <mergeCell ref="A12:K12"/>
    <mergeCell ref="D5:D6"/>
    <mergeCell ref="E5:E6"/>
    <mergeCell ref="A18:K18"/>
    <mergeCell ref="J5:J6"/>
    <mergeCell ref="C5:C6"/>
    <mergeCell ref="A58:K58"/>
    <mergeCell ref="A8:K8"/>
  </mergeCells>
  <phoneticPr fontId="2" type="noConversion"/>
  <pageMargins left="0.59055118110236227" right="0" top="0.39370078740157483" bottom="0" header="0" footer="0"/>
  <pageSetup paperSize="9" scale="7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1"/>
    <pageSetUpPr fitToPage="1"/>
  </sheetPr>
  <dimension ref="A1:L491"/>
  <sheetViews>
    <sheetView showGridLines="0" topLeftCell="A8" zoomScaleNormal="100" zoomScaleSheetLayoutView="100" workbookViewId="0">
      <selection activeCell="L54" sqref="L54"/>
    </sheetView>
  </sheetViews>
  <sheetFormatPr defaultRowHeight="15"/>
  <cols>
    <col min="1" max="2" width="9.7109375" style="3" customWidth="1"/>
    <col min="3" max="3" width="70.7109375" style="3" customWidth="1"/>
    <col min="4" max="4" width="6.7109375" style="3" customWidth="1"/>
    <col min="5" max="5" width="8.7109375" style="3" customWidth="1"/>
    <col min="6" max="9" width="8.7109375" style="3" hidden="1" customWidth="1"/>
    <col min="10" max="10" width="11.7109375" style="3" customWidth="1"/>
    <col min="11" max="11" width="15.7109375" style="3" customWidth="1"/>
    <col min="12" max="16384" width="9.140625" style="3"/>
  </cols>
  <sheetData>
    <row r="1" spans="1:11" ht="21.95" customHeight="1">
      <c r="A1" s="9" t="str">
        <f>+works!A1</f>
        <v>PROJECT NO: 027/MKLM/2021/2022</v>
      </c>
      <c r="B1" s="10"/>
      <c r="C1" s="10"/>
      <c r="D1" s="11"/>
      <c r="E1" s="10"/>
      <c r="F1" s="10"/>
      <c r="G1" s="10"/>
      <c r="H1" s="10"/>
      <c r="I1" s="10"/>
      <c r="J1" s="207" t="str">
        <f>+works!J1</f>
        <v>DATE: 01-12-2021</v>
      </c>
      <c r="K1" s="12"/>
    </row>
    <row r="2" spans="1:11" ht="21.95" customHeight="1">
      <c r="A2" s="107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/>
      <c r="K2" s="15"/>
    </row>
    <row r="3" spans="1:11" ht="21.95" customHeight="1" thickBot="1">
      <c r="A3" s="16" t="str">
        <f>+works!A3</f>
        <v>SANDFONTEIN WATER SUPPLY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9.9499999999999993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" customHeight="1">
      <c r="A5" s="21" t="s">
        <v>2</v>
      </c>
      <c r="B5" s="22" t="s">
        <v>3</v>
      </c>
      <c r="C5" s="310" t="s">
        <v>4</v>
      </c>
      <c r="D5" s="302" t="s">
        <v>5</v>
      </c>
      <c r="E5" s="23" t="s">
        <v>6</v>
      </c>
      <c r="F5" s="24"/>
      <c r="G5" s="24"/>
      <c r="H5" s="24"/>
      <c r="I5" s="25"/>
      <c r="J5" s="304" t="s">
        <v>7</v>
      </c>
      <c r="K5" s="26" t="s">
        <v>8</v>
      </c>
    </row>
    <row r="6" spans="1:11" ht="18" customHeight="1" thickBot="1">
      <c r="A6" s="27" t="s">
        <v>9</v>
      </c>
      <c r="B6" s="28" t="s">
        <v>10</v>
      </c>
      <c r="C6" s="311"/>
      <c r="D6" s="303"/>
      <c r="E6" s="29" t="s">
        <v>11</v>
      </c>
      <c r="F6" s="30" t="s">
        <v>12</v>
      </c>
      <c r="G6" s="30" t="s">
        <v>13</v>
      </c>
      <c r="H6" s="30" t="s">
        <v>14</v>
      </c>
      <c r="I6" s="31" t="s">
        <v>15</v>
      </c>
      <c r="J6" s="305"/>
      <c r="K6" s="32" t="s">
        <v>16</v>
      </c>
    </row>
    <row r="7" spans="1:11" ht="21.95" customHeight="1">
      <c r="A7" s="119"/>
      <c r="B7" s="120" t="s">
        <v>17</v>
      </c>
      <c r="C7" s="121" t="str">
        <f>+'ohs2'!C7</f>
        <v>SCHEDULE 7 CONTINUED</v>
      </c>
      <c r="D7" s="122"/>
      <c r="E7" s="122"/>
      <c r="F7" s="122"/>
      <c r="G7" s="122"/>
      <c r="H7" s="122"/>
      <c r="I7" s="122"/>
      <c r="J7" s="122"/>
      <c r="K7" s="123"/>
    </row>
    <row r="8" spans="1:11" ht="21.95" customHeight="1">
      <c r="A8" s="119"/>
      <c r="B8" s="120" t="s">
        <v>96</v>
      </c>
      <c r="C8" s="226" t="str">
        <f>+'ohs2'!C8</f>
        <v>OCCUPATIONAL HEALTH AND SAFETY REQIREMENTS</v>
      </c>
      <c r="D8" s="122"/>
      <c r="E8" s="122"/>
      <c r="F8" s="122"/>
      <c r="G8" s="122"/>
      <c r="H8" s="122"/>
      <c r="I8" s="122"/>
      <c r="J8" s="122"/>
      <c r="K8" s="123"/>
    </row>
    <row r="9" spans="1:11" ht="15" customHeight="1" thickBot="1">
      <c r="A9" s="119"/>
      <c r="B9" s="120"/>
      <c r="C9" s="226"/>
      <c r="D9" s="122"/>
      <c r="E9" s="122"/>
      <c r="F9" s="122"/>
      <c r="G9" s="122"/>
      <c r="H9" s="122"/>
      <c r="I9" s="122"/>
      <c r="J9" s="122"/>
      <c r="K9" s="123"/>
    </row>
    <row r="10" spans="1:11" ht="17.100000000000001" customHeight="1" thickBot="1">
      <c r="A10" s="145"/>
      <c r="B10" s="146"/>
      <c r="C10" s="224" t="s">
        <v>458</v>
      </c>
      <c r="D10" s="146"/>
      <c r="E10" s="146"/>
      <c r="F10" s="146"/>
      <c r="G10" s="146"/>
      <c r="H10" s="146"/>
      <c r="I10" s="146"/>
      <c r="J10" s="147"/>
      <c r="K10" s="128"/>
    </row>
    <row r="11" spans="1:11" ht="17.100000000000001" customHeight="1">
      <c r="A11" s="133"/>
      <c r="B11" s="130"/>
      <c r="C11" s="130"/>
      <c r="D11" s="227"/>
      <c r="E11" s="228"/>
      <c r="F11" s="131"/>
      <c r="G11" s="131"/>
      <c r="H11" s="131"/>
      <c r="I11" s="131"/>
      <c r="J11" s="132"/>
      <c r="K11" s="229"/>
    </row>
    <row r="12" spans="1:11" ht="17.100000000000001" customHeight="1">
      <c r="A12" s="134" t="s">
        <v>459</v>
      </c>
      <c r="B12" s="116"/>
      <c r="C12" s="116" t="s">
        <v>460</v>
      </c>
      <c r="D12" s="80" t="s">
        <v>31</v>
      </c>
      <c r="E12" s="115">
        <v>15</v>
      </c>
      <c r="F12" s="115"/>
      <c r="G12" s="115"/>
      <c r="H12" s="115"/>
      <c r="I12" s="115"/>
      <c r="J12" s="175"/>
      <c r="K12" s="170"/>
    </row>
    <row r="13" spans="1:11" ht="17.100000000000001" customHeight="1">
      <c r="A13" s="134" t="s">
        <v>461</v>
      </c>
      <c r="B13" s="116"/>
      <c r="C13" s="116" t="s">
        <v>462</v>
      </c>
      <c r="D13" s="80" t="s">
        <v>31</v>
      </c>
      <c r="E13" s="115">
        <v>1</v>
      </c>
      <c r="F13" s="115"/>
      <c r="G13" s="115"/>
      <c r="H13" s="115"/>
      <c r="I13" s="115"/>
      <c r="J13" s="175"/>
      <c r="K13" s="170"/>
    </row>
    <row r="14" spans="1:11" ht="17.100000000000001" customHeight="1">
      <c r="A14" s="134" t="s">
        <v>463</v>
      </c>
      <c r="B14" s="116" t="s">
        <v>456</v>
      </c>
      <c r="C14" s="116" t="s">
        <v>464</v>
      </c>
      <c r="D14" s="80" t="s">
        <v>31</v>
      </c>
      <c r="E14" s="115">
        <v>1</v>
      </c>
      <c r="F14" s="115"/>
      <c r="G14" s="115"/>
      <c r="H14" s="115"/>
      <c r="I14" s="115"/>
      <c r="J14" s="175"/>
      <c r="K14" s="170"/>
    </row>
    <row r="15" spans="1:11" ht="17.100000000000001" customHeight="1">
      <c r="A15" s="134" t="s">
        <v>465</v>
      </c>
      <c r="B15" s="116" t="s">
        <v>466</v>
      </c>
      <c r="C15" s="116" t="s">
        <v>467</v>
      </c>
      <c r="D15" s="80" t="s">
        <v>31</v>
      </c>
      <c r="E15" s="115">
        <v>40</v>
      </c>
      <c r="F15" s="115"/>
      <c r="G15" s="115"/>
      <c r="H15" s="115"/>
      <c r="I15" s="115"/>
      <c r="J15" s="175"/>
      <c r="K15" s="170"/>
    </row>
    <row r="16" spans="1:11" ht="17.100000000000001" customHeight="1">
      <c r="A16" s="134" t="s">
        <v>468</v>
      </c>
      <c r="B16" s="116"/>
      <c r="C16" s="116" t="s">
        <v>469</v>
      </c>
      <c r="D16" s="80" t="s">
        <v>31</v>
      </c>
      <c r="E16" s="115">
        <v>1000</v>
      </c>
      <c r="F16" s="115"/>
      <c r="G16" s="115"/>
      <c r="H16" s="115"/>
      <c r="I16" s="115"/>
      <c r="J16" s="175"/>
      <c r="K16" s="170"/>
    </row>
    <row r="17" spans="1:12" ht="17.100000000000001" customHeight="1">
      <c r="A17" s="134" t="s">
        <v>470</v>
      </c>
      <c r="B17" s="116" t="s">
        <v>471</v>
      </c>
      <c r="C17" s="116" t="s">
        <v>472</v>
      </c>
      <c r="D17" s="80" t="s">
        <v>31</v>
      </c>
      <c r="E17" s="115">
        <v>10</v>
      </c>
      <c r="F17" s="115"/>
      <c r="G17" s="115"/>
      <c r="H17" s="115"/>
      <c r="I17" s="115"/>
      <c r="J17" s="175"/>
      <c r="K17" s="170"/>
      <c r="L17" s="8"/>
    </row>
    <row r="18" spans="1:12" ht="17.100000000000001" customHeight="1">
      <c r="A18" s="134" t="s">
        <v>473</v>
      </c>
      <c r="B18" s="116" t="s">
        <v>453</v>
      </c>
      <c r="C18" s="116" t="s">
        <v>474</v>
      </c>
      <c r="D18" s="80" t="s">
        <v>31</v>
      </c>
      <c r="E18" s="115">
        <v>1</v>
      </c>
      <c r="F18" s="115"/>
      <c r="G18" s="115"/>
      <c r="H18" s="115"/>
      <c r="I18" s="115"/>
      <c r="J18" s="175"/>
      <c r="K18" s="170"/>
    </row>
    <row r="19" spans="1:12" ht="17.100000000000001" customHeight="1">
      <c r="A19" s="134" t="s">
        <v>475</v>
      </c>
      <c r="B19" s="116"/>
      <c r="C19" s="116" t="s">
        <v>476</v>
      </c>
      <c r="D19" s="80" t="s">
        <v>31</v>
      </c>
      <c r="E19" s="115">
        <v>2</v>
      </c>
      <c r="F19" s="115"/>
      <c r="G19" s="115"/>
      <c r="H19" s="115"/>
      <c r="I19" s="115"/>
      <c r="J19" s="175"/>
      <c r="K19" s="170"/>
    </row>
    <row r="20" spans="1:12" ht="17.100000000000001" customHeight="1">
      <c r="A20" s="134" t="s">
        <v>477</v>
      </c>
      <c r="B20" s="116"/>
      <c r="C20" s="116" t="s">
        <v>478</v>
      </c>
      <c r="D20" s="80" t="s">
        <v>31</v>
      </c>
      <c r="E20" s="115">
        <v>40</v>
      </c>
      <c r="F20" s="115"/>
      <c r="G20" s="115"/>
      <c r="H20" s="115"/>
      <c r="I20" s="115"/>
      <c r="J20" s="175"/>
      <c r="K20" s="170"/>
    </row>
    <row r="21" spans="1:12" ht="17.100000000000001" customHeight="1">
      <c r="A21" s="133"/>
      <c r="B21" s="130"/>
      <c r="C21" s="130"/>
      <c r="D21" s="125"/>
      <c r="E21" s="126"/>
      <c r="F21" s="126"/>
      <c r="G21" s="126"/>
      <c r="H21" s="126"/>
      <c r="I21" s="126"/>
      <c r="J21" s="182"/>
      <c r="K21" s="183"/>
    </row>
    <row r="22" spans="1:12" ht="17.100000000000001" customHeight="1">
      <c r="A22" s="194" t="s">
        <v>479</v>
      </c>
      <c r="B22" s="148"/>
      <c r="C22" s="230" t="s">
        <v>480</v>
      </c>
      <c r="D22" s="43"/>
      <c r="E22" s="44"/>
      <c r="F22" s="44"/>
      <c r="G22" s="44"/>
      <c r="H22" s="44"/>
      <c r="I22" s="44"/>
      <c r="J22" s="171"/>
      <c r="K22" s="172"/>
    </row>
    <row r="23" spans="1:12" ht="17.100000000000001" customHeight="1">
      <c r="A23" s="231"/>
      <c r="B23" s="232"/>
      <c r="C23" s="232"/>
      <c r="D23" s="227"/>
      <c r="E23" s="228"/>
      <c r="F23" s="228"/>
      <c r="G23" s="228"/>
      <c r="H23" s="228"/>
      <c r="I23" s="228"/>
      <c r="J23" s="233"/>
      <c r="K23" s="234"/>
    </row>
    <row r="24" spans="1:12" ht="17.100000000000001" customHeight="1">
      <c r="A24" s="134" t="s">
        <v>481</v>
      </c>
      <c r="B24" s="149"/>
      <c r="C24" s="116" t="s">
        <v>482</v>
      </c>
      <c r="D24" s="80" t="s">
        <v>31</v>
      </c>
      <c r="E24" s="115">
        <v>10</v>
      </c>
      <c r="F24" s="115"/>
      <c r="G24" s="115"/>
      <c r="H24" s="115"/>
      <c r="I24" s="115"/>
      <c r="J24" s="169"/>
      <c r="K24" s="170"/>
    </row>
    <row r="25" spans="1:12" ht="17.100000000000001" customHeight="1">
      <c r="A25" s="134" t="s">
        <v>483</v>
      </c>
      <c r="B25" s="116"/>
      <c r="C25" s="116" t="s">
        <v>484</v>
      </c>
      <c r="D25" s="80" t="s">
        <v>31</v>
      </c>
      <c r="E25" s="115">
        <v>40</v>
      </c>
      <c r="F25" s="115"/>
      <c r="G25" s="115"/>
      <c r="H25" s="115"/>
      <c r="I25" s="115"/>
      <c r="J25" s="169"/>
      <c r="K25" s="180" t="s">
        <v>132</v>
      </c>
    </row>
    <row r="26" spans="1:12" ht="17.100000000000001" customHeight="1">
      <c r="A26" s="134" t="s">
        <v>485</v>
      </c>
      <c r="B26" s="116"/>
      <c r="C26" s="116" t="s">
        <v>486</v>
      </c>
      <c r="D26" s="80" t="s">
        <v>31</v>
      </c>
      <c r="E26" s="115">
        <v>40</v>
      </c>
      <c r="F26" s="115"/>
      <c r="G26" s="115"/>
      <c r="H26" s="115"/>
      <c r="I26" s="115"/>
      <c r="J26" s="169"/>
      <c r="K26" s="180" t="s">
        <v>132</v>
      </c>
    </row>
    <row r="27" spans="1:12" ht="17.100000000000001" customHeight="1">
      <c r="A27" s="127"/>
      <c r="B27" s="124"/>
      <c r="C27" s="124"/>
      <c r="D27" s="125"/>
      <c r="E27" s="126"/>
      <c r="F27" s="126"/>
      <c r="G27" s="126"/>
      <c r="H27" s="126"/>
      <c r="I27" s="126"/>
      <c r="J27" s="182"/>
      <c r="K27" s="183"/>
    </row>
    <row r="28" spans="1:12" ht="17.100000000000001" customHeight="1">
      <c r="A28" s="194" t="s">
        <v>487</v>
      </c>
      <c r="B28" s="148"/>
      <c r="C28" s="230" t="s">
        <v>488</v>
      </c>
      <c r="D28" s="43"/>
      <c r="E28" s="44"/>
      <c r="F28" s="44"/>
      <c r="G28" s="44"/>
      <c r="H28" s="44"/>
      <c r="I28" s="44"/>
      <c r="J28" s="171"/>
      <c r="K28" s="172"/>
    </row>
    <row r="29" spans="1:12" ht="17.100000000000001" customHeight="1">
      <c r="A29" s="231"/>
      <c r="B29" s="232"/>
      <c r="C29" s="232"/>
      <c r="D29" s="227"/>
      <c r="E29" s="228"/>
      <c r="F29" s="228"/>
      <c r="G29" s="228"/>
      <c r="H29" s="228"/>
      <c r="I29" s="228"/>
      <c r="J29" s="233"/>
      <c r="K29" s="234"/>
    </row>
    <row r="30" spans="1:12" ht="17.100000000000001" customHeight="1">
      <c r="A30" s="134" t="s">
        <v>489</v>
      </c>
      <c r="B30" s="116"/>
      <c r="C30" s="116" t="s">
        <v>490</v>
      </c>
      <c r="D30" s="80" t="s">
        <v>31</v>
      </c>
      <c r="E30" s="115">
        <v>40</v>
      </c>
      <c r="F30" s="115"/>
      <c r="G30" s="115"/>
      <c r="H30" s="115"/>
      <c r="I30" s="115"/>
      <c r="J30" s="169"/>
      <c r="K30" s="180" t="s">
        <v>132</v>
      </c>
    </row>
    <row r="31" spans="1:12" ht="17.100000000000001" customHeight="1">
      <c r="A31" s="134"/>
      <c r="B31" s="116"/>
      <c r="C31" s="116"/>
      <c r="D31" s="114"/>
      <c r="E31" s="115"/>
      <c r="F31" s="115"/>
      <c r="G31" s="115"/>
      <c r="H31" s="115"/>
      <c r="I31" s="115"/>
      <c r="J31" s="175"/>
      <c r="K31" s="181"/>
    </row>
    <row r="32" spans="1:12" ht="17.100000000000001" customHeight="1">
      <c r="A32" s="194" t="s">
        <v>501</v>
      </c>
      <c r="B32" s="148"/>
      <c r="C32" s="230" t="s">
        <v>502</v>
      </c>
      <c r="D32" s="43"/>
      <c r="E32" s="44"/>
      <c r="F32" s="44"/>
      <c r="G32" s="44"/>
      <c r="H32" s="44"/>
      <c r="I32" s="44"/>
      <c r="J32" s="171"/>
      <c r="K32" s="172"/>
    </row>
    <row r="33" spans="1:11" ht="17.100000000000001" customHeight="1">
      <c r="A33" s="134"/>
      <c r="B33" s="116"/>
      <c r="C33" s="113"/>
      <c r="D33" s="114"/>
      <c r="E33" s="115"/>
      <c r="F33" s="115"/>
      <c r="G33" s="115"/>
      <c r="H33" s="115"/>
      <c r="I33" s="115"/>
      <c r="J33" s="175"/>
      <c r="K33" s="181"/>
    </row>
    <row r="34" spans="1:11" ht="17.100000000000001" customHeight="1">
      <c r="A34" s="134" t="s">
        <v>503</v>
      </c>
      <c r="B34" s="116"/>
      <c r="C34" s="116" t="s">
        <v>504</v>
      </c>
      <c r="D34" s="114" t="s">
        <v>31</v>
      </c>
      <c r="E34" s="115">
        <v>1</v>
      </c>
      <c r="F34" s="115"/>
      <c r="G34" s="115"/>
      <c r="H34" s="115"/>
      <c r="I34" s="115"/>
      <c r="J34" s="175"/>
      <c r="K34" s="170"/>
    </row>
    <row r="35" spans="1:11" ht="17.100000000000001" customHeight="1">
      <c r="A35" s="134" t="s">
        <v>505</v>
      </c>
      <c r="B35" s="116"/>
      <c r="C35" s="241" t="s">
        <v>506</v>
      </c>
      <c r="D35" s="114" t="s">
        <v>31</v>
      </c>
      <c r="E35" s="115">
        <v>2</v>
      </c>
      <c r="F35" s="115"/>
      <c r="G35" s="115"/>
      <c r="H35" s="115"/>
      <c r="I35" s="115"/>
      <c r="J35" s="175"/>
      <c r="K35" s="170"/>
    </row>
    <row r="36" spans="1:11" ht="17.100000000000001" customHeight="1">
      <c r="A36" s="134" t="s">
        <v>507</v>
      </c>
      <c r="B36" s="116"/>
      <c r="C36" s="116" t="s">
        <v>530</v>
      </c>
      <c r="D36" s="114"/>
      <c r="E36" s="115"/>
      <c r="F36" s="115"/>
      <c r="G36" s="115"/>
      <c r="H36" s="115"/>
      <c r="I36" s="115"/>
      <c r="J36" s="175"/>
      <c r="K36" s="181"/>
    </row>
    <row r="37" spans="1:11" ht="17.100000000000001" customHeight="1">
      <c r="A37" s="134"/>
      <c r="B37" s="116"/>
      <c r="C37" s="116" t="s">
        <v>508</v>
      </c>
      <c r="D37" s="114" t="s">
        <v>31</v>
      </c>
      <c r="E37" s="115">
        <v>100</v>
      </c>
      <c r="F37" s="115"/>
      <c r="G37" s="115"/>
      <c r="H37" s="115"/>
      <c r="I37" s="115"/>
      <c r="J37" s="175"/>
      <c r="K37" s="170"/>
    </row>
    <row r="38" spans="1:11" ht="17.100000000000001" customHeight="1">
      <c r="A38" s="134"/>
      <c r="B38" s="116"/>
      <c r="C38" s="116" t="s">
        <v>509</v>
      </c>
      <c r="D38" s="114" t="s">
        <v>31</v>
      </c>
      <c r="E38" s="115">
        <v>100</v>
      </c>
      <c r="F38" s="115"/>
      <c r="G38" s="115"/>
      <c r="H38" s="115"/>
      <c r="I38" s="115"/>
      <c r="J38" s="175"/>
      <c r="K38" s="170"/>
    </row>
    <row r="39" spans="1:11" ht="17.100000000000001" customHeight="1">
      <c r="A39" s="134"/>
      <c r="B39" s="116"/>
      <c r="C39" s="116" t="s">
        <v>510</v>
      </c>
      <c r="D39" s="114" t="s">
        <v>31</v>
      </c>
      <c r="E39" s="115">
        <v>5</v>
      </c>
      <c r="F39" s="115"/>
      <c r="G39" s="115"/>
      <c r="H39" s="115"/>
      <c r="I39" s="115"/>
      <c r="J39" s="175"/>
      <c r="K39" s="170"/>
    </row>
    <row r="40" spans="1:11" ht="17.100000000000001" customHeight="1">
      <c r="A40" s="134" t="s">
        <v>511</v>
      </c>
      <c r="B40" s="116"/>
      <c r="C40" s="116" t="s">
        <v>529</v>
      </c>
      <c r="D40" s="114" t="s">
        <v>31</v>
      </c>
      <c r="E40" s="115">
        <v>2</v>
      </c>
      <c r="F40" s="115"/>
      <c r="G40" s="115"/>
      <c r="H40" s="115"/>
      <c r="I40" s="115"/>
      <c r="J40" s="175"/>
      <c r="K40" s="170"/>
    </row>
    <row r="41" spans="1:11" ht="17.100000000000001" customHeight="1">
      <c r="A41" s="134" t="s">
        <v>512</v>
      </c>
      <c r="B41" s="116"/>
      <c r="C41" s="116" t="s">
        <v>528</v>
      </c>
      <c r="D41" s="114" t="s">
        <v>526</v>
      </c>
      <c r="E41" s="115">
        <v>1</v>
      </c>
      <c r="F41" s="115"/>
      <c r="G41" s="115"/>
      <c r="H41" s="115"/>
      <c r="I41" s="115"/>
      <c r="J41" s="175"/>
      <c r="K41" s="170"/>
    </row>
    <row r="42" spans="1:11" ht="17.100000000000001" customHeight="1">
      <c r="A42" s="134" t="s">
        <v>513</v>
      </c>
      <c r="B42" s="116"/>
      <c r="C42" s="116" t="s">
        <v>527</v>
      </c>
      <c r="D42" s="114" t="s">
        <v>526</v>
      </c>
      <c r="E42" s="115">
        <v>1</v>
      </c>
      <c r="F42" s="115"/>
      <c r="G42" s="115"/>
      <c r="H42" s="115"/>
      <c r="I42" s="115"/>
      <c r="J42" s="175"/>
      <c r="K42" s="170"/>
    </row>
    <row r="43" spans="1:11" ht="17.100000000000001" customHeight="1">
      <c r="A43" s="134" t="s">
        <v>514</v>
      </c>
      <c r="B43" s="116"/>
      <c r="C43" s="116" t="s">
        <v>531</v>
      </c>
      <c r="D43" s="114" t="s">
        <v>31</v>
      </c>
      <c r="E43" s="115">
        <v>2</v>
      </c>
      <c r="F43" s="115"/>
      <c r="G43" s="115"/>
      <c r="H43" s="115"/>
      <c r="I43" s="115"/>
      <c r="J43" s="175"/>
      <c r="K43" s="170"/>
    </row>
    <row r="44" spans="1:11" ht="17.100000000000001" customHeight="1">
      <c r="A44" s="134" t="s">
        <v>515</v>
      </c>
      <c r="B44" s="116"/>
      <c r="C44" s="116" t="s">
        <v>516</v>
      </c>
      <c r="D44" s="114" t="s">
        <v>526</v>
      </c>
      <c r="E44" s="115">
        <v>1</v>
      </c>
      <c r="F44" s="115"/>
      <c r="G44" s="115"/>
      <c r="H44" s="115"/>
      <c r="I44" s="115"/>
      <c r="J44" s="175"/>
      <c r="K44" s="170"/>
    </row>
    <row r="45" spans="1:11" ht="17.100000000000001" customHeight="1">
      <c r="A45" s="134" t="s">
        <v>518</v>
      </c>
      <c r="B45" s="116"/>
      <c r="C45" s="116" t="s">
        <v>517</v>
      </c>
      <c r="D45" s="114" t="s">
        <v>526</v>
      </c>
      <c r="E45" s="115">
        <v>1</v>
      </c>
      <c r="F45" s="115"/>
      <c r="G45" s="115"/>
      <c r="H45" s="115"/>
      <c r="I45" s="115"/>
      <c r="J45" s="175"/>
      <c r="K45" s="170"/>
    </row>
    <row r="46" spans="1:11" ht="17.100000000000001" customHeight="1">
      <c r="A46" s="134" t="s">
        <v>519</v>
      </c>
      <c r="B46" s="116"/>
      <c r="C46" s="116" t="s">
        <v>521</v>
      </c>
      <c r="D46" s="114" t="s">
        <v>31</v>
      </c>
      <c r="E46" s="115">
        <v>1</v>
      </c>
      <c r="F46" s="115"/>
      <c r="G46" s="115"/>
      <c r="H46" s="115"/>
      <c r="I46" s="115"/>
      <c r="J46" s="175"/>
      <c r="K46" s="170"/>
    </row>
    <row r="47" spans="1:11" ht="17.100000000000001" customHeight="1">
      <c r="A47" s="134"/>
      <c r="B47" s="116"/>
      <c r="C47" s="116" t="s">
        <v>520</v>
      </c>
      <c r="D47" s="114"/>
      <c r="E47" s="115"/>
      <c r="F47" s="115"/>
      <c r="G47" s="115"/>
      <c r="H47" s="115"/>
      <c r="I47" s="115"/>
      <c r="J47" s="175"/>
      <c r="K47" s="181"/>
    </row>
    <row r="48" spans="1:11" ht="17.100000000000001" customHeight="1">
      <c r="A48" s="134" t="s">
        <v>522</v>
      </c>
      <c r="B48" s="116"/>
      <c r="C48" s="116" t="s">
        <v>523</v>
      </c>
      <c r="D48" s="114" t="s">
        <v>31</v>
      </c>
      <c r="E48" s="115">
        <v>1</v>
      </c>
      <c r="F48" s="115"/>
      <c r="G48" s="115"/>
      <c r="H48" s="115"/>
      <c r="I48" s="115"/>
      <c r="J48" s="175"/>
      <c r="K48" s="170"/>
    </row>
    <row r="49" spans="1:11" ht="17.100000000000001" customHeight="1">
      <c r="A49" s="134" t="s">
        <v>524</v>
      </c>
      <c r="B49" s="116"/>
      <c r="C49" s="116" t="s">
        <v>525</v>
      </c>
      <c r="D49" s="114" t="s">
        <v>31</v>
      </c>
      <c r="E49" s="115">
        <v>1</v>
      </c>
      <c r="F49" s="115"/>
      <c r="G49" s="115"/>
      <c r="H49" s="115"/>
      <c r="I49" s="115"/>
      <c r="J49" s="175"/>
      <c r="K49" s="170"/>
    </row>
    <row r="50" spans="1:11" ht="17.100000000000001" customHeight="1">
      <c r="A50" s="134"/>
      <c r="B50" s="116"/>
      <c r="C50" s="116"/>
      <c r="D50" s="114"/>
      <c r="E50" s="115"/>
      <c r="F50" s="115"/>
      <c r="G50" s="115"/>
      <c r="H50" s="115"/>
      <c r="I50" s="115"/>
      <c r="J50" s="175"/>
      <c r="K50" s="181"/>
    </row>
    <row r="51" spans="1:11" ht="17.100000000000001" customHeight="1">
      <c r="A51" s="134"/>
      <c r="B51" s="116"/>
      <c r="C51" s="116"/>
      <c r="D51" s="114"/>
      <c r="E51" s="115"/>
      <c r="F51" s="115"/>
      <c r="G51" s="115"/>
      <c r="H51" s="115"/>
      <c r="I51" s="115"/>
      <c r="J51" s="175"/>
      <c r="K51" s="181"/>
    </row>
    <row r="52" spans="1:11" ht="17.100000000000001" customHeight="1">
      <c r="A52" s="134"/>
      <c r="B52" s="116"/>
      <c r="C52" s="116"/>
      <c r="D52" s="114"/>
      <c r="E52" s="115"/>
      <c r="F52" s="115"/>
      <c r="G52" s="115"/>
      <c r="H52" s="115"/>
      <c r="I52" s="115"/>
      <c r="J52" s="175"/>
      <c r="K52" s="181"/>
    </row>
    <row r="53" spans="1:11" ht="17.100000000000001" customHeight="1">
      <c r="A53" s="134"/>
      <c r="B53" s="116"/>
      <c r="C53" s="116"/>
      <c r="D53" s="114"/>
      <c r="E53" s="115"/>
      <c r="F53" s="115"/>
      <c r="G53" s="115"/>
      <c r="H53" s="115"/>
      <c r="I53" s="115"/>
      <c r="J53" s="175"/>
      <c r="K53" s="181"/>
    </row>
    <row r="54" spans="1:11" ht="17.100000000000001" customHeight="1">
      <c r="A54" s="134"/>
      <c r="B54" s="116"/>
      <c r="C54" s="116"/>
      <c r="D54" s="114"/>
      <c r="E54" s="115"/>
      <c r="F54" s="115"/>
      <c r="G54" s="115"/>
      <c r="H54" s="115"/>
      <c r="I54" s="115"/>
      <c r="J54" s="175"/>
      <c r="K54" s="181"/>
    </row>
    <row r="55" spans="1:11" ht="17.100000000000001" customHeight="1">
      <c r="A55" s="134"/>
      <c r="B55" s="116"/>
      <c r="C55" s="116"/>
      <c r="D55" s="114"/>
      <c r="E55" s="115"/>
      <c r="F55" s="115"/>
      <c r="G55" s="115"/>
      <c r="H55" s="115"/>
      <c r="I55" s="115"/>
      <c r="J55" s="175"/>
      <c r="K55" s="181"/>
    </row>
    <row r="56" spans="1:11" ht="17.100000000000001" customHeight="1" thickBot="1">
      <c r="A56" s="135"/>
      <c r="B56" s="130"/>
      <c r="C56" s="150"/>
      <c r="D56" s="136"/>
      <c r="E56" s="137"/>
      <c r="F56" s="137"/>
      <c r="G56" s="137"/>
      <c r="H56" s="137"/>
      <c r="I56" s="137"/>
      <c r="J56" s="184"/>
      <c r="K56" s="185"/>
    </row>
    <row r="57" spans="1:11" ht="24.95" customHeight="1" thickBot="1">
      <c r="A57" s="318" t="s">
        <v>94</v>
      </c>
      <c r="B57" s="319"/>
      <c r="C57" s="319"/>
      <c r="D57" s="319"/>
      <c r="E57" s="319"/>
      <c r="F57" s="319"/>
      <c r="G57" s="319"/>
      <c r="H57" s="319"/>
      <c r="I57" s="319"/>
      <c r="J57" s="319"/>
      <c r="K57" s="51"/>
    </row>
    <row r="58" spans="1:11" ht="9.9499999999999993" customHeight="1" thickBot="1">
      <c r="A58" s="129"/>
      <c r="B58" s="129"/>
      <c r="C58" s="129"/>
      <c r="D58" s="129"/>
      <c r="E58" s="129"/>
      <c r="F58" s="129"/>
      <c r="G58" s="129"/>
      <c r="H58" s="129"/>
      <c r="I58" s="129"/>
      <c r="J58" s="129"/>
      <c r="K58" s="129"/>
    </row>
    <row r="59" spans="1:11" ht="24.95" customHeight="1" thickBot="1">
      <c r="A59" s="320" t="s">
        <v>659</v>
      </c>
      <c r="B59" s="321"/>
      <c r="C59" s="321"/>
      <c r="D59" s="321"/>
      <c r="E59" s="321"/>
      <c r="F59" s="321"/>
      <c r="G59" s="321"/>
      <c r="H59" s="321"/>
      <c r="I59" s="321"/>
      <c r="J59" s="321"/>
      <c r="K59" s="322"/>
    </row>
    <row r="60" spans="1:1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>
      <c r="A65" s="106"/>
      <c r="B65" s="106"/>
      <c r="C65" s="106"/>
      <c r="D65" s="106"/>
      <c r="E65" s="106"/>
      <c r="F65" s="106"/>
      <c r="G65" s="106"/>
      <c r="H65" s="106"/>
      <c r="I65" s="106"/>
      <c r="J65" s="106"/>
      <c r="K65" s="106"/>
    </row>
    <row r="66" spans="1:1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</sheetData>
  <mergeCells count="5">
    <mergeCell ref="A57:J57"/>
    <mergeCell ref="A59:K59"/>
    <mergeCell ref="C5:C6"/>
    <mergeCell ref="D5:D6"/>
    <mergeCell ref="J5:J6"/>
  </mergeCells>
  <phoneticPr fontId="0" type="noConversion"/>
  <pageMargins left="0.59055118110236227" right="0" top="0.39370078740157483" bottom="0" header="0" footer="0"/>
  <pageSetup paperSize="9" scale="73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933FF"/>
    <pageSetUpPr fitToPage="1"/>
  </sheetPr>
  <dimension ref="A1:E498"/>
  <sheetViews>
    <sheetView showGridLines="0" zoomScaleNormal="100" workbookViewId="0">
      <selection activeCell="C1" sqref="C1"/>
    </sheetView>
  </sheetViews>
  <sheetFormatPr defaultRowHeight="15"/>
  <cols>
    <col min="1" max="1" width="20.7109375" style="3" customWidth="1"/>
    <col min="2" max="2" width="80.7109375" style="3" customWidth="1"/>
    <col min="3" max="3" width="23.7109375" style="3" customWidth="1"/>
    <col min="4" max="4" width="9.140625" style="3"/>
    <col min="5" max="5" width="14.7109375" style="3" bestFit="1" customWidth="1"/>
    <col min="6" max="16384" width="9.140625" style="3"/>
  </cols>
  <sheetData>
    <row r="1" spans="1:5" ht="21" customHeight="1">
      <c r="A1" s="9" t="str">
        <f>+works!A1</f>
        <v>PROJECT NO: 027/MKLM/2021/2022</v>
      </c>
      <c r="B1" s="10"/>
      <c r="C1" s="235" t="str">
        <f>+works!J1</f>
        <v>DATE: 01-12-2021</v>
      </c>
    </row>
    <row r="2" spans="1:5" ht="21" customHeight="1">
      <c r="A2" s="107" t="str">
        <f>+works!A2</f>
        <v>MOSES KOTANE LOCAL MUNICIPALITY</v>
      </c>
      <c r="B2" s="13"/>
      <c r="C2" s="15"/>
    </row>
    <row r="3" spans="1:5" ht="21" customHeight="1" thickBot="1">
      <c r="A3" s="16" t="str">
        <f>+works!A3</f>
        <v>SANDFONTEIN WATER SUPPLY</v>
      </c>
      <c r="B3" s="17"/>
      <c r="C3" s="18"/>
    </row>
    <row r="4" spans="1:5" ht="21" customHeight="1">
      <c r="A4" s="243"/>
      <c r="B4" s="244"/>
      <c r="C4" s="244"/>
    </row>
    <row r="5" spans="1:5" ht="25.5" customHeight="1" thickBot="1">
      <c r="A5" s="19"/>
      <c r="B5" s="19"/>
      <c r="C5" s="19"/>
    </row>
    <row r="6" spans="1:5" ht="30" customHeight="1">
      <c r="A6" s="323" t="s">
        <v>491</v>
      </c>
      <c r="B6" s="324"/>
      <c r="C6" s="325"/>
    </row>
    <row r="7" spans="1:5" ht="11.1" customHeight="1">
      <c r="A7" s="159"/>
      <c r="B7" s="64"/>
      <c r="C7" s="236"/>
    </row>
    <row r="8" spans="1:5" ht="24.95" customHeight="1">
      <c r="A8" s="237" t="str">
        <f>+'pg1'!C7</f>
        <v>SCHEDULE 1</v>
      </c>
      <c r="B8" s="238" t="str">
        <f>+'pg1'!C8</f>
        <v>PRELIMARY AND GENERAL</v>
      </c>
      <c r="C8" s="239"/>
    </row>
    <row r="9" spans="1:5" ht="24.95" customHeight="1">
      <c r="A9" s="237" t="str">
        <f>+bwt!C7</f>
        <v>SCHEDULE 2</v>
      </c>
      <c r="B9" s="238" t="s">
        <v>492</v>
      </c>
      <c r="C9" s="239"/>
    </row>
    <row r="10" spans="1:5" ht="24.95" customHeight="1">
      <c r="A10" s="237" t="str">
        <f>+bwm!C7</f>
        <v>SCHEDULE 3</v>
      </c>
      <c r="B10" s="238" t="str">
        <f>+bwm!C8</f>
        <v>BULK WATER MAINS</v>
      </c>
      <c r="C10" s="239"/>
      <c r="E10" s="8"/>
    </row>
    <row r="11" spans="1:5" ht="24.95" customHeight="1">
      <c r="A11" s="237" t="str">
        <f>+'Yard Connections'!C7</f>
        <v>SCHEDULE 4</v>
      </c>
      <c r="B11" s="238" t="str">
        <f>+'Yard Connections'!C8</f>
        <v>YARD CONNECTIONS</v>
      </c>
      <c r="C11" s="239"/>
      <c r="E11" s="8"/>
    </row>
    <row r="12" spans="1:5" ht="24.95" customHeight="1">
      <c r="A12" s="237" t="str">
        <f>+vbc!C7</f>
        <v>SCHEDULE 5</v>
      </c>
      <c r="B12" s="238" t="str">
        <f>+vbc!C8</f>
        <v>VALVE BOXCHAMBER</v>
      </c>
      <c r="C12" s="239"/>
    </row>
    <row r="13" spans="1:5" ht="24.95" customHeight="1">
      <c r="A13" s="237" t="str">
        <f>+ewtank!C7</f>
        <v>SCHEDULE 6</v>
      </c>
      <c r="B13" s="238" t="str">
        <f>+ewtank!C8</f>
        <v>STORAGE TANKS</v>
      </c>
      <c r="C13" s="239"/>
    </row>
    <row r="14" spans="1:5" ht="24.95" customHeight="1">
      <c r="A14" s="237" t="str">
        <f>+ohs!C7</f>
        <v>SCHEDULE 7</v>
      </c>
      <c r="B14" s="238" t="str">
        <f>+ohs!C8</f>
        <v>OCCUPATIONAL HEALTH AND SAFETY REQIREMENTS</v>
      </c>
      <c r="C14" s="239"/>
    </row>
    <row r="15" spans="1:5" ht="9.9499999999999993" customHeight="1">
      <c r="A15" s="160"/>
      <c r="B15" s="161"/>
      <c r="C15" s="240"/>
    </row>
    <row r="16" spans="1:5" ht="24.95" customHeight="1">
      <c r="A16" s="329" t="s">
        <v>493</v>
      </c>
      <c r="B16" s="330"/>
      <c r="C16" s="239"/>
    </row>
    <row r="17" spans="1:5" ht="9.9499999999999993" customHeight="1">
      <c r="A17" s="160"/>
      <c r="B17" s="161"/>
      <c r="C17" s="240"/>
    </row>
    <row r="18" spans="1:5" ht="24.95" customHeight="1">
      <c r="A18" s="331" t="s">
        <v>532</v>
      </c>
      <c r="B18" s="332" t="s">
        <v>494</v>
      </c>
      <c r="C18" s="266"/>
    </row>
    <row r="19" spans="1:5" ht="11.25" customHeight="1">
      <c r="A19" s="336"/>
      <c r="B19" s="337"/>
      <c r="C19" s="268"/>
    </row>
    <row r="20" spans="1:5" ht="27" customHeight="1">
      <c r="A20" s="331" t="s">
        <v>642</v>
      </c>
      <c r="B20" s="332" t="s">
        <v>494</v>
      </c>
      <c r="C20" s="266"/>
    </row>
    <row r="21" spans="1:5" ht="9.9499999999999993" customHeight="1">
      <c r="A21" s="160"/>
      <c r="B21" s="161"/>
      <c r="C21" s="267"/>
    </row>
    <row r="22" spans="1:5" ht="24.95" customHeight="1">
      <c r="A22" s="333" t="s">
        <v>496</v>
      </c>
      <c r="B22" s="330" t="s">
        <v>495</v>
      </c>
      <c r="C22" s="239"/>
    </row>
    <row r="23" spans="1:5" ht="9.9499999999999993" customHeight="1">
      <c r="A23" s="160"/>
      <c r="B23" s="161"/>
      <c r="C23" s="240"/>
    </row>
    <row r="24" spans="1:5" ht="24.95" customHeight="1">
      <c r="A24" s="333" t="s">
        <v>497</v>
      </c>
      <c r="B24" s="330" t="s">
        <v>498</v>
      </c>
      <c r="C24" s="239"/>
    </row>
    <row r="25" spans="1:5" ht="9.9499999999999993" customHeight="1">
      <c r="A25" s="160"/>
      <c r="B25" s="161"/>
      <c r="C25" s="240"/>
    </row>
    <row r="26" spans="1:5" ht="24.95" customHeight="1" thickBot="1">
      <c r="A26" s="334" t="s">
        <v>499</v>
      </c>
      <c r="B26" s="335" t="s">
        <v>500</v>
      </c>
      <c r="C26" s="245"/>
      <c r="E26" s="8"/>
    </row>
    <row r="27" spans="1:5" ht="18" customHeight="1">
      <c r="A27" s="162"/>
      <c r="B27" s="151"/>
      <c r="C27" s="153"/>
      <c r="E27" s="8"/>
    </row>
    <row r="28" spans="1:5" ht="18" customHeight="1">
      <c r="A28" s="162"/>
      <c r="B28" s="151"/>
      <c r="C28" s="153"/>
      <c r="E28" s="8"/>
    </row>
    <row r="29" spans="1:5" ht="18" customHeight="1">
      <c r="A29" s="162"/>
      <c r="B29" s="151"/>
      <c r="C29" s="153"/>
      <c r="E29" s="8"/>
    </row>
    <row r="30" spans="1:5" ht="18" customHeight="1">
      <c r="A30" s="162"/>
      <c r="B30" s="151"/>
      <c r="C30" s="153"/>
      <c r="E30" s="8"/>
    </row>
    <row r="31" spans="1:5" ht="18" customHeight="1">
      <c r="A31" s="162"/>
      <c r="B31" s="151"/>
      <c r="C31" s="153"/>
      <c r="E31" s="8"/>
    </row>
    <row r="32" spans="1:5" ht="18" customHeight="1">
      <c r="A32" s="162"/>
      <c r="B32" s="151"/>
      <c r="C32" s="153"/>
      <c r="E32" s="8"/>
    </row>
    <row r="33" spans="1:5" ht="18" customHeight="1">
      <c r="A33" s="162"/>
      <c r="B33" s="151"/>
      <c r="C33" s="153"/>
      <c r="E33" s="8"/>
    </row>
    <row r="34" spans="1:5" ht="18" customHeight="1">
      <c r="A34" s="162"/>
      <c r="B34" s="151"/>
      <c r="C34" s="153"/>
      <c r="E34" s="8"/>
    </row>
    <row r="35" spans="1:5" ht="18" customHeight="1">
      <c r="A35" s="162"/>
      <c r="B35" s="151"/>
      <c r="C35" s="153"/>
      <c r="E35" s="8"/>
    </row>
    <row r="36" spans="1:5" ht="18" customHeight="1">
      <c r="A36" s="162"/>
      <c r="B36" s="151"/>
      <c r="C36" s="153"/>
      <c r="E36" s="8"/>
    </row>
    <row r="37" spans="1:5" ht="18" customHeight="1">
      <c r="A37" s="162"/>
      <c r="B37" s="151"/>
      <c r="C37" s="153"/>
      <c r="E37" s="8"/>
    </row>
    <row r="38" spans="1:5" ht="18" customHeight="1">
      <c r="A38" s="162"/>
      <c r="B38" s="151"/>
      <c r="C38" s="153"/>
      <c r="E38" s="8"/>
    </row>
    <row r="39" spans="1:5" ht="18" customHeight="1">
      <c r="A39" s="162"/>
      <c r="B39" s="151"/>
      <c r="C39" s="153"/>
      <c r="E39" s="8"/>
    </row>
    <row r="40" spans="1:5" ht="18" customHeight="1">
      <c r="A40" s="162"/>
      <c r="B40" s="151"/>
      <c r="C40" s="153"/>
      <c r="E40" s="8"/>
    </row>
    <row r="41" spans="1:5" ht="18" customHeight="1">
      <c r="A41" s="162"/>
      <c r="B41" s="151"/>
      <c r="C41" s="153"/>
      <c r="E41" s="8"/>
    </row>
    <row r="42" spans="1:5" ht="18" customHeight="1">
      <c r="A42" s="152"/>
      <c r="B42" s="151"/>
      <c r="C42" s="153"/>
    </row>
    <row r="43" spans="1:5" ht="18" customHeight="1">
      <c r="A43" s="163"/>
      <c r="B43" s="154"/>
      <c r="C43" s="155"/>
    </row>
    <row r="44" spans="1:5" ht="18" customHeight="1">
      <c r="A44" s="152"/>
      <c r="B44" s="151"/>
      <c r="C44" s="153"/>
    </row>
    <row r="45" spans="1:5" ht="18" customHeight="1">
      <c r="A45" s="163"/>
      <c r="B45" s="154"/>
      <c r="C45" s="155"/>
    </row>
    <row r="46" spans="1:5" ht="18" customHeight="1">
      <c r="A46" s="162"/>
      <c r="B46" s="151"/>
      <c r="C46" s="153"/>
    </row>
    <row r="47" spans="1:5" ht="18" customHeight="1">
      <c r="A47" s="162"/>
      <c r="B47" s="151"/>
      <c r="C47" s="153"/>
    </row>
    <row r="48" spans="1:5" ht="18" customHeight="1">
      <c r="A48" s="162"/>
      <c r="B48" s="151"/>
      <c r="C48" s="153"/>
    </row>
    <row r="49" spans="1:3" ht="18" customHeight="1">
      <c r="A49" s="162"/>
      <c r="B49" s="151"/>
      <c r="C49" s="153"/>
    </row>
    <row r="50" spans="1:3" ht="18" customHeight="1" thickBot="1">
      <c r="A50" s="156"/>
      <c r="B50" s="157"/>
      <c r="C50" s="158"/>
    </row>
    <row r="51" spans="1:3" ht="9.9499999999999993" customHeight="1" thickBot="1">
      <c r="A51" s="164"/>
      <c r="B51" s="164"/>
      <c r="C51" s="164"/>
    </row>
    <row r="52" spans="1:3" ht="36" customHeight="1" thickBot="1">
      <c r="A52" s="326" t="s">
        <v>660</v>
      </c>
      <c r="B52" s="327"/>
      <c r="C52" s="328"/>
    </row>
    <row r="53" spans="1:3">
      <c r="A53" s="53"/>
      <c r="B53" s="53"/>
      <c r="C53" s="53"/>
    </row>
    <row r="54" spans="1:3">
      <c r="A54" s="53"/>
      <c r="B54" s="53"/>
      <c r="C54" s="53"/>
    </row>
    <row r="55" spans="1:3">
      <c r="A55" s="53"/>
      <c r="B55" s="53"/>
      <c r="C55" s="53"/>
    </row>
    <row r="56" spans="1:3">
      <c r="A56" s="53"/>
      <c r="B56" s="53"/>
      <c r="C56" s="53"/>
    </row>
    <row r="57" spans="1:3">
      <c r="A57" s="53"/>
      <c r="B57" s="53"/>
      <c r="C57" s="53"/>
    </row>
    <row r="58" spans="1:3">
      <c r="A58" s="53"/>
      <c r="B58" s="53"/>
      <c r="C58" s="53"/>
    </row>
    <row r="59" spans="1:3">
      <c r="A59" s="53"/>
      <c r="B59" s="53"/>
      <c r="C59" s="53"/>
    </row>
    <row r="60" spans="1:3">
      <c r="A60" s="53"/>
      <c r="B60" s="53"/>
      <c r="C60" s="53"/>
    </row>
    <row r="61" spans="1:3">
      <c r="A61" s="53"/>
      <c r="B61" s="53"/>
      <c r="C61" s="53"/>
    </row>
    <row r="62" spans="1:3">
      <c r="A62" s="53"/>
      <c r="B62" s="53"/>
      <c r="C62" s="53"/>
    </row>
    <row r="63" spans="1:3">
      <c r="A63" s="53"/>
      <c r="B63" s="53"/>
      <c r="C63" s="53"/>
    </row>
    <row r="64" spans="1:3">
      <c r="A64" s="53"/>
      <c r="B64" s="53"/>
      <c r="C64" s="53"/>
    </row>
    <row r="65" spans="1:3">
      <c r="A65" s="53"/>
      <c r="B65" s="53"/>
      <c r="C65" s="53"/>
    </row>
    <row r="66" spans="1:3">
      <c r="A66" s="53"/>
      <c r="B66" s="53"/>
      <c r="C66" s="53"/>
    </row>
    <row r="67" spans="1:3">
      <c r="A67" s="53"/>
      <c r="B67" s="53"/>
      <c r="C67" s="53"/>
    </row>
    <row r="68" spans="1:3">
      <c r="A68" s="53"/>
      <c r="B68" s="53"/>
      <c r="C68" s="53"/>
    </row>
    <row r="69" spans="1:3">
      <c r="A69" s="53"/>
      <c r="B69" s="53"/>
      <c r="C69" s="53"/>
    </row>
    <row r="70" spans="1:3">
      <c r="A70" s="53"/>
      <c r="B70" s="53"/>
      <c r="C70" s="53"/>
    </row>
    <row r="71" spans="1:3">
      <c r="A71" s="53"/>
      <c r="B71" s="53"/>
      <c r="C71" s="53"/>
    </row>
    <row r="72" spans="1:3">
      <c r="A72" s="53"/>
      <c r="B72" s="53"/>
      <c r="C72" s="53"/>
    </row>
    <row r="73" spans="1:3">
      <c r="A73" s="53"/>
      <c r="B73" s="53"/>
      <c r="C73" s="53"/>
    </row>
    <row r="74" spans="1:3">
      <c r="A74" s="53"/>
      <c r="B74" s="53"/>
      <c r="C74" s="53"/>
    </row>
    <row r="75" spans="1:3">
      <c r="A75" s="53"/>
      <c r="B75" s="53"/>
      <c r="C75" s="53"/>
    </row>
    <row r="76" spans="1:3">
      <c r="A76" s="53"/>
      <c r="B76" s="53"/>
      <c r="C76" s="53"/>
    </row>
    <row r="77" spans="1:3">
      <c r="A77" s="53"/>
      <c r="B77" s="53"/>
      <c r="C77" s="53"/>
    </row>
    <row r="78" spans="1:3">
      <c r="A78" s="53"/>
      <c r="B78" s="53"/>
      <c r="C78" s="53"/>
    </row>
    <row r="79" spans="1:3">
      <c r="A79" s="53"/>
      <c r="B79" s="53"/>
      <c r="C79" s="53"/>
    </row>
    <row r="80" spans="1:3">
      <c r="A80" s="53"/>
      <c r="B80" s="53"/>
      <c r="C80" s="53"/>
    </row>
    <row r="81" spans="1:3">
      <c r="A81" s="53"/>
      <c r="B81" s="53"/>
      <c r="C81" s="53"/>
    </row>
    <row r="82" spans="1:3">
      <c r="A82" s="53"/>
      <c r="B82" s="53"/>
      <c r="C82" s="53"/>
    </row>
    <row r="83" spans="1:3">
      <c r="A83" s="53"/>
      <c r="B83" s="53"/>
      <c r="C83" s="53"/>
    </row>
    <row r="84" spans="1:3">
      <c r="A84" s="53"/>
      <c r="B84" s="53"/>
      <c r="C84" s="53"/>
    </row>
    <row r="85" spans="1:3">
      <c r="A85" s="53"/>
      <c r="B85" s="53"/>
      <c r="C85" s="53"/>
    </row>
    <row r="86" spans="1:3">
      <c r="A86" s="53"/>
      <c r="B86" s="53"/>
      <c r="C86" s="53"/>
    </row>
    <row r="87" spans="1:3">
      <c r="A87" s="53"/>
      <c r="B87" s="53"/>
      <c r="C87" s="53"/>
    </row>
    <row r="88" spans="1:3">
      <c r="A88" s="53"/>
      <c r="B88" s="53"/>
      <c r="C88" s="53"/>
    </row>
    <row r="89" spans="1:3">
      <c r="A89" s="53"/>
      <c r="B89" s="53"/>
      <c r="C89" s="53"/>
    </row>
    <row r="90" spans="1:3">
      <c r="A90" s="53"/>
      <c r="B90" s="53"/>
      <c r="C90" s="53"/>
    </row>
    <row r="91" spans="1:3">
      <c r="A91" s="53"/>
      <c r="B91" s="53"/>
      <c r="C91" s="53"/>
    </row>
    <row r="92" spans="1:3">
      <c r="A92" s="53"/>
      <c r="B92" s="53"/>
      <c r="C92" s="53"/>
    </row>
    <row r="93" spans="1:3">
      <c r="A93" s="53"/>
      <c r="B93" s="53"/>
      <c r="C93" s="53"/>
    </row>
    <row r="94" spans="1:3">
      <c r="A94" s="53"/>
      <c r="B94" s="53"/>
      <c r="C94" s="53"/>
    </row>
    <row r="95" spans="1:3">
      <c r="A95" s="4"/>
      <c r="B95" s="4"/>
      <c r="C95" s="4"/>
    </row>
    <row r="96" spans="1:3">
      <c r="A96" s="4"/>
      <c r="B96" s="4"/>
      <c r="C96" s="4"/>
    </row>
    <row r="97" spans="1:3">
      <c r="A97" s="4"/>
      <c r="B97" s="4"/>
      <c r="C97" s="4"/>
    </row>
    <row r="98" spans="1:3">
      <c r="A98" s="4"/>
      <c r="B98" s="4"/>
      <c r="C98" s="4"/>
    </row>
    <row r="99" spans="1:3">
      <c r="A99" s="4"/>
      <c r="B99" s="4"/>
      <c r="C99" s="4"/>
    </row>
    <row r="100" spans="1:3">
      <c r="A100" s="4"/>
      <c r="B100" s="4"/>
      <c r="C100" s="4"/>
    </row>
    <row r="101" spans="1:3">
      <c r="A101" s="4"/>
      <c r="B101" s="4"/>
      <c r="C101" s="4"/>
    </row>
    <row r="102" spans="1:3">
      <c r="A102" s="4"/>
      <c r="B102" s="4"/>
      <c r="C102" s="4"/>
    </row>
    <row r="103" spans="1:3">
      <c r="A103" s="4"/>
      <c r="B103" s="4"/>
      <c r="C103" s="4"/>
    </row>
    <row r="104" spans="1:3">
      <c r="A104" s="4"/>
      <c r="B104" s="4"/>
      <c r="C104" s="4"/>
    </row>
    <row r="105" spans="1:3">
      <c r="A105" s="4"/>
      <c r="B105" s="4"/>
      <c r="C105" s="4"/>
    </row>
    <row r="106" spans="1:3">
      <c r="A106" s="4"/>
      <c r="B106" s="4"/>
      <c r="C106" s="4"/>
    </row>
    <row r="107" spans="1:3">
      <c r="A107" s="4"/>
      <c r="B107" s="4"/>
      <c r="C107" s="4"/>
    </row>
    <row r="108" spans="1:3">
      <c r="A108" s="4"/>
      <c r="B108" s="4"/>
      <c r="C108" s="4"/>
    </row>
    <row r="109" spans="1:3">
      <c r="A109" s="4"/>
      <c r="B109" s="4"/>
      <c r="C109" s="4"/>
    </row>
    <row r="110" spans="1:3">
      <c r="A110" s="4"/>
      <c r="B110" s="4"/>
      <c r="C110" s="4"/>
    </row>
    <row r="111" spans="1:3">
      <c r="A111" s="4"/>
      <c r="B111" s="4"/>
      <c r="C111" s="4"/>
    </row>
    <row r="112" spans="1:3">
      <c r="A112" s="4"/>
      <c r="B112" s="4"/>
      <c r="C112" s="4"/>
    </row>
    <row r="113" spans="1:3">
      <c r="A113" s="4"/>
      <c r="B113" s="4"/>
      <c r="C113" s="4"/>
    </row>
    <row r="114" spans="1:3">
      <c r="A114" s="4"/>
      <c r="B114" s="4"/>
      <c r="C114" s="4"/>
    </row>
    <row r="115" spans="1:3">
      <c r="A115" s="4"/>
      <c r="B115" s="4"/>
      <c r="C115" s="4"/>
    </row>
    <row r="116" spans="1:3">
      <c r="A116" s="4"/>
      <c r="B116" s="4"/>
      <c r="C116" s="4"/>
    </row>
    <row r="117" spans="1:3">
      <c r="A117" s="4"/>
      <c r="B117" s="4"/>
      <c r="C117" s="4"/>
    </row>
    <row r="118" spans="1:3">
      <c r="A118" s="4"/>
      <c r="B118" s="4"/>
      <c r="C118" s="4"/>
    </row>
    <row r="119" spans="1:3">
      <c r="A119" s="4"/>
      <c r="B119" s="4"/>
      <c r="C119" s="4"/>
    </row>
    <row r="120" spans="1:3">
      <c r="A120" s="4"/>
      <c r="B120" s="4"/>
      <c r="C120" s="4"/>
    </row>
    <row r="121" spans="1:3">
      <c r="A121" s="4"/>
      <c r="B121" s="4"/>
      <c r="C121" s="4"/>
    </row>
    <row r="122" spans="1:3">
      <c r="A122" s="4"/>
      <c r="B122" s="4"/>
      <c r="C122" s="4"/>
    </row>
    <row r="123" spans="1:3">
      <c r="A123" s="4"/>
      <c r="B123" s="4"/>
      <c r="C123" s="4"/>
    </row>
    <row r="124" spans="1:3">
      <c r="A124" s="4"/>
      <c r="B124" s="4"/>
      <c r="C124" s="4"/>
    </row>
    <row r="125" spans="1:3">
      <c r="A125" s="4"/>
      <c r="B125" s="4"/>
      <c r="C125" s="4"/>
    </row>
    <row r="126" spans="1:3">
      <c r="A126" s="4"/>
      <c r="B126" s="4"/>
      <c r="C126" s="4"/>
    </row>
    <row r="127" spans="1:3">
      <c r="A127" s="4"/>
      <c r="B127" s="4"/>
      <c r="C127" s="4"/>
    </row>
    <row r="128" spans="1:3">
      <c r="A128" s="4"/>
      <c r="B128" s="4"/>
      <c r="C128" s="4"/>
    </row>
    <row r="129" spans="1:3">
      <c r="A129" s="4"/>
      <c r="B129" s="4"/>
      <c r="C129" s="4"/>
    </row>
    <row r="130" spans="1:3">
      <c r="A130" s="4"/>
      <c r="B130" s="4"/>
      <c r="C130" s="4"/>
    </row>
    <row r="131" spans="1:3">
      <c r="A131" s="4"/>
      <c r="B131" s="4"/>
      <c r="C131" s="4"/>
    </row>
    <row r="132" spans="1:3">
      <c r="A132" s="4"/>
      <c r="B132" s="4"/>
      <c r="C132" s="4"/>
    </row>
    <row r="133" spans="1:3">
      <c r="A133" s="4"/>
      <c r="B133" s="4"/>
      <c r="C133" s="4"/>
    </row>
    <row r="134" spans="1:3">
      <c r="A134" s="4"/>
      <c r="B134" s="4"/>
      <c r="C134" s="4"/>
    </row>
    <row r="135" spans="1:3">
      <c r="A135" s="4"/>
      <c r="B135" s="4"/>
      <c r="C135" s="4"/>
    </row>
    <row r="136" spans="1:3">
      <c r="A136" s="4"/>
      <c r="B136" s="4"/>
      <c r="C136" s="4"/>
    </row>
    <row r="137" spans="1:3">
      <c r="A137" s="4"/>
      <c r="B137" s="4"/>
      <c r="C137" s="4"/>
    </row>
    <row r="138" spans="1:3">
      <c r="A138" s="4"/>
      <c r="B138" s="4"/>
      <c r="C138" s="4"/>
    </row>
    <row r="139" spans="1:3">
      <c r="A139" s="4"/>
      <c r="B139" s="4"/>
      <c r="C139" s="4"/>
    </row>
    <row r="140" spans="1:3">
      <c r="A140" s="4"/>
      <c r="B140" s="4"/>
      <c r="C140" s="4"/>
    </row>
    <row r="141" spans="1:3">
      <c r="A141" s="4"/>
      <c r="B141" s="4"/>
      <c r="C141" s="4"/>
    </row>
    <row r="142" spans="1:3">
      <c r="A142" s="4"/>
      <c r="B142" s="4"/>
      <c r="C142" s="4"/>
    </row>
    <row r="143" spans="1:3">
      <c r="A143" s="4"/>
      <c r="B143" s="4"/>
      <c r="C143" s="4"/>
    </row>
    <row r="144" spans="1:3">
      <c r="A144" s="4"/>
      <c r="B144" s="4"/>
      <c r="C144" s="4"/>
    </row>
    <row r="145" spans="1:3">
      <c r="A145" s="4"/>
      <c r="B145" s="4"/>
      <c r="C145" s="4"/>
    </row>
    <row r="146" spans="1:3">
      <c r="A146" s="4"/>
      <c r="B146" s="4"/>
      <c r="C146" s="4"/>
    </row>
    <row r="147" spans="1:3">
      <c r="A147" s="4"/>
      <c r="B147" s="4"/>
      <c r="C147" s="4"/>
    </row>
    <row r="148" spans="1:3">
      <c r="A148" s="4"/>
      <c r="B148" s="4"/>
      <c r="C148" s="4"/>
    </row>
    <row r="149" spans="1:3">
      <c r="A149" s="4"/>
      <c r="B149" s="4"/>
      <c r="C149" s="4"/>
    </row>
    <row r="150" spans="1:3">
      <c r="A150" s="4"/>
      <c r="B150" s="4"/>
      <c r="C150" s="4"/>
    </row>
    <row r="151" spans="1:3">
      <c r="A151" s="4"/>
      <c r="B151" s="4"/>
      <c r="C151" s="4"/>
    </row>
    <row r="152" spans="1:3">
      <c r="A152" s="4"/>
      <c r="B152" s="4"/>
      <c r="C152" s="4"/>
    </row>
    <row r="153" spans="1:3">
      <c r="A153" s="4"/>
      <c r="B153" s="4"/>
      <c r="C153" s="4"/>
    </row>
    <row r="154" spans="1:3">
      <c r="A154" s="4"/>
      <c r="B154" s="4"/>
      <c r="C154" s="4"/>
    </row>
    <row r="155" spans="1:3">
      <c r="A155" s="4"/>
      <c r="B155" s="4"/>
      <c r="C155" s="4"/>
    </row>
    <row r="156" spans="1:3">
      <c r="A156" s="4"/>
      <c r="B156" s="4"/>
      <c r="C156" s="4"/>
    </row>
    <row r="157" spans="1:3">
      <c r="A157" s="4"/>
      <c r="B157" s="4"/>
      <c r="C157" s="4"/>
    </row>
    <row r="158" spans="1:3">
      <c r="A158" s="4"/>
      <c r="B158" s="4"/>
      <c r="C158" s="4"/>
    </row>
    <row r="159" spans="1:3">
      <c r="A159" s="4"/>
      <c r="B159" s="4"/>
      <c r="C159" s="4"/>
    </row>
    <row r="160" spans="1:3">
      <c r="A160" s="4"/>
      <c r="B160" s="4"/>
      <c r="C160" s="4"/>
    </row>
    <row r="161" spans="1:3">
      <c r="A161" s="4"/>
      <c r="B161" s="4"/>
      <c r="C161" s="4"/>
    </row>
    <row r="162" spans="1:3">
      <c r="A162" s="4"/>
      <c r="B162" s="4"/>
      <c r="C162" s="4"/>
    </row>
    <row r="163" spans="1:3">
      <c r="A163" s="4"/>
      <c r="B163" s="4"/>
      <c r="C163" s="4"/>
    </row>
    <row r="164" spans="1:3">
      <c r="A164" s="4"/>
      <c r="B164" s="4"/>
      <c r="C164" s="4"/>
    </row>
    <row r="165" spans="1:3">
      <c r="A165" s="4"/>
      <c r="B165" s="4"/>
      <c r="C165" s="4"/>
    </row>
    <row r="166" spans="1:3">
      <c r="A166" s="4"/>
      <c r="B166" s="4"/>
      <c r="C166" s="4"/>
    </row>
    <row r="167" spans="1:3">
      <c r="A167" s="4"/>
      <c r="B167" s="4"/>
      <c r="C167" s="4"/>
    </row>
    <row r="168" spans="1:3">
      <c r="A168" s="4"/>
      <c r="B168" s="4"/>
      <c r="C168" s="4"/>
    </row>
    <row r="169" spans="1:3">
      <c r="A169" s="4"/>
      <c r="B169" s="4"/>
      <c r="C169" s="4"/>
    </row>
    <row r="170" spans="1:3">
      <c r="A170" s="4"/>
      <c r="B170" s="4"/>
      <c r="C170" s="4"/>
    </row>
    <row r="171" spans="1:3">
      <c r="A171" s="4"/>
      <c r="B171" s="4"/>
      <c r="C171" s="4"/>
    </row>
    <row r="172" spans="1:3">
      <c r="A172" s="4"/>
      <c r="B172" s="4"/>
      <c r="C172" s="4"/>
    </row>
    <row r="173" spans="1:3">
      <c r="A173" s="4"/>
      <c r="B173" s="4"/>
      <c r="C173" s="4"/>
    </row>
    <row r="174" spans="1:3">
      <c r="A174" s="4"/>
      <c r="B174" s="4"/>
      <c r="C174" s="4"/>
    </row>
    <row r="175" spans="1:3">
      <c r="A175" s="4"/>
      <c r="B175" s="4"/>
      <c r="C175" s="4"/>
    </row>
    <row r="176" spans="1:3">
      <c r="A176" s="4"/>
      <c r="B176" s="4"/>
      <c r="C176" s="4"/>
    </row>
    <row r="177" spans="1:3">
      <c r="A177" s="4"/>
      <c r="B177" s="4"/>
      <c r="C177" s="4"/>
    </row>
    <row r="178" spans="1:3">
      <c r="A178" s="4"/>
      <c r="B178" s="4"/>
      <c r="C178" s="4"/>
    </row>
    <row r="179" spans="1:3">
      <c r="A179" s="4"/>
      <c r="B179" s="4"/>
      <c r="C179" s="4"/>
    </row>
    <row r="180" spans="1:3">
      <c r="A180" s="4"/>
      <c r="B180" s="4"/>
      <c r="C180" s="4"/>
    </row>
    <row r="181" spans="1:3">
      <c r="A181" s="4"/>
      <c r="B181" s="4"/>
      <c r="C181" s="4"/>
    </row>
    <row r="182" spans="1:3">
      <c r="A182" s="4"/>
      <c r="B182" s="4"/>
      <c r="C182" s="4"/>
    </row>
    <row r="183" spans="1:3">
      <c r="A183" s="4"/>
      <c r="B183" s="4"/>
      <c r="C183" s="4"/>
    </row>
    <row r="184" spans="1:3">
      <c r="A184" s="4"/>
      <c r="B184" s="4"/>
      <c r="C184" s="4"/>
    </row>
    <row r="185" spans="1:3">
      <c r="A185" s="4"/>
      <c r="B185" s="4"/>
      <c r="C185" s="4"/>
    </row>
    <row r="186" spans="1:3">
      <c r="A186" s="4"/>
      <c r="B186" s="4"/>
      <c r="C186" s="4"/>
    </row>
    <row r="187" spans="1:3">
      <c r="A187" s="4"/>
      <c r="B187" s="4"/>
      <c r="C187" s="4"/>
    </row>
    <row r="188" spans="1:3">
      <c r="A188" s="4"/>
      <c r="B188" s="4"/>
      <c r="C188" s="4"/>
    </row>
    <row r="189" spans="1:3">
      <c r="A189" s="4"/>
      <c r="B189" s="4"/>
      <c r="C189" s="4"/>
    </row>
    <row r="190" spans="1:3">
      <c r="A190" s="4"/>
      <c r="B190" s="4"/>
      <c r="C190" s="4"/>
    </row>
    <row r="191" spans="1:3">
      <c r="A191" s="4"/>
      <c r="B191" s="4"/>
      <c r="C191" s="4"/>
    </row>
    <row r="192" spans="1:3">
      <c r="A192" s="4"/>
      <c r="B192" s="4"/>
      <c r="C192" s="4"/>
    </row>
    <row r="193" spans="1:3">
      <c r="A193" s="4"/>
      <c r="B193" s="4"/>
      <c r="C193" s="4"/>
    </row>
    <row r="194" spans="1:3">
      <c r="A194" s="4"/>
      <c r="B194" s="4"/>
      <c r="C194" s="4"/>
    </row>
    <row r="195" spans="1:3">
      <c r="A195" s="4"/>
      <c r="B195" s="4"/>
      <c r="C195" s="4"/>
    </row>
    <row r="196" spans="1:3">
      <c r="A196" s="4"/>
      <c r="B196" s="4"/>
      <c r="C196" s="4"/>
    </row>
    <row r="197" spans="1:3">
      <c r="A197" s="4"/>
      <c r="B197" s="4"/>
      <c r="C197" s="4"/>
    </row>
    <row r="198" spans="1:3">
      <c r="A198" s="4"/>
      <c r="B198" s="4"/>
      <c r="C198" s="4"/>
    </row>
    <row r="199" spans="1:3">
      <c r="A199" s="4"/>
      <c r="B199" s="4"/>
      <c r="C199" s="4"/>
    </row>
    <row r="200" spans="1:3">
      <c r="A200" s="4"/>
      <c r="B200" s="4"/>
      <c r="C200" s="4"/>
    </row>
    <row r="201" spans="1:3">
      <c r="A201" s="4"/>
      <c r="B201" s="4"/>
      <c r="C201" s="4"/>
    </row>
    <row r="202" spans="1:3">
      <c r="A202" s="4"/>
      <c r="B202" s="4"/>
      <c r="C202" s="4"/>
    </row>
    <row r="203" spans="1:3">
      <c r="A203" s="4"/>
      <c r="B203" s="4"/>
      <c r="C203" s="4"/>
    </row>
    <row r="204" spans="1:3">
      <c r="A204" s="4"/>
      <c r="B204" s="4"/>
      <c r="C204" s="4"/>
    </row>
    <row r="205" spans="1:3">
      <c r="A205" s="4"/>
      <c r="B205" s="4"/>
      <c r="C205" s="4"/>
    </row>
    <row r="206" spans="1:3">
      <c r="A206" s="4"/>
      <c r="B206" s="4"/>
      <c r="C206" s="4"/>
    </row>
    <row r="207" spans="1:3">
      <c r="A207" s="4"/>
      <c r="B207" s="4"/>
      <c r="C207" s="4"/>
    </row>
    <row r="208" spans="1:3">
      <c r="A208" s="4"/>
      <c r="B208" s="4"/>
      <c r="C208" s="4"/>
    </row>
    <row r="209" spans="1:3">
      <c r="A209" s="4"/>
      <c r="B209" s="4"/>
      <c r="C209" s="4"/>
    </row>
    <row r="210" spans="1:3">
      <c r="A210" s="4"/>
      <c r="B210" s="4"/>
      <c r="C210" s="4"/>
    </row>
    <row r="211" spans="1:3">
      <c r="A211" s="4"/>
      <c r="B211" s="4"/>
      <c r="C211" s="4"/>
    </row>
    <row r="212" spans="1:3">
      <c r="A212" s="4"/>
      <c r="B212" s="4"/>
      <c r="C212" s="4"/>
    </row>
    <row r="213" spans="1:3">
      <c r="A213" s="4"/>
      <c r="B213" s="4"/>
      <c r="C213" s="4"/>
    </row>
    <row r="214" spans="1:3">
      <c r="A214" s="4"/>
      <c r="B214" s="4"/>
      <c r="C214" s="4"/>
    </row>
    <row r="215" spans="1:3">
      <c r="A215" s="4"/>
      <c r="B215" s="4"/>
      <c r="C215" s="4"/>
    </row>
    <row r="216" spans="1:3">
      <c r="A216" s="4"/>
      <c r="B216" s="4"/>
      <c r="C216" s="4"/>
    </row>
    <row r="217" spans="1:3">
      <c r="A217" s="4"/>
      <c r="B217" s="4"/>
      <c r="C217" s="4"/>
    </row>
    <row r="218" spans="1:3">
      <c r="A218" s="4"/>
      <c r="B218" s="4"/>
      <c r="C218" s="4"/>
    </row>
    <row r="219" spans="1:3">
      <c r="A219" s="4"/>
      <c r="B219" s="4"/>
      <c r="C219" s="4"/>
    </row>
    <row r="220" spans="1:3">
      <c r="A220" s="4"/>
      <c r="B220" s="4"/>
      <c r="C220" s="4"/>
    </row>
    <row r="221" spans="1:3">
      <c r="A221" s="4"/>
      <c r="B221" s="4"/>
      <c r="C221" s="4"/>
    </row>
    <row r="222" spans="1:3">
      <c r="A222" s="4"/>
      <c r="B222" s="4"/>
      <c r="C222" s="4"/>
    </row>
    <row r="223" spans="1:3">
      <c r="A223" s="4"/>
      <c r="B223" s="4"/>
      <c r="C223" s="4"/>
    </row>
    <row r="224" spans="1:3">
      <c r="A224" s="4"/>
      <c r="B224" s="4"/>
      <c r="C224" s="4"/>
    </row>
    <row r="225" spans="1:3">
      <c r="A225" s="4"/>
      <c r="B225" s="4"/>
      <c r="C225" s="4"/>
    </row>
    <row r="226" spans="1:3">
      <c r="A226" s="4"/>
      <c r="B226" s="4"/>
      <c r="C226" s="4"/>
    </row>
    <row r="227" spans="1:3">
      <c r="A227" s="4"/>
      <c r="B227" s="4"/>
      <c r="C227" s="4"/>
    </row>
    <row r="228" spans="1:3">
      <c r="A228" s="4"/>
      <c r="B228" s="4"/>
      <c r="C228" s="4"/>
    </row>
    <row r="229" spans="1:3">
      <c r="A229" s="4"/>
      <c r="B229" s="4"/>
      <c r="C229" s="4"/>
    </row>
    <row r="230" spans="1:3">
      <c r="A230" s="4"/>
      <c r="B230" s="4"/>
      <c r="C230" s="4"/>
    </row>
    <row r="231" spans="1:3">
      <c r="A231" s="4"/>
      <c r="B231" s="4"/>
      <c r="C231" s="4"/>
    </row>
    <row r="232" spans="1:3">
      <c r="A232" s="4"/>
      <c r="B232" s="4"/>
      <c r="C232" s="4"/>
    </row>
    <row r="233" spans="1:3">
      <c r="A233" s="4"/>
      <c r="B233" s="4"/>
      <c r="C233" s="4"/>
    </row>
    <row r="234" spans="1:3">
      <c r="A234" s="4"/>
      <c r="B234" s="4"/>
      <c r="C234" s="4"/>
    </row>
    <row r="235" spans="1:3">
      <c r="A235" s="4"/>
      <c r="B235" s="4"/>
      <c r="C235" s="4"/>
    </row>
    <row r="236" spans="1:3">
      <c r="A236" s="4"/>
      <c r="B236" s="4"/>
      <c r="C236" s="4"/>
    </row>
    <row r="237" spans="1:3">
      <c r="A237" s="4"/>
      <c r="B237" s="4"/>
      <c r="C237" s="4"/>
    </row>
    <row r="238" spans="1:3">
      <c r="A238" s="4"/>
      <c r="B238" s="4"/>
      <c r="C238" s="4"/>
    </row>
    <row r="239" spans="1:3">
      <c r="A239" s="4"/>
      <c r="B239" s="4"/>
      <c r="C239" s="4"/>
    </row>
    <row r="240" spans="1:3">
      <c r="A240" s="4"/>
      <c r="B240" s="4"/>
      <c r="C240" s="4"/>
    </row>
    <row r="241" spans="1:3">
      <c r="A241" s="4"/>
      <c r="B241" s="4"/>
      <c r="C241" s="4"/>
    </row>
    <row r="242" spans="1:3">
      <c r="A242" s="4"/>
      <c r="B242" s="4"/>
      <c r="C242" s="4"/>
    </row>
    <row r="243" spans="1:3">
      <c r="A243" s="4"/>
      <c r="B243" s="4"/>
      <c r="C243" s="4"/>
    </row>
    <row r="244" spans="1:3">
      <c r="A244" s="4"/>
      <c r="B244" s="4"/>
      <c r="C244" s="4"/>
    </row>
    <row r="245" spans="1:3">
      <c r="A245" s="4"/>
      <c r="B245" s="4"/>
      <c r="C245" s="4"/>
    </row>
    <row r="246" spans="1:3">
      <c r="A246" s="4"/>
      <c r="B246" s="4"/>
      <c r="C246" s="4"/>
    </row>
    <row r="247" spans="1:3">
      <c r="A247" s="4"/>
      <c r="B247" s="4"/>
      <c r="C247" s="4"/>
    </row>
    <row r="248" spans="1:3">
      <c r="A248" s="4"/>
      <c r="B248" s="4"/>
      <c r="C248" s="4"/>
    </row>
    <row r="249" spans="1:3">
      <c r="A249" s="4"/>
      <c r="B249" s="4"/>
      <c r="C249" s="4"/>
    </row>
    <row r="250" spans="1:3">
      <c r="A250" s="4"/>
      <c r="B250" s="4"/>
      <c r="C250" s="4"/>
    </row>
    <row r="251" spans="1:3">
      <c r="A251" s="4"/>
      <c r="B251" s="4"/>
      <c r="C251" s="4"/>
    </row>
    <row r="252" spans="1:3">
      <c r="A252" s="4"/>
      <c r="B252" s="4"/>
      <c r="C252" s="4"/>
    </row>
    <row r="253" spans="1:3">
      <c r="A253" s="4"/>
      <c r="B253" s="4"/>
      <c r="C253" s="4"/>
    </row>
    <row r="254" spans="1:3">
      <c r="A254" s="4"/>
      <c r="B254" s="4"/>
      <c r="C254" s="4"/>
    </row>
    <row r="255" spans="1:3">
      <c r="A255" s="4"/>
      <c r="B255" s="4"/>
      <c r="C255" s="4"/>
    </row>
    <row r="256" spans="1:3">
      <c r="A256" s="4"/>
      <c r="B256" s="4"/>
      <c r="C256" s="4"/>
    </row>
    <row r="257" spans="1:3">
      <c r="A257" s="4"/>
      <c r="B257" s="4"/>
      <c r="C257" s="4"/>
    </row>
    <row r="258" spans="1:3">
      <c r="A258" s="4"/>
      <c r="B258" s="4"/>
      <c r="C258" s="4"/>
    </row>
    <row r="259" spans="1:3">
      <c r="A259" s="4"/>
      <c r="B259" s="4"/>
      <c r="C259" s="4"/>
    </row>
    <row r="260" spans="1:3">
      <c r="A260" s="4"/>
      <c r="B260" s="4"/>
      <c r="C260" s="4"/>
    </row>
    <row r="261" spans="1:3">
      <c r="A261" s="4"/>
      <c r="B261" s="4"/>
      <c r="C261" s="4"/>
    </row>
    <row r="262" spans="1:3">
      <c r="A262" s="4"/>
      <c r="B262" s="4"/>
      <c r="C262" s="4"/>
    </row>
    <row r="263" spans="1:3">
      <c r="A263" s="4"/>
      <c r="B263" s="4"/>
      <c r="C263" s="4"/>
    </row>
    <row r="264" spans="1:3">
      <c r="A264" s="4"/>
      <c r="B264" s="4"/>
      <c r="C264" s="4"/>
    </row>
    <row r="265" spans="1:3">
      <c r="A265" s="4"/>
      <c r="B265" s="4"/>
      <c r="C265" s="4"/>
    </row>
    <row r="266" spans="1:3">
      <c r="A266" s="4"/>
      <c r="B266" s="4"/>
      <c r="C266" s="4"/>
    </row>
    <row r="267" spans="1:3">
      <c r="A267" s="4"/>
      <c r="B267" s="4"/>
      <c r="C267" s="4"/>
    </row>
    <row r="268" spans="1:3">
      <c r="A268" s="4"/>
      <c r="B268" s="4"/>
      <c r="C268" s="4"/>
    </row>
    <row r="269" spans="1:3">
      <c r="A269" s="4"/>
      <c r="B269" s="4"/>
      <c r="C269" s="4"/>
    </row>
    <row r="270" spans="1:3">
      <c r="A270" s="4"/>
      <c r="B270" s="4"/>
      <c r="C270" s="4"/>
    </row>
    <row r="271" spans="1:3">
      <c r="A271" s="4"/>
      <c r="B271" s="4"/>
      <c r="C271" s="4"/>
    </row>
    <row r="272" spans="1:3">
      <c r="A272" s="4"/>
      <c r="B272" s="4"/>
      <c r="C272" s="4"/>
    </row>
    <row r="273" spans="1:3">
      <c r="A273" s="4"/>
      <c r="B273" s="4"/>
      <c r="C273" s="4"/>
    </row>
    <row r="274" spans="1:3">
      <c r="A274" s="4"/>
      <c r="B274" s="4"/>
      <c r="C274" s="4"/>
    </row>
    <row r="275" spans="1:3">
      <c r="A275" s="4"/>
      <c r="B275" s="4"/>
      <c r="C275" s="4"/>
    </row>
    <row r="276" spans="1:3">
      <c r="A276" s="4"/>
      <c r="B276" s="4"/>
      <c r="C276" s="4"/>
    </row>
    <row r="277" spans="1:3">
      <c r="A277" s="4"/>
      <c r="B277" s="4"/>
      <c r="C277" s="4"/>
    </row>
    <row r="278" spans="1:3">
      <c r="A278" s="4"/>
      <c r="B278" s="4"/>
      <c r="C278" s="4"/>
    </row>
    <row r="279" spans="1:3">
      <c r="A279" s="4"/>
      <c r="B279" s="4"/>
      <c r="C279" s="4"/>
    </row>
    <row r="280" spans="1:3">
      <c r="A280" s="4"/>
      <c r="B280" s="4"/>
      <c r="C280" s="4"/>
    </row>
    <row r="281" spans="1:3">
      <c r="A281" s="4"/>
      <c r="B281" s="4"/>
      <c r="C281" s="4"/>
    </row>
    <row r="282" spans="1:3">
      <c r="A282" s="4"/>
      <c r="B282" s="4"/>
      <c r="C282" s="4"/>
    </row>
    <row r="283" spans="1:3">
      <c r="A283" s="4"/>
      <c r="B283" s="4"/>
      <c r="C283" s="4"/>
    </row>
    <row r="284" spans="1:3">
      <c r="A284" s="4"/>
      <c r="B284" s="4"/>
      <c r="C284" s="4"/>
    </row>
    <row r="285" spans="1:3">
      <c r="A285" s="4"/>
      <c r="B285" s="4"/>
      <c r="C285" s="4"/>
    </row>
    <row r="286" spans="1:3">
      <c r="A286" s="4"/>
      <c r="B286" s="4"/>
      <c r="C286" s="4"/>
    </row>
    <row r="287" spans="1:3">
      <c r="A287" s="4"/>
      <c r="B287" s="4"/>
      <c r="C287" s="4"/>
    </row>
    <row r="288" spans="1:3">
      <c r="A288" s="4"/>
      <c r="B288" s="4"/>
      <c r="C288" s="4"/>
    </row>
    <row r="289" spans="1:3">
      <c r="A289" s="4"/>
      <c r="B289" s="4"/>
      <c r="C289" s="4"/>
    </row>
    <row r="290" spans="1:3">
      <c r="A290" s="4"/>
      <c r="B290" s="4"/>
      <c r="C290" s="4"/>
    </row>
    <row r="291" spans="1:3">
      <c r="A291" s="4"/>
      <c r="B291" s="4"/>
      <c r="C291" s="4"/>
    </row>
    <row r="292" spans="1:3">
      <c r="A292" s="4"/>
      <c r="B292" s="4"/>
      <c r="C292" s="4"/>
    </row>
    <row r="293" spans="1:3">
      <c r="A293" s="4"/>
      <c r="B293" s="4"/>
      <c r="C293" s="4"/>
    </row>
    <row r="294" spans="1:3">
      <c r="A294" s="4"/>
      <c r="B294" s="4"/>
      <c r="C294" s="4"/>
    </row>
    <row r="295" spans="1:3">
      <c r="A295" s="4"/>
      <c r="B295" s="4"/>
      <c r="C295" s="4"/>
    </row>
    <row r="296" spans="1:3">
      <c r="A296" s="4"/>
      <c r="B296" s="4"/>
      <c r="C296" s="4"/>
    </row>
    <row r="297" spans="1:3">
      <c r="A297" s="4"/>
      <c r="B297" s="4"/>
      <c r="C297" s="4"/>
    </row>
    <row r="298" spans="1:3">
      <c r="A298" s="4"/>
      <c r="B298" s="4"/>
      <c r="C298" s="4"/>
    </row>
    <row r="299" spans="1:3">
      <c r="A299" s="4"/>
      <c r="B299" s="4"/>
      <c r="C299" s="4"/>
    </row>
    <row r="300" spans="1:3">
      <c r="A300" s="4"/>
      <c r="B300" s="4"/>
      <c r="C300" s="4"/>
    </row>
    <row r="301" spans="1:3">
      <c r="A301" s="4"/>
      <c r="B301" s="4"/>
      <c r="C301" s="4"/>
    </row>
    <row r="302" spans="1:3">
      <c r="A302" s="4"/>
      <c r="B302" s="4"/>
      <c r="C302" s="4"/>
    </row>
    <row r="303" spans="1:3">
      <c r="A303" s="4"/>
      <c r="B303" s="4"/>
      <c r="C303" s="4"/>
    </row>
    <row r="304" spans="1:3">
      <c r="A304" s="4"/>
      <c r="B304" s="4"/>
      <c r="C304" s="4"/>
    </row>
    <row r="305" spans="1:3">
      <c r="A305" s="4"/>
      <c r="B305" s="4"/>
      <c r="C305" s="4"/>
    </row>
    <row r="306" spans="1:3">
      <c r="A306" s="4"/>
      <c r="B306" s="4"/>
      <c r="C306" s="4"/>
    </row>
    <row r="307" spans="1:3">
      <c r="A307" s="4"/>
      <c r="B307" s="4"/>
      <c r="C307" s="4"/>
    </row>
    <row r="308" spans="1:3">
      <c r="A308" s="4"/>
      <c r="B308" s="4"/>
      <c r="C308" s="4"/>
    </row>
    <row r="309" spans="1:3">
      <c r="A309" s="4"/>
      <c r="B309" s="4"/>
      <c r="C309" s="4"/>
    </row>
    <row r="310" spans="1:3">
      <c r="A310" s="4"/>
      <c r="B310" s="4"/>
      <c r="C310" s="4"/>
    </row>
    <row r="311" spans="1:3">
      <c r="A311" s="4"/>
      <c r="B311" s="4"/>
      <c r="C311" s="4"/>
    </row>
    <row r="312" spans="1:3">
      <c r="A312" s="4"/>
      <c r="B312" s="4"/>
      <c r="C312" s="4"/>
    </row>
    <row r="313" spans="1:3">
      <c r="A313" s="4"/>
      <c r="B313" s="4"/>
      <c r="C313" s="4"/>
    </row>
    <row r="314" spans="1:3">
      <c r="A314" s="4"/>
      <c r="B314" s="4"/>
      <c r="C314" s="4"/>
    </row>
    <row r="315" spans="1:3">
      <c r="A315" s="4"/>
      <c r="B315" s="4"/>
      <c r="C315" s="4"/>
    </row>
    <row r="316" spans="1:3">
      <c r="A316" s="4"/>
      <c r="B316" s="4"/>
      <c r="C316" s="4"/>
    </row>
    <row r="317" spans="1:3">
      <c r="A317" s="4"/>
      <c r="B317" s="4"/>
      <c r="C317" s="4"/>
    </row>
    <row r="318" spans="1:3">
      <c r="A318" s="4"/>
      <c r="B318" s="4"/>
      <c r="C318" s="4"/>
    </row>
    <row r="319" spans="1:3">
      <c r="A319" s="4"/>
      <c r="B319" s="4"/>
      <c r="C319" s="4"/>
    </row>
    <row r="320" spans="1:3">
      <c r="A320" s="4"/>
      <c r="B320" s="4"/>
      <c r="C320" s="4"/>
    </row>
    <row r="321" spans="1:3">
      <c r="A321" s="4"/>
      <c r="B321" s="4"/>
      <c r="C321" s="4"/>
    </row>
    <row r="322" spans="1:3">
      <c r="A322" s="4"/>
      <c r="B322" s="4"/>
      <c r="C322" s="4"/>
    </row>
    <row r="323" spans="1:3">
      <c r="A323" s="4"/>
      <c r="B323" s="4"/>
      <c r="C323" s="4"/>
    </row>
    <row r="324" spans="1:3">
      <c r="A324" s="4"/>
      <c r="B324" s="4"/>
      <c r="C324" s="4"/>
    </row>
    <row r="325" spans="1:3">
      <c r="A325" s="4"/>
      <c r="B325" s="4"/>
      <c r="C325" s="4"/>
    </row>
    <row r="326" spans="1:3">
      <c r="A326" s="4"/>
      <c r="B326" s="4"/>
      <c r="C326" s="4"/>
    </row>
    <row r="327" spans="1:3">
      <c r="A327" s="4"/>
      <c r="B327" s="4"/>
      <c r="C327" s="4"/>
    </row>
    <row r="328" spans="1:3">
      <c r="A328" s="4"/>
      <c r="B328" s="4"/>
      <c r="C328" s="4"/>
    </row>
    <row r="329" spans="1:3">
      <c r="A329" s="4"/>
      <c r="B329" s="4"/>
      <c r="C329" s="4"/>
    </row>
    <row r="330" spans="1:3">
      <c r="A330" s="4"/>
      <c r="B330" s="4"/>
      <c r="C330" s="4"/>
    </row>
    <row r="331" spans="1:3">
      <c r="A331" s="4"/>
      <c r="B331" s="4"/>
      <c r="C331" s="4"/>
    </row>
    <row r="332" spans="1:3">
      <c r="A332" s="4"/>
      <c r="B332" s="4"/>
      <c r="C332" s="4"/>
    </row>
    <row r="333" spans="1:3">
      <c r="A333" s="4"/>
      <c r="B333" s="4"/>
      <c r="C333" s="4"/>
    </row>
    <row r="334" spans="1:3">
      <c r="A334" s="4"/>
      <c r="B334" s="4"/>
      <c r="C334" s="4"/>
    </row>
    <row r="335" spans="1:3">
      <c r="A335" s="4"/>
      <c r="B335" s="4"/>
      <c r="C335" s="4"/>
    </row>
    <row r="336" spans="1:3">
      <c r="A336" s="4"/>
      <c r="B336" s="4"/>
      <c r="C336" s="4"/>
    </row>
    <row r="337" spans="1:3">
      <c r="A337" s="4"/>
      <c r="B337" s="4"/>
      <c r="C337" s="4"/>
    </row>
    <row r="338" spans="1:3">
      <c r="A338" s="4"/>
      <c r="B338" s="4"/>
      <c r="C338" s="4"/>
    </row>
    <row r="339" spans="1:3">
      <c r="A339" s="4"/>
      <c r="B339" s="4"/>
      <c r="C339" s="4"/>
    </row>
    <row r="340" spans="1:3">
      <c r="A340" s="4"/>
      <c r="B340" s="4"/>
      <c r="C340" s="4"/>
    </row>
    <row r="341" spans="1:3">
      <c r="A341" s="4"/>
      <c r="B341" s="4"/>
      <c r="C341" s="4"/>
    </row>
    <row r="342" spans="1:3">
      <c r="A342" s="4"/>
      <c r="B342" s="4"/>
      <c r="C342" s="4"/>
    </row>
    <row r="343" spans="1:3">
      <c r="A343" s="4"/>
      <c r="B343" s="4"/>
      <c r="C343" s="4"/>
    </row>
    <row r="344" spans="1:3">
      <c r="A344" s="4"/>
      <c r="B344" s="4"/>
      <c r="C344" s="4"/>
    </row>
    <row r="345" spans="1:3">
      <c r="A345" s="4"/>
      <c r="B345" s="4"/>
      <c r="C345" s="4"/>
    </row>
    <row r="346" spans="1:3">
      <c r="A346" s="4"/>
      <c r="B346" s="4"/>
      <c r="C346" s="4"/>
    </row>
    <row r="347" spans="1:3">
      <c r="A347" s="4"/>
      <c r="B347" s="4"/>
      <c r="C347" s="4"/>
    </row>
    <row r="348" spans="1:3">
      <c r="A348" s="4"/>
      <c r="B348" s="4"/>
      <c r="C348" s="4"/>
    </row>
    <row r="349" spans="1:3">
      <c r="A349" s="4"/>
      <c r="B349" s="4"/>
      <c r="C349" s="4"/>
    </row>
    <row r="350" spans="1:3">
      <c r="A350" s="4"/>
      <c r="B350" s="4"/>
      <c r="C350" s="4"/>
    </row>
    <row r="351" spans="1:3">
      <c r="A351" s="4"/>
      <c r="B351" s="4"/>
      <c r="C351" s="4"/>
    </row>
    <row r="352" spans="1:3">
      <c r="A352" s="4"/>
      <c r="B352" s="4"/>
      <c r="C352" s="4"/>
    </row>
    <row r="353" spans="1:3">
      <c r="A353" s="4"/>
      <c r="B353" s="4"/>
      <c r="C353" s="4"/>
    </row>
    <row r="354" spans="1:3">
      <c r="A354" s="4"/>
      <c r="B354" s="4"/>
      <c r="C354" s="4"/>
    </row>
    <row r="355" spans="1:3">
      <c r="A355" s="4"/>
      <c r="B355" s="4"/>
      <c r="C355" s="4"/>
    </row>
    <row r="356" spans="1:3">
      <c r="A356" s="4"/>
      <c r="B356" s="4"/>
      <c r="C356" s="4"/>
    </row>
    <row r="357" spans="1:3">
      <c r="A357" s="4"/>
      <c r="B357" s="4"/>
      <c r="C357" s="4"/>
    </row>
    <row r="358" spans="1:3">
      <c r="A358" s="4"/>
      <c r="B358" s="4"/>
      <c r="C358" s="4"/>
    </row>
    <row r="359" spans="1:3">
      <c r="A359" s="4"/>
      <c r="B359" s="4"/>
      <c r="C359" s="4"/>
    </row>
    <row r="360" spans="1:3">
      <c r="A360" s="4"/>
      <c r="B360" s="4"/>
      <c r="C360" s="4"/>
    </row>
    <row r="361" spans="1:3">
      <c r="A361" s="4"/>
      <c r="B361" s="4"/>
      <c r="C361" s="4"/>
    </row>
    <row r="362" spans="1:3">
      <c r="A362" s="4"/>
      <c r="B362" s="4"/>
      <c r="C362" s="4"/>
    </row>
    <row r="363" spans="1:3">
      <c r="A363" s="4"/>
      <c r="B363" s="4"/>
      <c r="C363" s="4"/>
    </row>
    <row r="364" spans="1:3">
      <c r="A364" s="4"/>
      <c r="B364" s="4"/>
      <c r="C364" s="4"/>
    </row>
    <row r="365" spans="1:3">
      <c r="A365" s="4"/>
      <c r="B365" s="4"/>
      <c r="C365" s="4"/>
    </row>
    <row r="366" spans="1:3">
      <c r="A366" s="4"/>
      <c r="B366" s="4"/>
      <c r="C366" s="4"/>
    </row>
    <row r="367" spans="1:3">
      <c r="A367" s="4"/>
      <c r="B367" s="4"/>
      <c r="C367" s="4"/>
    </row>
    <row r="368" spans="1:3">
      <c r="A368" s="4"/>
      <c r="B368" s="4"/>
      <c r="C368" s="4"/>
    </row>
    <row r="369" spans="1:3">
      <c r="A369" s="4"/>
      <c r="B369" s="4"/>
      <c r="C369" s="4"/>
    </row>
    <row r="370" spans="1:3">
      <c r="A370" s="4"/>
      <c r="B370" s="4"/>
      <c r="C370" s="4"/>
    </row>
    <row r="371" spans="1:3">
      <c r="A371" s="4"/>
      <c r="B371" s="4"/>
      <c r="C371" s="4"/>
    </row>
    <row r="372" spans="1:3">
      <c r="A372" s="4"/>
      <c r="B372" s="4"/>
      <c r="C372" s="4"/>
    </row>
    <row r="373" spans="1:3">
      <c r="A373" s="4"/>
      <c r="B373" s="4"/>
      <c r="C373" s="4"/>
    </row>
    <row r="374" spans="1:3">
      <c r="A374" s="4"/>
      <c r="B374" s="4"/>
      <c r="C374" s="4"/>
    </row>
    <row r="375" spans="1:3">
      <c r="A375" s="4"/>
      <c r="B375" s="4"/>
      <c r="C375" s="4"/>
    </row>
    <row r="376" spans="1:3">
      <c r="A376" s="4"/>
      <c r="B376" s="4"/>
      <c r="C376" s="4"/>
    </row>
    <row r="377" spans="1:3">
      <c r="A377" s="4"/>
      <c r="B377" s="4"/>
      <c r="C377" s="4"/>
    </row>
    <row r="378" spans="1:3">
      <c r="A378" s="4"/>
      <c r="B378" s="4"/>
      <c r="C378" s="4"/>
    </row>
    <row r="379" spans="1:3">
      <c r="A379" s="4"/>
      <c r="B379" s="4"/>
      <c r="C379" s="4"/>
    </row>
    <row r="380" spans="1:3">
      <c r="A380" s="4"/>
      <c r="B380" s="4"/>
      <c r="C380" s="4"/>
    </row>
    <row r="381" spans="1:3">
      <c r="A381" s="4"/>
      <c r="B381" s="4"/>
      <c r="C381" s="4"/>
    </row>
    <row r="382" spans="1:3">
      <c r="A382" s="4"/>
      <c r="B382" s="4"/>
      <c r="C382" s="4"/>
    </row>
    <row r="383" spans="1:3">
      <c r="A383" s="4"/>
      <c r="B383" s="4"/>
      <c r="C383" s="4"/>
    </row>
    <row r="384" spans="1:3">
      <c r="A384" s="4"/>
      <c r="B384" s="4"/>
      <c r="C384" s="4"/>
    </row>
    <row r="385" spans="1:3">
      <c r="A385" s="4"/>
      <c r="B385" s="4"/>
      <c r="C385" s="4"/>
    </row>
    <row r="386" spans="1:3">
      <c r="A386" s="4"/>
      <c r="B386" s="4"/>
      <c r="C386" s="4"/>
    </row>
    <row r="387" spans="1:3">
      <c r="A387" s="4"/>
      <c r="B387" s="4"/>
      <c r="C387" s="4"/>
    </row>
    <row r="388" spans="1:3">
      <c r="A388" s="4"/>
      <c r="B388" s="4"/>
      <c r="C388" s="4"/>
    </row>
    <row r="389" spans="1:3">
      <c r="A389" s="4"/>
      <c r="B389" s="4"/>
      <c r="C389" s="4"/>
    </row>
    <row r="390" spans="1:3">
      <c r="A390" s="4"/>
      <c r="B390" s="4"/>
      <c r="C390" s="4"/>
    </row>
    <row r="391" spans="1:3">
      <c r="A391" s="4"/>
      <c r="B391" s="4"/>
      <c r="C391" s="4"/>
    </row>
    <row r="392" spans="1:3">
      <c r="A392" s="4"/>
      <c r="B392" s="4"/>
      <c r="C392" s="4"/>
    </row>
    <row r="393" spans="1:3">
      <c r="A393" s="4"/>
      <c r="B393" s="4"/>
      <c r="C393" s="4"/>
    </row>
    <row r="394" spans="1:3">
      <c r="A394" s="4"/>
      <c r="B394" s="4"/>
      <c r="C394" s="4"/>
    </row>
    <row r="395" spans="1:3">
      <c r="A395" s="4"/>
      <c r="B395" s="4"/>
      <c r="C395" s="4"/>
    </row>
    <row r="396" spans="1:3">
      <c r="A396" s="4"/>
      <c r="B396" s="4"/>
      <c r="C396" s="4"/>
    </row>
    <row r="397" spans="1:3">
      <c r="A397" s="4"/>
      <c r="B397" s="4"/>
      <c r="C397" s="4"/>
    </row>
    <row r="398" spans="1:3">
      <c r="A398" s="4"/>
      <c r="B398" s="4"/>
      <c r="C398" s="4"/>
    </row>
    <row r="399" spans="1:3">
      <c r="A399" s="4"/>
      <c r="B399" s="4"/>
      <c r="C399" s="4"/>
    </row>
    <row r="400" spans="1:3">
      <c r="A400" s="4"/>
      <c r="B400" s="4"/>
      <c r="C400" s="4"/>
    </row>
    <row r="401" spans="1:3">
      <c r="A401" s="4"/>
      <c r="B401" s="4"/>
      <c r="C401" s="4"/>
    </row>
    <row r="402" spans="1:3">
      <c r="A402" s="4"/>
      <c r="B402" s="4"/>
      <c r="C402" s="4"/>
    </row>
    <row r="403" spans="1:3">
      <c r="A403" s="4"/>
      <c r="B403" s="4"/>
      <c r="C403" s="4"/>
    </row>
    <row r="404" spans="1:3">
      <c r="A404" s="4"/>
      <c r="B404" s="4"/>
      <c r="C404" s="4"/>
    </row>
    <row r="405" spans="1:3">
      <c r="A405" s="4"/>
      <c r="B405" s="4"/>
      <c r="C405" s="4"/>
    </row>
    <row r="406" spans="1:3">
      <c r="A406" s="4"/>
      <c r="B406" s="4"/>
      <c r="C406" s="4"/>
    </row>
    <row r="407" spans="1:3">
      <c r="A407" s="4"/>
      <c r="B407" s="4"/>
      <c r="C407" s="4"/>
    </row>
    <row r="408" spans="1:3">
      <c r="A408" s="4"/>
      <c r="B408" s="4"/>
      <c r="C408" s="4"/>
    </row>
    <row r="409" spans="1:3">
      <c r="A409" s="4"/>
      <c r="B409" s="4"/>
      <c r="C409" s="4"/>
    </row>
    <row r="410" spans="1:3">
      <c r="A410" s="4"/>
      <c r="B410" s="4"/>
      <c r="C410" s="4"/>
    </row>
    <row r="411" spans="1:3">
      <c r="A411" s="4"/>
      <c r="B411" s="4"/>
      <c r="C411" s="4"/>
    </row>
    <row r="412" spans="1:3">
      <c r="A412" s="4"/>
      <c r="B412" s="4"/>
      <c r="C412" s="4"/>
    </row>
    <row r="413" spans="1:3">
      <c r="A413" s="4"/>
      <c r="B413" s="4"/>
      <c r="C413" s="4"/>
    </row>
    <row r="414" spans="1:3">
      <c r="A414" s="4"/>
      <c r="B414" s="4"/>
      <c r="C414" s="4"/>
    </row>
    <row r="415" spans="1:3">
      <c r="A415" s="4"/>
      <c r="B415" s="4"/>
      <c r="C415" s="4"/>
    </row>
    <row r="416" spans="1:3">
      <c r="A416" s="4"/>
      <c r="B416" s="4"/>
      <c r="C416" s="4"/>
    </row>
    <row r="417" spans="1:3">
      <c r="A417" s="4"/>
      <c r="B417" s="4"/>
      <c r="C417" s="4"/>
    </row>
    <row r="418" spans="1:3">
      <c r="A418" s="4"/>
      <c r="B418" s="4"/>
      <c r="C418" s="4"/>
    </row>
    <row r="419" spans="1:3">
      <c r="A419" s="4"/>
      <c r="B419" s="4"/>
      <c r="C419" s="4"/>
    </row>
    <row r="420" spans="1:3">
      <c r="A420" s="4"/>
      <c r="B420" s="4"/>
      <c r="C420" s="4"/>
    </row>
    <row r="421" spans="1:3">
      <c r="A421" s="4"/>
      <c r="B421" s="4"/>
      <c r="C421" s="4"/>
    </row>
    <row r="422" spans="1:3">
      <c r="A422" s="4"/>
      <c r="B422" s="4"/>
      <c r="C422" s="4"/>
    </row>
    <row r="423" spans="1:3">
      <c r="A423" s="4"/>
      <c r="B423" s="4"/>
      <c r="C423" s="4"/>
    </row>
    <row r="424" spans="1:3">
      <c r="A424" s="4"/>
      <c r="B424" s="4"/>
      <c r="C424" s="4"/>
    </row>
    <row r="425" spans="1:3">
      <c r="A425" s="4"/>
      <c r="B425" s="4"/>
      <c r="C425" s="4"/>
    </row>
    <row r="426" spans="1:3">
      <c r="A426" s="4"/>
      <c r="B426" s="4"/>
      <c r="C426" s="4"/>
    </row>
    <row r="427" spans="1:3">
      <c r="A427" s="4"/>
      <c r="B427" s="4"/>
      <c r="C427" s="4"/>
    </row>
    <row r="428" spans="1:3">
      <c r="A428" s="4"/>
      <c r="B428" s="4"/>
      <c r="C428" s="4"/>
    </row>
    <row r="429" spans="1:3">
      <c r="A429" s="4"/>
      <c r="B429" s="4"/>
      <c r="C429" s="4"/>
    </row>
    <row r="430" spans="1:3">
      <c r="A430" s="4"/>
      <c r="B430" s="4"/>
      <c r="C430" s="4"/>
    </row>
    <row r="431" spans="1:3">
      <c r="A431" s="4"/>
      <c r="B431" s="4"/>
      <c r="C431" s="4"/>
    </row>
    <row r="432" spans="1:3">
      <c r="A432" s="4"/>
      <c r="B432" s="4"/>
      <c r="C432" s="4"/>
    </row>
    <row r="433" spans="1:3">
      <c r="A433" s="4"/>
      <c r="B433" s="4"/>
      <c r="C433" s="4"/>
    </row>
    <row r="434" spans="1:3">
      <c r="A434" s="4"/>
      <c r="B434" s="4"/>
      <c r="C434" s="4"/>
    </row>
    <row r="435" spans="1:3">
      <c r="A435" s="4"/>
      <c r="B435" s="4"/>
      <c r="C435" s="4"/>
    </row>
    <row r="436" spans="1:3">
      <c r="A436" s="4"/>
      <c r="B436" s="4"/>
      <c r="C436" s="4"/>
    </row>
    <row r="437" spans="1:3">
      <c r="A437" s="4"/>
      <c r="B437" s="4"/>
      <c r="C437" s="4"/>
    </row>
    <row r="438" spans="1:3">
      <c r="A438" s="4"/>
      <c r="B438" s="4"/>
      <c r="C438" s="4"/>
    </row>
    <row r="439" spans="1:3">
      <c r="A439" s="4"/>
      <c r="B439" s="4"/>
      <c r="C439" s="4"/>
    </row>
    <row r="440" spans="1:3">
      <c r="A440" s="4"/>
      <c r="B440" s="4"/>
      <c r="C440" s="4"/>
    </row>
    <row r="441" spans="1:3">
      <c r="A441" s="4"/>
      <c r="B441" s="4"/>
      <c r="C441" s="4"/>
    </row>
    <row r="442" spans="1:3">
      <c r="A442" s="4"/>
      <c r="B442" s="4"/>
      <c r="C442" s="4"/>
    </row>
    <row r="443" spans="1:3">
      <c r="A443" s="4"/>
      <c r="B443" s="4"/>
      <c r="C443" s="4"/>
    </row>
    <row r="444" spans="1:3">
      <c r="A444" s="4"/>
      <c r="B444" s="4"/>
      <c r="C444" s="4"/>
    </row>
    <row r="445" spans="1:3">
      <c r="A445" s="4"/>
      <c r="B445" s="4"/>
      <c r="C445" s="4"/>
    </row>
    <row r="446" spans="1:3">
      <c r="A446" s="4"/>
      <c r="B446" s="4"/>
      <c r="C446" s="4"/>
    </row>
    <row r="447" spans="1:3">
      <c r="A447" s="4"/>
      <c r="B447" s="4"/>
      <c r="C447" s="4"/>
    </row>
    <row r="448" spans="1:3">
      <c r="A448" s="4"/>
      <c r="B448" s="4"/>
      <c r="C448" s="4"/>
    </row>
    <row r="449" spans="1:3">
      <c r="A449" s="4"/>
      <c r="B449" s="4"/>
      <c r="C449" s="4"/>
    </row>
    <row r="450" spans="1:3">
      <c r="A450" s="4"/>
      <c r="B450" s="4"/>
      <c r="C450" s="4"/>
    </row>
    <row r="451" spans="1:3">
      <c r="A451" s="4"/>
      <c r="B451" s="4"/>
      <c r="C451" s="4"/>
    </row>
    <row r="452" spans="1:3">
      <c r="A452" s="4"/>
      <c r="B452" s="4"/>
      <c r="C452" s="4"/>
    </row>
    <row r="453" spans="1:3">
      <c r="A453" s="4"/>
      <c r="B453" s="4"/>
      <c r="C453" s="4"/>
    </row>
    <row r="454" spans="1:3">
      <c r="A454" s="4"/>
      <c r="B454" s="4"/>
      <c r="C454" s="4"/>
    </row>
    <row r="455" spans="1:3">
      <c r="A455" s="4"/>
      <c r="B455" s="4"/>
      <c r="C455" s="4"/>
    </row>
    <row r="456" spans="1:3">
      <c r="A456" s="4"/>
      <c r="B456" s="4"/>
      <c r="C456" s="4"/>
    </row>
    <row r="457" spans="1:3">
      <c r="A457" s="4"/>
      <c r="B457" s="4"/>
      <c r="C457" s="4"/>
    </row>
    <row r="458" spans="1:3">
      <c r="A458" s="4"/>
      <c r="B458" s="4"/>
      <c r="C458" s="4"/>
    </row>
    <row r="459" spans="1:3">
      <c r="A459" s="4"/>
      <c r="B459" s="4"/>
      <c r="C459" s="4"/>
    </row>
    <row r="460" spans="1:3">
      <c r="A460" s="4"/>
      <c r="B460" s="4"/>
      <c r="C460" s="4"/>
    </row>
    <row r="461" spans="1:3">
      <c r="A461" s="4"/>
      <c r="B461" s="4"/>
      <c r="C461" s="4"/>
    </row>
    <row r="462" spans="1:3">
      <c r="A462" s="4"/>
      <c r="B462" s="4"/>
      <c r="C462" s="4"/>
    </row>
    <row r="463" spans="1:3">
      <c r="A463" s="4"/>
      <c r="B463" s="4"/>
      <c r="C463" s="4"/>
    </row>
    <row r="464" spans="1:3">
      <c r="A464" s="4"/>
      <c r="B464" s="4"/>
      <c r="C464" s="4"/>
    </row>
    <row r="465" spans="1:3">
      <c r="A465" s="4"/>
      <c r="B465" s="4"/>
      <c r="C465" s="4"/>
    </row>
    <row r="466" spans="1:3">
      <c r="A466" s="4"/>
      <c r="B466" s="4"/>
      <c r="C466" s="4"/>
    </row>
    <row r="467" spans="1:3">
      <c r="A467" s="4"/>
      <c r="B467" s="4"/>
      <c r="C467" s="4"/>
    </row>
    <row r="468" spans="1:3">
      <c r="A468" s="4"/>
      <c r="B468" s="4"/>
      <c r="C468" s="4"/>
    </row>
    <row r="469" spans="1:3">
      <c r="A469" s="4"/>
      <c r="B469" s="4"/>
      <c r="C469" s="4"/>
    </row>
    <row r="470" spans="1:3">
      <c r="A470" s="4"/>
      <c r="B470" s="4"/>
      <c r="C470" s="4"/>
    </row>
    <row r="471" spans="1:3">
      <c r="A471" s="4"/>
      <c r="B471" s="4"/>
      <c r="C471" s="4"/>
    </row>
    <row r="472" spans="1:3">
      <c r="A472" s="4"/>
      <c r="B472" s="4"/>
      <c r="C472" s="4"/>
    </row>
    <row r="473" spans="1:3">
      <c r="A473" s="4"/>
      <c r="B473" s="4"/>
      <c r="C473" s="4"/>
    </row>
    <row r="474" spans="1:3">
      <c r="A474" s="4"/>
      <c r="B474" s="4"/>
      <c r="C474" s="4"/>
    </row>
    <row r="475" spans="1:3">
      <c r="A475" s="4"/>
      <c r="B475" s="4"/>
      <c r="C475" s="4"/>
    </row>
    <row r="476" spans="1:3">
      <c r="A476" s="4"/>
      <c r="B476" s="4"/>
      <c r="C476" s="4"/>
    </row>
    <row r="477" spans="1:3">
      <c r="A477" s="4"/>
      <c r="B477" s="4"/>
      <c r="C477" s="4"/>
    </row>
    <row r="478" spans="1:3">
      <c r="A478" s="4"/>
      <c r="B478" s="4"/>
      <c r="C478" s="4"/>
    </row>
    <row r="479" spans="1:3">
      <c r="A479" s="4"/>
      <c r="B479" s="4"/>
      <c r="C479" s="4"/>
    </row>
    <row r="480" spans="1:3">
      <c r="A480" s="4"/>
      <c r="B480" s="4"/>
      <c r="C480" s="4"/>
    </row>
    <row r="481" spans="1:3">
      <c r="A481" s="4"/>
      <c r="B481" s="4"/>
      <c r="C481" s="4"/>
    </row>
    <row r="482" spans="1:3">
      <c r="A482" s="4"/>
      <c r="B482" s="4"/>
      <c r="C482" s="4"/>
    </row>
    <row r="483" spans="1:3">
      <c r="A483" s="4"/>
      <c r="B483" s="4"/>
      <c r="C483" s="4"/>
    </row>
    <row r="484" spans="1:3">
      <c r="A484" s="4"/>
      <c r="B484" s="4"/>
      <c r="C484" s="4"/>
    </row>
    <row r="485" spans="1:3">
      <c r="A485" s="4"/>
      <c r="B485" s="4"/>
      <c r="C485" s="4"/>
    </row>
    <row r="486" spans="1:3">
      <c r="A486" s="4"/>
      <c r="B486" s="4"/>
      <c r="C486" s="4"/>
    </row>
    <row r="487" spans="1:3">
      <c r="A487" s="4"/>
      <c r="B487" s="4"/>
      <c r="C487" s="4"/>
    </row>
    <row r="488" spans="1:3">
      <c r="A488" s="4"/>
      <c r="B488" s="4"/>
      <c r="C488" s="4"/>
    </row>
    <row r="489" spans="1:3">
      <c r="A489" s="4"/>
      <c r="B489" s="4"/>
      <c r="C489" s="4"/>
    </row>
    <row r="490" spans="1:3">
      <c r="A490" s="4"/>
      <c r="B490" s="4"/>
      <c r="C490" s="4"/>
    </row>
    <row r="491" spans="1:3">
      <c r="A491" s="4"/>
      <c r="B491" s="4"/>
      <c r="C491" s="4"/>
    </row>
    <row r="492" spans="1:3">
      <c r="A492" s="4"/>
      <c r="B492" s="4"/>
      <c r="C492" s="4"/>
    </row>
    <row r="493" spans="1:3">
      <c r="A493" s="4"/>
      <c r="B493" s="4"/>
      <c r="C493" s="4"/>
    </row>
    <row r="494" spans="1:3">
      <c r="A494" s="4"/>
      <c r="B494" s="4"/>
      <c r="C494" s="4"/>
    </row>
    <row r="495" spans="1:3">
      <c r="A495" s="4"/>
      <c r="B495" s="4"/>
      <c r="C495" s="4"/>
    </row>
    <row r="496" spans="1:3">
      <c r="A496" s="4"/>
      <c r="B496" s="4"/>
      <c r="C496" s="4"/>
    </row>
    <row r="497" spans="1:3">
      <c r="A497" s="4"/>
      <c r="B497" s="4"/>
      <c r="C497" s="4"/>
    </row>
    <row r="498" spans="1:3">
      <c r="A498" s="4"/>
      <c r="B498" s="4"/>
      <c r="C498" s="4"/>
    </row>
  </sheetData>
  <mergeCells count="9">
    <mergeCell ref="A6:C6"/>
    <mergeCell ref="A52:C52"/>
    <mergeCell ref="A16:B16"/>
    <mergeCell ref="A18:B18"/>
    <mergeCell ref="A24:B24"/>
    <mergeCell ref="A26:B26"/>
    <mergeCell ref="A22:B22"/>
    <mergeCell ref="A19:B19"/>
    <mergeCell ref="A20:B20"/>
  </mergeCells>
  <phoneticPr fontId="0" type="noConversion"/>
  <pageMargins left="0.59055118110236227" right="0" top="0.39370078740157483" bottom="0" header="0" footer="0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4"/>
  </sheetPr>
  <dimension ref="A1:M484"/>
  <sheetViews>
    <sheetView showGridLines="0" topLeftCell="A34" zoomScale="85" zoomScaleNormal="85" zoomScaleSheetLayoutView="100" workbookViewId="0">
      <selection activeCell="J1" sqref="J1"/>
    </sheetView>
  </sheetViews>
  <sheetFormatPr defaultRowHeight="15"/>
  <cols>
    <col min="1" max="2" width="9.7109375" style="2" customWidth="1"/>
    <col min="3" max="3" width="75.140625" style="2" customWidth="1"/>
    <col min="4" max="4" width="6.7109375" style="2" customWidth="1"/>
    <col min="5" max="5" width="8.7109375" style="2" customWidth="1"/>
    <col min="6" max="9" width="8.7109375" style="2" hidden="1" customWidth="1"/>
    <col min="10" max="10" width="12.42578125" style="2" customWidth="1"/>
    <col min="11" max="11" width="15.7109375" style="2" customWidth="1"/>
    <col min="12" max="12" width="13.42578125" style="2" bestFit="1" customWidth="1"/>
    <col min="13" max="13" width="11.85546875" style="2" bestFit="1" customWidth="1"/>
    <col min="14" max="16384" width="9.140625" style="2"/>
  </cols>
  <sheetData>
    <row r="1" spans="1:11" ht="21.95" customHeight="1">
      <c r="A1" s="9" t="s">
        <v>0</v>
      </c>
      <c r="B1" s="10"/>
      <c r="C1" s="10"/>
      <c r="D1" s="11"/>
      <c r="E1" s="10"/>
      <c r="F1" s="10"/>
      <c r="G1" s="10"/>
      <c r="H1" s="10"/>
      <c r="I1" s="10"/>
      <c r="J1" s="207" t="str">
        <f>+works!J1</f>
        <v>DATE: 01-12-2021</v>
      </c>
      <c r="K1" s="12"/>
    </row>
    <row r="2" spans="1:11" ht="21.95" customHeight="1">
      <c r="A2" s="57" t="str">
        <f>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/>
      <c r="K2" s="15"/>
    </row>
    <row r="3" spans="1:11" ht="21.95" customHeight="1" thickBot="1">
      <c r="A3" s="16" t="str">
        <f>works!A3</f>
        <v>SANDFONTEIN WATER SUPPLY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9.9499999999999993" customHeight="1" thickBot="1">
      <c r="A4" s="19"/>
      <c r="B4" s="19"/>
      <c r="C4" s="19"/>
      <c r="D4" s="19"/>
      <c r="E4" s="19"/>
      <c r="F4" s="19"/>
      <c r="G4" s="19"/>
      <c r="H4" s="19"/>
      <c r="I4" s="19"/>
      <c r="J4" s="20"/>
      <c r="K4" s="19"/>
    </row>
    <row r="5" spans="1:11" ht="18" customHeight="1">
      <c r="A5" s="21" t="s">
        <v>2</v>
      </c>
      <c r="B5" s="22" t="s">
        <v>3</v>
      </c>
      <c r="C5" s="306" t="s">
        <v>4</v>
      </c>
      <c r="D5" s="302" t="s">
        <v>5</v>
      </c>
      <c r="E5" s="23" t="s">
        <v>6</v>
      </c>
      <c r="F5" s="24"/>
      <c r="G5" s="24"/>
      <c r="H5" s="24"/>
      <c r="I5" s="25"/>
      <c r="J5" s="304" t="s">
        <v>7</v>
      </c>
      <c r="K5" s="26" t="s">
        <v>8</v>
      </c>
    </row>
    <row r="6" spans="1:11" ht="18" customHeight="1" thickBot="1">
      <c r="A6" s="27" t="s">
        <v>9</v>
      </c>
      <c r="B6" s="28" t="s">
        <v>10</v>
      </c>
      <c r="C6" s="307"/>
      <c r="D6" s="303"/>
      <c r="E6" s="29" t="s">
        <v>11</v>
      </c>
      <c r="F6" s="30" t="s">
        <v>12</v>
      </c>
      <c r="G6" s="30" t="s">
        <v>13</v>
      </c>
      <c r="H6" s="30" t="s">
        <v>14</v>
      </c>
      <c r="I6" s="31" t="s">
        <v>15</v>
      </c>
      <c r="J6" s="305"/>
      <c r="K6" s="32" t="s">
        <v>16</v>
      </c>
    </row>
    <row r="7" spans="1:11" ht="21.95" customHeight="1">
      <c r="A7" s="33"/>
      <c r="B7" s="34" t="s">
        <v>17</v>
      </c>
      <c r="C7" s="35" t="s">
        <v>18</v>
      </c>
      <c r="D7" s="19"/>
      <c r="E7" s="19"/>
      <c r="F7" s="19"/>
      <c r="G7" s="19"/>
      <c r="H7" s="19"/>
      <c r="I7" s="19"/>
      <c r="J7" s="19"/>
      <c r="K7" s="36"/>
    </row>
    <row r="8" spans="1:11" ht="21.95" customHeight="1">
      <c r="A8" s="33"/>
      <c r="B8" s="34">
        <v>1200</v>
      </c>
      <c r="C8" s="109" t="s">
        <v>19</v>
      </c>
      <c r="D8" s="19"/>
      <c r="E8" s="19"/>
      <c r="F8" s="19"/>
      <c r="G8" s="19"/>
      <c r="H8" s="19"/>
      <c r="I8" s="19"/>
      <c r="J8" s="19"/>
      <c r="K8" s="36"/>
    </row>
    <row r="9" spans="1:11" ht="15" customHeight="1" thickBot="1">
      <c r="A9" s="33"/>
      <c r="B9" s="34" t="s">
        <v>20</v>
      </c>
      <c r="C9" s="37"/>
      <c r="D9" s="19"/>
      <c r="E9" s="19"/>
      <c r="F9" s="19"/>
      <c r="G9" s="19"/>
      <c r="H9" s="19"/>
      <c r="I9" s="19"/>
      <c r="J9" s="19"/>
      <c r="K9" s="36"/>
    </row>
    <row r="10" spans="1:11" ht="17.100000000000001" customHeight="1">
      <c r="A10" s="38" t="s">
        <v>21</v>
      </c>
      <c r="B10" s="39"/>
      <c r="C10" s="208" t="s">
        <v>22</v>
      </c>
      <c r="D10" s="40"/>
      <c r="E10" s="40"/>
      <c r="F10" s="40"/>
      <c r="G10" s="40"/>
      <c r="H10" s="40"/>
      <c r="I10" s="40"/>
      <c r="J10" s="41"/>
      <c r="K10" s="209"/>
    </row>
    <row r="11" spans="1:11" ht="17.100000000000001" customHeight="1">
      <c r="A11" s="78"/>
      <c r="B11" s="79" t="s">
        <v>23</v>
      </c>
      <c r="C11" s="79"/>
      <c r="D11" s="80"/>
      <c r="E11" s="81"/>
      <c r="F11" s="81"/>
      <c r="G11" s="81"/>
      <c r="H11" s="81"/>
      <c r="I11" s="81"/>
      <c r="J11" s="82"/>
      <c r="K11" s="83"/>
    </row>
    <row r="12" spans="1:11" ht="17.100000000000001" customHeight="1">
      <c r="A12" s="78" t="s">
        <v>24</v>
      </c>
      <c r="B12" s="79" t="s">
        <v>25</v>
      </c>
      <c r="C12" s="79" t="s">
        <v>26</v>
      </c>
      <c r="D12" s="80" t="s">
        <v>27</v>
      </c>
      <c r="E12" s="81">
        <v>1</v>
      </c>
      <c r="F12" s="81"/>
      <c r="G12" s="81"/>
      <c r="H12" s="81"/>
      <c r="I12" s="81"/>
      <c r="J12" s="169"/>
      <c r="K12" s="85"/>
    </row>
    <row r="13" spans="1:11" ht="17.100000000000001" customHeight="1">
      <c r="A13" s="78" t="s">
        <v>28</v>
      </c>
      <c r="B13" s="79" t="s">
        <v>29</v>
      </c>
      <c r="C13" s="79" t="s">
        <v>30</v>
      </c>
      <c r="D13" s="80" t="s">
        <v>31</v>
      </c>
      <c r="E13" s="81">
        <v>2</v>
      </c>
      <c r="F13" s="81"/>
      <c r="G13" s="81"/>
      <c r="H13" s="81"/>
      <c r="I13" s="81"/>
      <c r="J13" s="168"/>
      <c r="K13" s="85"/>
    </row>
    <row r="14" spans="1:11" ht="17.100000000000001" customHeight="1">
      <c r="A14" s="78" t="s">
        <v>32</v>
      </c>
      <c r="B14" s="79" t="s">
        <v>33</v>
      </c>
      <c r="C14" s="79" t="s">
        <v>34</v>
      </c>
      <c r="D14" s="80" t="s">
        <v>27</v>
      </c>
      <c r="E14" s="81">
        <v>1</v>
      </c>
      <c r="F14" s="81"/>
      <c r="G14" s="81"/>
      <c r="H14" s="81"/>
      <c r="I14" s="81"/>
      <c r="J14" s="169"/>
      <c r="K14" s="85"/>
    </row>
    <row r="15" spans="1:11" ht="17.100000000000001" customHeight="1">
      <c r="A15" s="78" t="s">
        <v>35</v>
      </c>
      <c r="B15" s="79" t="s">
        <v>36</v>
      </c>
      <c r="C15" s="79" t="s">
        <v>37</v>
      </c>
      <c r="D15" s="80" t="s">
        <v>27</v>
      </c>
      <c r="E15" s="81">
        <v>1</v>
      </c>
      <c r="F15" s="81"/>
      <c r="G15" s="81"/>
      <c r="H15" s="81"/>
      <c r="I15" s="81"/>
      <c r="J15" s="169"/>
      <c r="K15" s="85"/>
    </row>
    <row r="16" spans="1:11" ht="17.100000000000001" customHeight="1">
      <c r="A16" s="78" t="s">
        <v>38</v>
      </c>
      <c r="B16" s="79" t="s">
        <v>39</v>
      </c>
      <c r="C16" s="79" t="s">
        <v>40</v>
      </c>
      <c r="D16" s="80" t="s">
        <v>27</v>
      </c>
      <c r="E16" s="81">
        <v>1</v>
      </c>
      <c r="F16" s="81"/>
      <c r="G16" s="81"/>
      <c r="H16" s="81"/>
      <c r="I16" s="81"/>
      <c r="J16" s="169"/>
      <c r="K16" s="85"/>
    </row>
    <row r="17" spans="1:13" ht="17.100000000000001" customHeight="1">
      <c r="A17" s="78" t="s">
        <v>41</v>
      </c>
      <c r="B17" s="79"/>
      <c r="C17" s="79" t="s">
        <v>42</v>
      </c>
      <c r="D17" s="80" t="s">
        <v>27</v>
      </c>
      <c r="E17" s="81">
        <v>1</v>
      </c>
      <c r="F17" s="81"/>
      <c r="G17" s="81"/>
      <c r="H17" s="81"/>
      <c r="I17" s="81"/>
      <c r="J17" s="169"/>
      <c r="K17" s="85"/>
    </row>
    <row r="18" spans="1:13" ht="17.100000000000001" customHeight="1">
      <c r="A18" s="78" t="s">
        <v>43</v>
      </c>
      <c r="B18" s="79"/>
      <c r="C18" s="79" t="s">
        <v>44</v>
      </c>
      <c r="D18" s="80" t="s">
        <v>27</v>
      </c>
      <c r="E18" s="81">
        <v>1</v>
      </c>
      <c r="F18" s="81"/>
      <c r="G18" s="81"/>
      <c r="H18" s="81"/>
      <c r="I18" s="81"/>
      <c r="J18" s="169"/>
      <c r="K18" s="85"/>
    </row>
    <row r="19" spans="1:13" ht="17.100000000000001" customHeight="1">
      <c r="A19" s="78" t="s">
        <v>45</v>
      </c>
      <c r="B19" s="79" t="s">
        <v>46</v>
      </c>
      <c r="C19" s="79" t="s">
        <v>47</v>
      </c>
      <c r="D19" s="80" t="s">
        <v>27</v>
      </c>
      <c r="E19" s="81">
        <v>1</v>
      </c>
      <c r="F19" s="81"/>
      <c r="G19" s="81"/>
      <c r="H19" s="81"/>
      <c r="I19" s="81"/>
      <c r="J19" s="169"/>
      <c r="K19" s="85"/>
    </row>
    <row r="20" spans="1:13" ht="17.100000000000001" customHeight="1">
      <c r="A20" s="78" t="s">
        <v>48</v>
      </c>
      <c r="B20" s="79" t="s">
        <v>50</v>
      </c>
      <c r="C20" s="79" t="s">
        <v>51</v>
      </c>
      <c r="D20" s="80" t="s">
        <v>27</v>
      </c>
      <c r="E20" s="81">
        <v>1</v>
      </c>
      <c r="F20" s="81"/>
      <c r="G20" s="81"/>
      <c r="H20" s="81"/>
      <c r="I20" s="81"/>
      <c r="J20" s="169"/>
      <c r="K20" s="85"/>
    </row>
    <row r="21" spans="1:13" ht="17.100000000000001" customHeight="1">
      <c r="A21" s="78" t="s">
        <v>49</v>
      </c>
      <c r="B21" s="86" t="s">
        <v>53</v>
      </c>
      <c r="C21" s="79" t="s">
        <v>54</v>
      </c>
      <c r="D21" s="80" t="s">
        <v>27</v>
      </c>
      <c r="E21" s="81">
        <v>1</v>
      </c>
      <c r="F21" s="81"/>
      <c r="G21" s="81"/>
      <c r="H21" s="81"/>
      <c r="I21" s="81"/>
      <c r="J21" s="169"/>
      <c r="K21" s="85"/>
    </row>
    <row r="22" spans="1:13" ht="17.100000000000001" customHeight="1">
      <c r="A22" s="78" t="s">
        <v>52</v>
      </c>
      <c r="B22" s="79"/>
      <c r="C22" s="79" t="s">
        <v>56</v>
      </c>
      <c r="D22" s="80" t="s">
        <v>27</v>
      </c>
      <c r="E22" s="81">
        <v>1</v>
      </c>
      <c r="F22" s="81"/>
      <c r="G22" s="81"/>
      <c r="H22" s="81"/>
      <c r="I22" s="81"/>
      <c r="J22" s="169"/>
      <c r="K22" s="85"/>
    </row>
    <row r="23" spans="1:13" ht="17.100000000000001" customHeight="1">
      <c r="A23" s="78" t="s">
        <v>55</v>
      </c>
      <c r="B23" s="79" t="s">
        <v>58</v>
      </c>
      <c r="C23" s="79" t="s">
        <v>59</v>
      </c>
      <c r="D23" s="80" t="s">
        <v>27</v>
      </c>
      <c r="E23" s="81">
        <v>1</v>
      </c>
      <c r="F23" s="81"/>
      <c r="G23" s="81"/>
      <c r="H23" s="81"/>
      <c r="I23" s="81"/>
      <c r="J23" s="169"/>
      <c r="K23" s="85"/>
    </row>
    <row r="24" spans="1:13" ht="17.100000000000001" customHeight="1">
      <c r="A24" s="78" t="s">
        <v>57</v>
      </c>
      <c r="B24" s="79" t="s">
        <v>61</v>
      </c>
      <c r="C24" s="79" t="s">
        <v>62</v>
      </c>
      <c r="D24" s="80" t="s">
        <v>27</v>
      </c>
      <c r="E24" s="81">
        <v>1</v>
      </c>
      <c r="F24" s="81"/>
      <c r="G24" s="81"/>
      <c r="H24" s="81"/>
      <c r="I24" s="81"/>
      <c r="J24" s="169"/>
      <c r="K24" s="85"/>
    </row>
    <row r="25" spans="1:13" ht="17.100000000000001" customHeight="1">
      <c r="A25" s="78" t="s">
        <v>60</v>
      </c>
      <c r="B25" s="79"/>
      <c r="C25" s="79" t="s">
        <v>63</v>
      </c>
      <c r="D25" s="80" t="s">
        <v>27</v>
      </c>
      <c r="E25" s="81">
        <v>1</v>
      </c>
      <c r="F25" s="81"/>
      <c r="G25" s="81"/>
      <c r="H25" s="81"/>
      <c r="I25" s="81"/>
      <c r="J25" s="169"/>
      <c r="K25" s="85"/>
    </row>
    <row r="26" spans="1:13" ht="17.100000000000001" customHeight="1">
      <c r="A26" s="91"/>
      <c r="B26" s="79"/>
      <c r="C26" s="79"/>
      <c r="D26" s="80"/>
      <c r="E26" s="81"/>
      <c r="F26" s="81"/>
      <c r="G26" s="81"/>
      <c r="H26" s="81"/>
      <c r="I26" s="81"/>
      <c r="J26" s="169"/>
      <c r="K26" s="170"/>
    </row>
    <row r="27" spans="1:13" ht="17.100000000000001" customHeight="1">
      <c r="A27" s="192" t="s">
        <v>64</v>
      </c>
      <c r="B27" s="42"/>
      <c r="C27" s="42" t="s">
        <v>65</v>
      </c>
      <c r="D27" s="43"/>
      <c r="E27" s="44"/>
      <c r="F27" s="44"/>
      <c r="G27" s="44"/>
      <c r="H27" s="44"/>
      <c r="I27" s="44"/>
      <c r="J27" s="171"/>
      <c r="K27" s="172"/>
    </row>
    <row r="28" spans="1:13" ht="17.100000000000001" customHeight="1">
      <c r="A28" s="78"/>
      <c r="B28" s="79" t="s">
        <v>66</v>
      </c>
      <c r="C28" s="79"/>
      <c r="D28" s="80"/>
      <c r="E28" s="81"/>
      <c r="F28" s="81"/>
      <c r="G28" s="81"/>
      <c r="H28" s="81"/>
      <c r="I28" s="81"/>
      <c r="J28" s="169"/>
      <c r="K28" s="170"/>
    </row>
    <row r="29" spans="1:13" ht="17.100000000000001" customHeight="1">
      <c r="A29" s="78" t="s">
        <v>67</v>
      </c>
      <c r="B29" s="79" t="s">
        <v>68</v>
      </c>
      <c r="C29" s="79" t="s">
        <v>26</v>
      </c>
      <c r="D29" s="80" t="s">
        <v>27</v>
      </c>
      <c r="E29" s="81">
        <v>1</v>
      </c>
      <c r="F29" s="81"/>
      <c r="G29" s="81"/>
      <c r="H29" s="81"/>
      <c r="I29" s="81"/>
      <c r="J29" s="169"/>
      <c r="K29" s="85"/>
    </row>
    <row r="30" spans="1:13" ht="17.100000000000001" customHeight="1">
      <c r="A30" s="78" t="s">
        <v>69</v>
      </c>
      <c r="B30" s="79" t="s">
        <v>70</v>
      </c>
      <c r="C30" s="79" t="s">
        <v>71</v>
      </c>
      <c r="D30" s="80" t="s">
        <v>27</v>
      </c>
      <c r="E30" s="81">
        <v>1</v>
      </c>
      <c r="F30" s="81"/>
      <c r="G30" s="81"/>
      <c r="H30" s="81"/>
      <c r="I30" s="81"/>
      <c r="J30" s="169"/>
      <c r="K30" s="85"/>
    </row>
    <row r="31" spans="1:13" ht="17.100000000000001" customHeight="1">
      <c r="A31" s="78" t="s">
        <v>72</v>
      </c>
      <c r="B31" s="79" t="s">
        <v>73</v>
      </c>
      <c r="C31" s="79" t="s">
        <v>74</v>
      </c>
      <c r="D31" s="80" t="s">
        <v>27</v>
      </c>
      <c r="E31" s="81">
        <v>1</v>
      </c>
      <c r="F31" s="81"/>
      <c r="G31" s="81"/>
      <c r="H31" s="81"/>
      <c r="I31" s="81"/>
      <c r="J31" s="169"/>
      <c r="K31" s="85"/>
      <c r="L31" s="166"/>
      <c r="M31" s="166"/>
    </row>
    <row r="32" spans="1:13" ht="17.100000000000001" customHeight="1">
      <c r="A32" s="78" t="s">
        <v>75</v>
      </c>
      <c r="B32" s="79" t="s">
        <v>76</v>
      </c>
      <c r="C32" s="79" t="s">
        <v>77</v>
      </c>
      <c r="D32" s="80" t="s">
        <v>27</v>
      </c>
      <c r="E32" s="81">
        <v>1</v>
      </c>
      <c r="F32" s="81"/>
      <c r="G32" s="81"/>
      <c r="H32" s="81"/>
      <c r="I32" s="81"/>
      <c r="J32" s="169"/>
      <c r="K32" s="85"/>
    </row>
    <row r="33" spans="1:11" ht="17.100000000000001" customHeight="1">
      <c r="A33" s="78" t="s">
        <v>78</v>
      </c>
      <c r="B33" s="79" t="s">
        <v>79</v>
      </c>
      <c r="C33" s="79" t="s">
        <v>80</v>
      </c>
      <c r="D33" s="80" t="s">
        <v>27</v>
      </c>
      <c r="E33" s="81">
        <v>1</v>
      </c>
      <c r="F33" s="81"/>
      <c r="G33" s="81"/>
      <c r="H33" s="81"/>
      <c r="I33" s="81"/>
      <c r="J33" s="169"/>
      <c r="K33" s="85"/>
    </row>
    <row r="34" spans="1:11" ht="17.100000000000001" customHeight="1">
      <c r="A34" s="78" t="s">
        <v>81</v>
      </c>
      <c r="B34" s="79"/>
      <c r="C34" s="79" t="s">
        <v>82</v>
      </c>
      <c r="D34" s="80" t="s">
        <v>27</v>
      </c>
      <c r="E34" s="81">
        <v>1</v>
      </c>
      <c r="F34" s="81"/>
      <c r="G34" s="81"/>
      <c r="H34" s="81"/>
      <c r="I34" s="81"/>
      <c r="J34" s="169"/>
      <c r="K34" s="85"/>
    </row>
    <row r="35" spans="1:11" ht="17.100000000000001" customHeight="1">
      <c r="A35" s="78"/>
      <c r="B35" s="79"/>
      <c r="C35" s="79"/>
      <c r="D35" s="80"/>
      <c r="E35" s="81"/>
      <c r="F35" s="81"/>
      <c r="G35" s="81"/>
      <c r="H35" s="81"/>
      <c r="I35" s="81"/>
      <c r="J35" s="169"/>
      <c r="K35" s="170"/>
    </row>
    <row r="36" spans="1:11" ht="17.100000000000001" customHeight="1">
      <c r="A36" s="192" t="s">
        <v>83</v>
      </c>
      <c r="B36" s="42"/>
      <c r="C36" s="42" t="s">
        <v>84</v>
      </c>
      <c r="D36" s="43"/>
      <c r="E36" s="44"/>
      <c r="F36" s="44"/>
      <c r="G36" s="44"/>
      <c r="H36" s="44"/>
      <c r="I36" s="44"/>
      <c r="J36" s="45"/>
      <c r="K36" s="46"/>
    </row>
    <row r="37" spans="1:11" ht="17.100000000000001" customHeight="1">
      <c r="A37" s="78"/>
      <c r="B37" s="79" t="s">
        <v>66</v>
      </c>
      <c r="C37" s="79"/>
      <c r="D37" s="80"/>
      <c r="E37" s="81"/>
      <c r="F37" s="81"/>
      <c r="G37" s="81"/>
      <c r="H37" s="81"/>
      <c r="I37" s="81"/>
      <c r="J37" s="84"/>
      <c r="K37" s="83"/>
    </row>
    <row r="38" spans="1:11" ht="17.100000000000001" customHeight="1">
      <c r="A38" s="78" t="s">
        <v>85</v>
      </c>
      <c r="B38" s="79"/>
      <c r="C38" s="79" t="s">
        <v>86</v>
      </c>
      <c r="D38" s="80" t="s">
        <v>87</v>
      </c>
      <c r="E38" s="81">
        <v>1</v>
      </c>
      <c r="F38" s="81"/>
      <c r="G38" s="81"/>
      <c r="H38" s="81"/>
      <c r="I38" s="81"/>
      <c r="J38" s="84">
        <v>50000</v>
      </c>
      <c r="K38" s="83">
        <f>E38*J38</f>
        <v>50000</v>
      </c>
    </row>
    <row r="39" spans="1:11" ht="17.100000000000001" customHeight="1">
      <c r="A39" s="78" t="s">
        <v>88</v>
      </c>
      <c r="B39" s="79"/>
      <c r="C39" s="79" t="s">
        <v>89</v>
      </c>
      <c r="D39" s="80" t="s">
        <v>90</v>
      </c>
      <c r="E39" s="88"/>
      <c r="F39" s="81"/>
      <c r="G39" s="81"/>
      <c r="H39" s="81"/>
      <c r="I39" s="81"/>
      <c r="J39" s="202"/>
      <c r="K39" s="83"/>
    </row>
    <row r="40" spans="1:11" ht="33">
      <c r="A40" s="78" t="s">
        <v>91</v>
      </c>
      <c r="B40" s="79"/>
      <c r="C40" s="204" t="s">
        <v>540</v>
      </c>
      <c r="D40" s="80" t="s">
        <v>87</v>
      </c>
      <c r="E40" s="81">
        <v>1</v>
      </c>
      <c r="F40" s="81">
        <v>24000</v>
      </c>
      <c r="G40" s="81">
        <f>+E40*F40</f>
        <v>24000</v>
      </c>
      <c r="H40" s="81"/>
      <c r="I40" s="81"/>
      <c r="J40" s="84">
        <f>(7500*6+500*5*6)</f>
        <v>60000</v>
      </c>
      <c r="K40" s="83">
        <f>E40*J40</f>
        <v>60000</v>
      </c>
    </row>
    <row r="41" spans="1:11" ht="17.100000000000001" customHeight="1">
      <c r="A41" s="78" t="s">
        <v>92</v>
      </c>
      <c r="B41" s="79"/>
      <c r="C41" s="79" t="s">
        <v>93</v>
      </c>
      <c r="D41" s="80" t="s">
        <v>90</v>
      </c>
      <c r="E41" s="88"/>
      <c r="F41" s="81">
        <f>+G40</f>
        <v>24000</v>
      </c>
      <c r="G41" s="81">
        <f>+F41*E41</f>
        <v>0</v>
      </c>
      <c r="H41" s="81"/>
      <c r="I41" s="81"/>
      <c r="J41" s="202"/>
      <c r="K41" s="83"/>
    </row>
    <row r="42" spans="1:11" ht="33">
      <c r="A42" s="78" t="s">
        <v>542</v>
      </c>
      <c r="B42" s="79"/>
      <c r="C42" s="204" t="s">
        <v>541</v>
      </c>
      <c r="D42" s="80" t="s">
        <v>87</v>
      </c>
      <c r="E42" s="81">
        <v>1</v>
      </c>
      <c r="F42" s="81">
        <v>24000</v>
      </c>
      <c r="G42" s="81">
        <f>+E42*F42</f>
        <v>24000</v>
      </c>
      <c r="H42" s="81"/>
      <c r="I42" s="81"/>
      <c r="J42" s="84">
        <f>(3500*6+500*5*6)</f>
        <v>36000</v>
      </c>
      <c r="K42" s="83">
        <f>E42*J42</f>
        <v>36000</v>
      </c>
    </row>
    <row r="43" spans="1:11" ht="17.100000000000001" customHeight="1">
      <c r="A43" s="78" t="s">
        <v>543</v>
      </c>
      <c r="B43" s="79"/>
      <c r="C43" s="79" t="s">
        <v>544</v>
      </c>
      <c r="D43" s="80" t="s">
        <v>90</v>
      </c>
      <c r="E43" s="88"/>
      <c r="F43" s="81">
        <f>+G42</f>
        <v>24000</v>
      </c>
      <c r="G43" s="81">
        <f>+F43*E43</f>
        <v>0</v>
      </c>
      <c r="H43" s="81"/>
      <c r="I43" s="81"/>
      <c r="J43" s="202"/>
      <c r="K43" s="83"/>
    </row>
    <row r="44" spans="1:11" ht="17.100000000000001" customHeight="1">
      <c r="A44" s="78" t="s">
        <v>589</v>
      </c>
      <c r="B44" s="79"/>
      <c r="C44" s="217" t="s">
        <v>596</v>
      </c>
      <c r="D44" s="80" t="s">
        <v>87</v>
      </c>
      <c r="E44" s="81">
        <v>1</v>
      </c>
      <c r="F44" s="81">
        <v>24000</v>
      </c>
      <c r="G44" s="81">
        <f>+E44*F44</f>
        <v>24000</v>
      </c>
      <c r="H44" s="81"/>
      <c r="I44" s="81"/>
      <c r="J44" s="84">
        <f>4*25000</f>
        <v>100000</v>
      </c>
      <c r="K44" s="83">
        <f>E44*J44</f>
        <v>100000</v>
      </c>
    </row>
    <row r="45" spans="1:11" ht="17.100000000000001" customHeight="1">
      <c r="A45" s="78" t="s">
        <v>590</v>
      </c>
      <c r="B45" s="79"/>
      <c r="C45" s="79" t="s">
        <v>593</v>
      </c>
      <c r="D45" s="80" t="s">
        <v>90</v>
      </c>
      <c r="E45" s="88"/>
      <c r="F45" s="81">
        <f>+G44</f>
        <v>24000</v>
      </c>
      <c r="G45" s="81">
        <f>+F45*E45</f>
        <v>0</v>
      </c>
      <c r="H45" s="81"/>
      <c r="I45" s="81"/>
      <c r="J45" s="202"/>
      <c r="K45" s="83"/>
    </row>
    <row r="46" spans="1:11" ht="17.100000000000001" customHeight="1">
      <c r="A46" s="78" t="s">
        <v>594</v>
      </c>
      <c r="B46" s="79"/>
      <c r="C46" s="79" t="s">
        <v>592</v>
      </c>
      <c r="D46" s="80" t="s">
        <v>87</v>
      </c>
      <c r="E46" s="81">
        <v>1</v>
      </c>
      <c r="F46" s="81">
        <v>24000</v>
      </c>
      <c r="G46" s="81">
        <f>+E46*F46</f>
        <v>24000</v>
      </c>
      <c r="H46" s="81"/>
      <c r="I46" s="81"/>
      <c r="J46" s="84">
        <v>225000</v>
      </c>
      <c r="K46" s="83">
        <f>E46*J46</f>
        <v>225000</v>
      </c>
    </row>
    <row r="47" spans="1:11" ht="17.100000000000001" customHeight="1">
      <c r="A47" s="78" t="s">
        <v>595</v>
      </c>
      <c r="B47" s="79"/>
      <c r="C47" s="79" t="s">
        <v>597</v>
      </c>
      <c r="D47" s="80" t="s">
        <v>90</v>
      </c>
      <c r="E47" s="88"/>
      <c r="F47" s="81">
        <f>+G46</f>
        <v>24000</v>
      </c>
      <c r="G47" s="81">
        <f>+F47*E47</f>
        <v>0</v>
      </c>
      <c r="H47" s="81"/>
      <c r="I47" s="81"/>
      <c r="J47" s="202"/>
      <c r="K47" s="83"/>
    </row>
    <row r="48" spans="1:11" ht="17.100000000000001" customHeight="1">
      <c r="A48" s="78" t="s">
        <v>598</v>
      </c>
      <c r="B48" s="79"/>
      <c r="C48" s="79" t="s">
        <v>601</v>
      </c>
      <c r="D48" s="80" t="s">
        <v>87</v>
      </c>
      <c r="E48" s="81">
        <v>1</v>
      </c>
      <c r="F48" s="81">
        <v>24000</v>
      </c>
      <c r="G48" s="81">
        <f>+E48*F48</f>
        <v>24000</v>
      </c>
      <c r="H48" s="81"/>
      <c r="I48" s="81"/>
      <c r="J48" s="84">
        <v>90000</v>
      </c>
      <c r="K48" s="83">
        <f>E48*J48</f>
        <v>90000</v>
      </c>
    </row>
    <row r="49" spans="1:11" ht="17.100000000000001" customHeight="1">
      <c r="A49" s="78" t="s">
        <v>599</v>
      </c>
      <c r="B49" s="79"/>
      <c r="C49" s="79" t="s">
        <v>605</v>
      </c>
      <c r="D49" s="80" t="s">
        <v>90</v>
      </c>
      <c r="E49" s="88"/>
      <c r="F49" s="81">
        <f>+G48</f>
        <v>24000</v>
      </c>
      <c r="G49" s="81">
        <f>+F49*E49</f>
        <v>0</v>
      </c>
      <c r="H49" s="81"/>
      <c r="I49" s="81"/>
      <c r="J49" s="202"/>
      <c r="K49" s="83"/>
    </row>
    <row r="50" spans="1:11" ht="17.100000000000001" customHeight="1">
      <c r="A50" s="78" t="s">
        <v>602</v>
      </c>
      <c r="B50" s="79"/>
      <c r="C50" s="79" t="s">
        <v>600</v>
      </c>
      <c r="D50" s="80" t="s">
        <v>87</v>
      </c>
      <c r="E50" s="81">
        <v>1</v>
      </c>
      <c r="F50" s="81">
        <v>24000</v>
      </c>
      <c r="G50" s="81">
        <f>+E50*F50</f>
        <v>24000</v>
      </c>
      <c r="H50" s="81"/>
      <c r="I50" s="81"/>
      <c r="J50" s="84">
        <v>135000</v>
      </c>
      <c r="K50" s="83">
        <f>E50*J50</f>
        <v>135000</v>
      </c>
    </row>
    <row r="51" spans="1:11" ht="17.100000000000001" customHeight="1">
      <c r="A51" s="78" t="s">
        <v>603</v>
      </c>
      <c r="B51" s="79"/>
      <c r="C51" s="79" t="s">
        <v>604</v>
      </c>
      <c r="D51" s="80" t="s">
        <v>90</v>
      </c>
      <c r="E51" s="88"/>
      <c r="F51" s="81">
        <f>+G50</f>
        <v>24000</v>
      </c>
      <c r="G51" s="81">
        <f>+F51*E51</f>
        <v>0</v>
      </c>
      <c r="H51" s="81"/>
      <c r="I51" s="81"/>
      <c r="J51" s="202"/>
      <c r="K51" s="83"/>
    </row>
    <row r="52" spans="1:11" ht="17.100000000000001" customHeight="1">
      <c r="A52" s="90"/>
      <c r="B52" s="79"/>
      <c r="C52" s="79"/>
      <c r="D52" s="80"/>
      <c r="E52" s="81"/>
      <c r="F52" s="81"/>
      <c r="G52" s="81"/>
      <c r="H52" s="81"/>
      <c r="I52" s="81"/>
      <c r="J52" s="84"/>
      <c r="K52" s="83"/>
    </row>
    <row r="53" spans="1:11" ht="24.95" customHeight="1" thickBot="1">
      <c r="A53" s="297" t="s">
        <v>94</v>
      </c>
      <c r="B53" s="298"/>
      <c r="C53" s="298"/>
      <c r="D53" s="298"/>
      <c r="E53" s="298"/>
      <c r="F53" s="298"/>
      <c r="G53" s="298"/>
      <c r="H53" s="298"/>
      <c r="I53" s="298"/>
      <c r="J53" s="298"/>
      <c r="K53" s="87"/>
    </row>
    <row r="54" spans="1:11" ht="9.9499999999999993" customHeight="1" thickBo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</row>
    <row r="55" spans="1:11" ht="24.95" customHeight="1" thickBot="1">
      <c r="A55" s="299" t="s">
        <v>583</v>
      </c>
      <c r="B55" s="300"/>
      <c r="C55" s="300"/>
      <c r="D55" s="300"/>
      <c r="E55" s="300"/>
      <c r="F55" s="300"/>
      <c r="G55" s="300"/>
      <c r="H55" s="300"/>
      <c r="I55" s="300"/>
      <c r="J55" s="300"/>
      <c r="K55" s="301"/>
    </row>
    <row r="56" spans="1:11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</row>
    <row r="57" spans="1:11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</row>
    <row r="58" spans="1:1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</row>
    <row r="59" spans="1:1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1">
      <c r="A60" s="4"/>
      <c r="B60" s="4"/>
      <c r="C60" s="4"/>
      <c r="D60" s="4"/>
      <c r="E60" s="4"/>
      <c r="F60" s="4"/>
      <c r="G60" s="4"/>
      <c r="H60" s="4"/>
      <c r="I60" s="4"/>
      <c r="J60" s="167"/>
      <c r="K60" s="4"/>
    </row>
    <row r="61" spans="1:1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 spans="1:1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 spans="1:1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 spans="1:1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1:1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 spans="1:1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1:1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1:1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 spans="1:1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 spans="1:1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 spans="1:1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 spans="1:1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 spans="1:1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 spans="1:1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 spans="1:1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 spans="1:1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 spans="1:1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 spans="1:1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 spans="1:1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 spans="1:1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 spans="1:1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 spans="1:1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 spans="1:1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 spans="1:1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 spans="1:1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 spans="1:1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 spans="1:1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 spans="1:1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 spans="1:1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 spans="1:1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 spans="1:1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 spans="1:1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 spans="1:1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 spans="1:1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 spans="1:1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 spans="1:1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 spans="1:1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 spans="1:1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 spans="1:1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 spans="1:1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 spans="1:1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 spans="1:1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 spans="1:1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 spans="1:1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 spans="1:1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 spans="1:1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 spans="1:1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 spans="1:1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 spans="1:1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 spans="1:1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 spans="1:1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 spans="1:1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 spans="1:1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 spans="1:1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 spans="1:1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 spans="1:1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 spans="1:1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 spans="1:1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 spans="1:1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 spans="1:1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 spans="1:1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 spans="1:1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 spans="1:1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 spans="1:1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 spans="1:1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 spans="1:1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 spans="1:1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 spans="1:1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 spans="1:1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 spans="1:1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 spans="1:1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 spans="1:1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 spans="1:1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 spans="1:1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 spans="1:1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 spans="1:1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 spans="1:1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 spans="1:1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 spans="1:1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 spans="1:1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 spans="1:1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 spans="1:1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 spans="1:1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 spans="1:1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 spans="1:1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 spans="1:1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 spans="1:1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 spans="1:1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 spans="1:1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 spans="1:1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 spans="1:1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 spans="1:1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 spans="1:1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 spans="1: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 spans="1:1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 spans="1:1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 spans="1:1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 spans="1:1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 spans="1:1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 spans="1:1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 spans="1:1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 spans="1:1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 spans="1:1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 spans="1:1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 spans="1:1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 spans="1:1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 spans="1:1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 spans="1:1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 spans="1:1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 spans="1:1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 spans="1:1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 spans="1:1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 spans="1:1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 spans="1:1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 spans="1:1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 spans="1:1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 spans="1:1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 spans="1:1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 spans="1:1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 spans="1:1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 spans="1:1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 spans="1:1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 spans="1:1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 spans="1:1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 spans="1:1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 spans="1:1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 spans="1:1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 spans="1:1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 spans="1:1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 spans="1:1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 spans="1:1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 spans="1:1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 spans="1:1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 spans="1:1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 spans="1:1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 spans="1:1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 spans="1:1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 spans="1:1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 spans="1:1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 spans="1:1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 spans="1:1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 spans="1:1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 spans="1:1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 spans="1:1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 spans="1:1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 spans="1:1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 spans="1:1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 spans="1:1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 spans="1:1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 spans="1:1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 spans="1:1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 spans="1:1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 spans="1:1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 spans="1:1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 spans="1:1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 spans="1:1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 spans="1:1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 spans="1:1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 spans="1:1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 spans="1:1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 spans="1:1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 spans="1:1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 spans="1:1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 spans="1:1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 spans="1:1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 spans="1:1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 spans="1:1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 spans="1:1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 spans="1:1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 spans="1:1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 spans="1:1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 spans="1:1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 spans="1:1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 spans="1:1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 spans="1:1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 spans="1:1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 spans="1:1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 spans="1:1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 spans="1:1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 spans="1:1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 spans="1:1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 spans="1:1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 spans="1:1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 spans="1:1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 spans="1:1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 spans="1:1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 spans="1:1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 spans="1:1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 spans="1:1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 spans="1:1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 spans="1:1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 spans="1:1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 spans="1:1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 spans="1: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 spans="1:1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 spans="1:1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 spans="1:1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 spans="1:1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 spans="1:1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 spans="1:1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 spans="1:1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 spans="1:1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 spans="1:1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 spans="1:1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 spans="1:1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 spans="1:1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 spans="1:1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 spans="1:1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 spans="1:1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 spans="1:1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 spans="1:1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 spans="1:1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 spans="1:1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 spans="1:1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 spans="1:1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 spans="1:1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 spans="1:1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 spans="1:1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 spans="1:1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 spans="1:1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 spans="1:1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 spans="1:1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 spans="1:1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 spans="1:1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 spans="1:1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 spans="1:1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 spans="1:1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 spans="1:1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 spans="1:1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 spans="1:1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 spans="1:1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 spans="1:1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 spans="1:1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 spans="1:1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 spans="1:1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 spans="1:1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 spans="1:1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 spans="1:1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 spans="1:1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 spans="1:1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 spans="1:1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 spans="1:1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 spans="1:1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 spans="1:1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 spans="1:1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 spans="1:1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 spans="1:1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 spans="1:1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 spans="1:1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 spans="1:1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 spans="1:1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 spans="1:1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 spans="1:1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 spans="1:1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 spans="1:1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 spans="1:1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 spans="1:1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 spans="1:1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 spans="1:1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 spans="1:1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 spans="1:1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 spans="1:1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 spans="1:1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 spans="1:1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 spans="1:1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 spans="1:1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 spans="1:1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 spans="1:1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 spans="1:1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 spans="1:1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 spans="1:1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 spans="1:1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 spans="1:1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 spans="1:1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 spans="1:1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 spans="1:1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 spans="1:1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 spans="1:1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 spans="1:1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 spans="1:1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 spans="1:1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 spans="1:1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 spans="1:1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 spans="1:1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 spans="1:1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 spans="1:1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 spans="1:1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 spans="1:1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 spans="1:1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 spans="1:1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 spans="1:1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 spans="1:1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 spans="1:1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 spans="1: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 spans="1:1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 spans="1:1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 spans="1:1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 spans="1:1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 spans="1:1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 spans="1:1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 spans="1:1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 spans="1:1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 spans="1:1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 spans="1:1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 spans="1:1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 spans="1:1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 spans="1:1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 spans="1:1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 spans="1:1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 spans="1:1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 spans="1:1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 spans="1:1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 spans="1:1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 spans="1:1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 spans="1:1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 spans="1:1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 spans="1:1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 spans="1:1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 spans="1:1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 spans="1:1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 spans="1:1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 spans="1:1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 spans="1:1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 spans="1:1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 spans="1:1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 spans="1:1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 spans="1:1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 spans="1:1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 spans="1:1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 spans="1:1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 spans="1:1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 spans="1:1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 spans="1:1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 spans="1:1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 spans="1:1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 spans="1:1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 spans="1:1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 spans="1:1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 spans="1:1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 spans="1:1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 spans="1:1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 spans="1:1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 spans="1:1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 spans="1:1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 spans="1:1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 spans="1:1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 spans="1:1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 spans="1:1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 spans="1:1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 spans="1:1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 spans="1:1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 spans="1:1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 spans="1:1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 spans="1:1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 spans="1:1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 spans="1:1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 spans="1:1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 spans="1:1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 spans="1:1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 spans="1:1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 spans="1:1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 spans="1:1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 spans="1:1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 spans="1:1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 spans="1:1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 spans="1:1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 spans="1:1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</sheetData>
  <mergeCells count="5">
    <mergeCell ref="A53:J53"/>
    <mergeCell ref="A55:K55"/>
    <mergeCell ref="D5:D6"/>
    <mergeCell ref="J5:J6"/>
    <mergeCell ref="C5:C6"/>
  </mergeCells>
  <phoneticPr fontId="2" type="noConversion"/>
  <pageMargins left="0.59055118110236227" right="0" top="0.39370078740157483" bottom="0" header="0" footer="0"/>
  <pageSetup paperSize="9"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M490"/>
  <sheetViews>
    <sheetView showGridLines="0" topLeftCell="A58" zoomScaleNormal="100" zoomScaleSheetLayoutView="100" workbookViewId="0">
      <selection activeCell="A55" sqref="A55:XFD58"/>
    </sheetView>
  </sheetViews>
  <sheetFormatPr defaultRowHeight="15"/>
  <cols>
    <col min="1" max="2" width="9.7109375" style="3" customWidth="1"/>
    <col min="3" max="3" width="70.7109375" style="3" customWidth="1"/>
    <col min="4" max="4" width="6.7109375" style="3" customWidth="1"/>
    <col min="5" max="5" width="8.7109375" style="3" customWidth="1"/>
    <col min="6" max="9" width="8.7109375" style="3" hidden="1" customWidth="1"/>
    <col min="10" max="10" width="11.7109375" style="3" customWidth="1"/>
    <col min="11" max="11" width="15.7109375" style="3" customWidth="1"/>
    <col min="12" max="16384" width="9.140625" style="3"/>
  </cols>
  <sheetData>
    <row r="1" spans="1:11" ht="21.95" customHeight="1">
      <c r="A1" s="9" t="str">
        <f>+works!A1</f>
        <v>PROJECT NO: 027/MKLM/2021/2022</v>
      </c>
      <c r="B1" s="10"/>
      <c r="C1" s="10"/>
      <c r="D1" s="11"/>
      <c r="E1" s="10"/>
      <c r="F1" s="10"/>
      <c r="G1" s="10"/>
      <c r="H1" s="10"/>
      <c r="I1" s="10"/>
      <c r="J1" s="207" t="str">
        <f>+works!J1</f>
        <v>DATE: 01-12-2021</v>
      </c>
      <c r="K1" s="12"/>
    </row>
    <row r="2" spans="1:11" ht="21.95" customHeight="1">
      <c r="A2" s="107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/>
      <c r="K2" s="15"/>
    </row>
    <row r="3" spans="1:11" ht="21.95" customHeight="1" thickBot="1">
      <c r="A3" s="16" t="str">
        <f>+works!A3</f>
        <v>SANDFONTEIN WATER SUPPLY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9.9499999999999993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" customHeight="1">
      <c r="A5" s="21" t="s">
        <v>2</v>
      </c>
      <c r="B5" s="22" t="s">
        <v>3</v>
      </c>
      <c r="C5" s="310" t="s">
        <v>4</v>
      </c>
      <c r="D5" s="302" t="s">
        <v>5</v>
      </c>
      <c r="E5" s="23" t="s">
        <v>6</v>
      </c>
      <c r="F5" s="24"/>
      <c r="G5" s="24"/>
      <c r="H5" s="24"/>
      <c r="I5" s="25"/>
      <c r="J5" s="304" t="s">
        <v>7</v>
      </c>
      <c r="K5" s="26" t="s">
        <v>8</v>
      </c>
    </row>
    <row r="6" spans="1:11" ht="18" customHeight="1" thickBot="1">
      <c r="A6" s="27" t="s">
        <v>9</v>
      </c>
      <c r="B6" s="28" t="s">
        <v>10</v>
      </c>
      <c r="C6" s="311"/>
      <c r="D6" s="303"/>
      <c r="E6" s="29" t="s">
        <v>11</v>
      </c>
      <c r="F6" s="30" t="s">
        <v>12</v>
      </c>
      <c r="G6" s="30" t="s">
        <v>13</v>
      </c>
      <c r="H6" s="30" t="s">
        <v>14</v>
      </c>
      <c r="I6" s="31" t="s">
        <v>15</v>
      </c>
      <c r="J6" s="305"/>
      <c r="K6" s="32" t="s">
        <v>16</v>
      </c>
    </row>
    <row r="7" spans="1:11" ht="21.95" customHeight="1">
      <c r="A7" s="33"/>
      <c r="B7" s="34" t="s">
        <v>17</v>
      </c>
      <c r="C7" s="109" t="s">
        <v>95</v>
      </c>
      <c r="D7" s="19"/>
      <c r="E7" s="19"/>
      <c r="F7" s="19"/>
      <c r="G7" s="19"/>
      <c r="H7" s="19"/>
      <c r="I7" s="19"/>
      <c r="J7" s="19"/>
      <c r="K7" s="36"/>
    </row>
    <row r="8" spans="1:11" ht="21.95" customHeight="1">
      <c r="A8" s="33"/>
      <c r="B8" s="34" t="s">
        <v>96</v>
      </c>
      <c r="C8" s="109" t="s">
        <v>591</v>
      </c>
      <c r="D8" s="19"/>
      <c r="E8" s="19"/>
      <c r="F8" s="19"/>
      <c r="G8" s="19"/>
      <c r="H8" s="19"/>
      <c r="I8" s="19"/>
      <c r="J8" s="19"/>
      <c r="K8" s="36"/>
    </row>
    <row r="9" spans="1:11" ht="15" customHeight="1" thickBot="1">
      <c r="A9" s="33"/>
      <c r="B9" s="34"/>
      <c r="C9" s="76" t="s">
        <v>97</v>
      </c>
      <c r="D9" s="19"/>
      <c r="E9" s="19"/>
      <c r="F9" s="19"/>
      <c r="G9" s="19"/>
      <c r="H9" s="19"/>
      <c r="I9" s="19"/>
      <c r="J9" s="19"/>
      <c r="K9" s="36"/>
    </row>
    <row r="10" spans="1:11" ht="17.100000000000001" customHeight="1">
      <c r="A10" s="191" t="s">
        <v>98</v>
      </c>
      <c r="B10" s="39"/>
      <c r="C10" s="208" t="s">
        <v>99</v>
      </c>
      <c r="D10" s="39"/>
      <c r="E10" s="39"/>
      <c r="F10" s="39"/>
      <c r="G10" s="39"/>
      <c r="H10" s="39"/>
      <c r="I10" s="39"/>
      <c r="J10" s="41"/>
      <c r="K10" s="209"/>
    </row>
    <row r="11" spans="1:11" ht="17.100000000000001" customHeight="1">
      <c r="A11" s="110"/>
      <c r="B11" s="92" t="s">
        <v>100</v>
      </c>
      <c r="C11" s="92"/>
      <c r="D11" s="104"/>
      <c r="E11" s="56"/>
      <c r="F11" s="56"/>
      <c r="G11" s="56"/>
      <c r="H11" s="56"/>
      <c r="I11" s="56"/>
      <c r="J11" s="96"/>
      <c r="K11" s="105"/>
    </row>
    <row r="12" spans="1:11" ht="17.100000000000001" customHeight="1">
      <c r="A12" s="78" t="s">
        <v>101</v>
      </c>
      <c r="B12" s="79" t="s">
        <v>25</v>
      </c>
      <c r="C12" s="79" t="s">
        <v>102</v>
      </c>
      <c r="D12" s="80" t="s">
        <v>103</v>
      </c>
      <c r="E12" s="81">
        <f>SUM(E16:E20)</f>
        <v>22855</v>
      </c>
      <c r="F12" s="81"/>
      <c r="G12" s="81"/>
      <c r="H12" s="81"/>
      <c r="I12" s="81"/>
      <c r="J12" s="169"/>
      <c r="K12" s="170"/>
    </row>
    <row r="13" spans="1:11" ht="17.100000000000001" customHeight="1">
      <c r="A13" s="91"/>
      <c r="B13" s="92"/>
      <c r="C13" s="92"/>
      <c r="D13" s="104"/>
      <c r="E13" s="56"/>
      <c r="F13" s="56"/>
      <c r="G13" s="56"/>
      <c r="H13" s="56"/>
      <c r="I13" s="56"/>
      <c r="J13" s="111"/>
      <c r="K13" s="105"/>
    </row>
    <row r="14" spans="1:11" ht="17.100000000000001" customHeight="1">
      <c r="A14" s="192" t="s">
        <v>104</v>
      </c>
      <c r="B14" s="42"/>
      <c r="C14" s="42" t="s">
        <v>105</v>
      </c>
      <c r="D14" s="43"/>
      <c r="E14" s="44"/>
      <c r="F14" s="44"/>
      <c r="G14" s="44"/>
      <c r="H14" s="44"/>
      <c r="I14" s="44"/>
      <c r="J14" s="45"/>
      <c r="K14" s="46"/>
    </row>
    <row r="15" spans="1:11" ht="17.100000000000001" customHeight="1">
      <c r="A15" s="91"/>
      <c r="B15" s="92" t="s">
        <v>100</v>
      </c>
      <c r="C15" s="92"/>
      <c r="D15" s="104"/>
      <c r="E15" s="56"/>
      <c r="F15" s="56"/>
      <c r="G15" s="56"/>
      <c r="H15" s="56"/>
      <c r="I15" s="56"/>
      <c r="J15" s="210"/>
      <c r="K15" s="105"/>
    </row>
    <row r="16" spans="1:11" ht="17.100000000000001" customHeight="1">
      <c r="A16" s="78" t="s">
        <v>106</v>
      </c>
      <c r="B16" s="79" t="s">
        <v>107</v>
      </c>
      <c r="C16" s="79" t="s">
        <v>533</v>
      </c>
      <c r="D16" s="80" t="s">
        <v>103</v>
      </c>
      <c r="E16" s="81">
        <v>7947</v>
      </c>
      <c r="F16" s="81"/>
      <c r="G16" s="81"/>
      <c r="H16" s="81"/>
      <c r="I16" s="81"/>
      <c r="J16" s="169"/>
      <c r="K16" s="180"/>
    </row>
    <row r="17" spans="1:13" ht="17.100000000000001" customHeight="1">
      <c r="A17" s="78" t="s">
        <v>108</v>
      </c>
      <c r="B17" s="79" t="s">
        <v>107</v>
      </c>
      <c r="C17" s="79" t="s">
        <v>109</v>
      </c>
      <c r="D17" s="80" t="s">
        <v>103</v>
      </c>
      <c r="E17" s="81">
        <v>9158</v>
      </c>
      <c r="F17" s="81"/>
      <c r="G17" s="81"/>
      <c r="H17" s="81"/>
      <c r="I17" s="81"/>
      <c r="J17" s="169"/>
      <c r="K17" s="180"/>
    </row>
    <row r="18" spans="1:13" ht="17.100000000000001" customHeight="1">
      <c r="A18" s="78" t="s">
        <v>110</v>
      </c>
      <c r="B18" s="79" t="s">
        <v>107</v>
      </c>
      <c r="C18" s="195" t="s">
        <v>111</v>
      </c>
      <c r="D18" s="80" t="s">
        <v>103</v>
      </c>
      <c r="E18" s="198">
        <v>2750</v>
      </c>
      <c r="F18" s="198"/>
      <c r="G18" s="198"/>
      <c r="H18" s="198"/>
      <c r="I18" s="198"/>
      <c r="J18" s="199"/>
      <c r="K18" s="180"/>
    </row>
    <row r="19" spans="1:13" ht="17.100000000000001" customHeight="1">
      <c r="A19" s="78" t="s">
        <v>112</v>
      </c>
      <c r="B19" s="79" t="s">
        <v>107</v>
      </c>
      <c r="C19" s="195" t="s">
        <v>113</v>
      </c>
      <c r="D19" s="80" t="s">
        <v>103</v>
      </c>
      <c r="E19" s="198">
        <v>1000</v>
      </c>
      <c r="F19" s="198"/>
      <c r="G19" s="198"/>
      <c r="H19" s="198"/>
      <c r="I19" s="198"/>
      <c r="J19" s="199"/>
      <c r="K19" s="180"/>
    </row>
    <row r="20" spans="1:13" ht="17.100000000000001" customHeight="1">
      <c r="A20" s="78" t="s">
        <v>114</v>
      </c>
      <c r="B20" s="195" t="s">
        <v>107</v>
      </c>
      <c r="C20" s="195" t="s">
        <v>607</v>
      </c>
      <c r="D20" s="196" t="s">
        <v>103</v>
      </c>
      <c r="E20" s="198">
        <v>2000</v>
      </c>
      <c r="F20" s="198"/>
      <c r="G20" s="198"/>
      <c r="H20" s="198"/>
      <c r="I20" s="198"/>
      <c r="J20" s="199"/>
      <c r="K20" s="199"/>
      <c r="M20" s="200">
        <f>SUM(E17:E20)</f>
        <v>14908</v>
      </c>
    </row>
    <row r="21" spans="1:13" ht="17.100000000000001" customHeight="1">
      <c r="A21" s="192" t="s">
        <v>115</v>
      </c>
      <c r="B21" s="42"/>
      <c r="C21" s="42" t="s">
        <v>116</v>
      </c>
      <c r="D21" s="43"/>
      <c r="E21" s="44"/>
      <c r="F21" s="44"/>
      <c r="G21" s="44"/>
      <c r="H21" s="44"/>
      <c r="I21" s="44"/>
      <c r="J21" s="171"/>
      <c r="K21" s="172"/>
    </row>
    <row r="22" spans="1:13" ht="17.100000000000001" customHeight="1">
      <c r="A22" s="211"/>
      <c r="B22" s="212"/>
      <c r="C22" s="212"/>
      <c r="D22" s="213"/>
      <c r="E22" s="214"/>
      <c r="F22" s="214"/>
      <c r="G22" s="214"/>
      <c r="H22" s="214"/>
      <c r="I22" s="214"/>
      <c r="J22" s="215"/>
      <c r="K22" s="216"/>
    </row>
    <row r="23" spans="1:13" ht="17.100000000000001" customHeight="1">
      <c r="A23" s="78" t="s">
        <v>117</v>
      </c>
      <c r="B23" s="79" t="s">
        <v>118</v>
      </c>
      <c r="C23" s="79" t="s">
        <v>119</v>
      </c>
      <c r="D23" s="80" t="s">
        <v>120</v>
      </c>
      <c r="E23" s="81">
        <f>2.5%*M20</f>
        <v>372.70000000000005</v>
      </c>
      <c r="F23" s="81"/>
      <c r="G23" s="81"/>
      <c r="H23" s="81"/>
      <c r="I23" s="81"/>
      <c r="J23" s="242"/>
      <c r="K23" s="170"/>
      <c r="M23" s="3">
        <f>2696*0.8*1.3</f>
        <v>2803.84</v>
      </c>
    </row>
    <row r="24" spans="1:13" ht="17.100000000000001" customHeight="1">
      <c r="A24" s="78" t="s">
        <v>121</v>
      </c>
      <c r="B24" s="79" t="s">
        <v>118</v>
      </c>
      <c r="C24" s="79" t="s">
        <v>122</v>
      </c>
      <c r="D24" s="80" t="s">
        <v>120</v>
      </c>
      <c r="E24" s="81">
        <f>ROUND(((E16+E17+E18+E19+E20)*0.8*1.2*0.025),0)</f>
        <v>549</v>
      </c>
      <c r="F24" s="81"/>
      <c r="G24" s="81"/>
      <c r="H24" s="81"/>
      <c r="I24" s="81"/>
      <c r="J24" s="242"/>
      <c r="K24" s="170"/>
    </row>
    <row r="25" spans="1:13" ht="17.100000000000001" customHeight="1">
      <c r="A25" s="78" t="s">
        <v>123</v>
      </c>
      <c r="B25" s="79" t="s">
        <v>124</v>
      </c>
      <c r="C25" s="79" t="s">
        <v>125</v>
      </c>
      <c r="D25" s="80" t="s">
        <v>120</v>
      </c>
      <c r="E25" s="81">
        <f>E23</f>
        <v>372.70000000000005</v>
      </c>
      <c r="F25" s="81"/>
      <c r="G25" s="81"/>
      <c r="H25" s="81"/>
      <c r="I25" s="81"/>
      <c r="J25" s="242"/>
      <c r="K25" s="170"/>
    </row>
    <row r="26" spans="1:13" ht="17.100000000000001" customHeight="1">
      <c r="A26" s="78" t="s">
        <v>126</v>
      </c>
      <c r="B26" s="79" t="s">
        <v>127</v>
      </c>
      <c r="C26" s="79" t="s">
        <v>128</v>
      </c>
      <c r="D26" s="80" t="s">
        <v>120</v>
      </c>
      <c r="E26" s="81">
        <f>+E25</f>
        <v>372.70000000000005</v>
      </c>
      <c r="F26" s="81"/>
      <c r="G26" s="81"/>
      <c r="H26" s="81"/>
      <c r="I26" s="81"/>
      <c r="J26" s="242"/>
      <c r="K26" s="170"/>
    </row>
    <row r="27" spans="1:13" ht="17.100000000000001" customHeight="1">
      <c r="A27" s="78" t="s">
        <v>129</v>
      </c>
      <c r="B27" s="79" t="s">
        <v>130</v>
      </c>
      <c r="C27" s="79" t="s">
        <v>131</v>
      </c>
      <c r="D27" s="80" t="s">
        <v>27</v>
      </c>
      <c r="E27" s="81">
        <v>1</v>
      </c>
      <c r="F27" s="81"/>
      <c r="G27" s="81"/>
      <c r="H27" s="81"/>
      <c r="I27" s="81"/>
      <c r="J27" s="175"/>
      <c r="K27" s="180" t="s">
        <v>132</v>
      </c>
    </row>
    <row r="28" spans="1:13" ht="17.100000000000001" customHeight="1">
      <c r="A28" s="78" t="s">
        <v>133</v>
      </c>
      <c r="B28" s="79" t="s">
        <v>134</v>
      </c>
      <c r="C28" s="79" t="s">
        <v>135</v>
      </c>
      <c r="D28" s="80" t="s">
        <v>120</v>
      </c>
      <c r="E28" s="81">
        <f>4*3*1*1.2</f>
        <v>14.399999999999999</v>
      </c>
      <c r="F28" s="81"/>
      <c r="G28" s="81"/>
      <c r="H28" s="81"/>
      <c r="I28" s="81"/>
      <c r="J28" s="175"/>
      <c r="K28" s="170"/>
    </row>
    <row r="29" spans="1:13" ht="17.100000000000001" customHeight="1">
      <c r="A29" s="78" t="s">
        <v>136</v>
      </c>
      <c r="B29" s="79"/>
      <c r="C29" s="79" t="s">
        <v>137</v>
      </c>
      <c r="D29" s="80" t="s">
        <v>103</v>
      </c>
      <c r="E29" s="81">
        <v>245</v>
      </c>
      <c r="F29" s="81"/>
      <c r="G29" s="81"/>
      <c r="H29" s="81"/>
      <c r="I29" s="81"/>
      <c r="J29" s="175"/>
      <c r="K29" s="170"/>
    </row>
    <row r="30" spans="1:13" ht="17.100000000000001" customHeight="1">
      <c r="A30" s="47"/>
      <c r="B30" s="48"/>
      <c r="C30" s="48"/>
      <c r="D30" s="49"/>
      <c r="E30" s="50"/>
      <c r="F30" s="50"/>
      <c r="G30" s="50"/>
      <c r="H30" s="50"/>
      <c r="I30" s="50"/>
      <c r="J30" s="173"/>
      <c r="K30" s="174"/>
    </row>
    <row r="31" spans="1:13" ht="17.100000000000001" customHeight="1">
      <c r="A31" s="192" t="s">
        <v>138</v>
      </c>
      <c r="B31" s="42"/>
      <c r="C31" s="42" t="s">
        <v>139</v>
      </c>
      <c r="D31" s="43"/>
      <c r="E31" s="44"/>
      <c r="F31" s="44"/>
      <c r="G31" s="44"/>
      <c r="H31" s="44"/>
      <c r="I31" s="44"/>
      <c r="J31" s="171"/>
      <c r="K31" s="172"/>
    </row>
    <row r="32" spans="1:13" ht="17.100000000000001" customHeight="1">
      <c r="A32" s="91"/>
      <c r="B32" s="92" t="s">
        <v>100</v>
      </c>
      <c r="C32" s="92"/>
      <c r="D32" s="104"/>
      <c r="E32" s="56"/>
      <c r="F32" s="56"/>
      <c r="G32" s="56"/>
      <c r="H32" s="56"/>
      <c r="I32" s="56"/>
      <c r="J32" s="215"/>
      <c r="K32" s="179"/>
    </row>
    <row r="33" spans="1:11" ht="17.100000000000001" customHeight="1">
      <c r="A33" s="78" t="s">
        <v>140</v>
      </c>
      <c r="B33" s="79" t="s">
        <v>141</v>
      </c>
      <c r="C33" s="79" t="s">
        <v>142</v>
      </c>
      <c r="D33" s="80" t="s">
        <v>31</v>
      </c>
      <c r="E33" s="82" t="s">
        <v>143</v>
      </c>
      <c r="F33" s="81"/>
      <c r="G33" s="81"/>
      <c r="H33" s="81"/>
      <c r="I33" s="81"/>
      <c r="J33" s="175"/>
      <c r="K33" s="180" t="s">
        <v>132</v>
      </c>
    </row>
    <row r="34" spans="1:11" ht="17.100000000000001" customHeight="1">
      <c r="A34" s="78" t="s">
        <v>144</v>
      </c>
      <c r="B34" s="79" t="s">
        <v>141</v>
      </c>
      <c r="C34" s="79" t="s">
        <v>145</v>
      </c>
      <c r="D34" s="80" t="s">
        <v>31</v>
      </c>
      <c r="E34" s="82" t="s">
        <v>143</v>
      </c>
      <c r="F34" s="81"/>
      <c r="G34" s="81"/>
      <c r="H34" s="81"/>
      <c r="I34" s="81"/>
      <c r="J34" s="175"/>
      <c r="K34" s="180" t="s">
        <v>132</v>
      </c>
    </row>
    <row r="35" spans="1:11" ht="17.100000000000001" customHeight="1">
      <c r="A35" s="78" t="s">
        <v>146</v>
      </c>
      <c r="B35" s="79" t="s">
        <v>141</v>
      </c>
      <c r="C35" s="79" t="s">
        <v>147</v>
      </c>
      <c r="D35" s="80" t="s">
        <v>31</v>
      </c>
      <c r="E35" s="82" t="s">
        <v>143</v>
      </c>
      <c r="F35" s="81"/>
      <c r="G35" s="81"/>
      <c r="H35" s="81"/>
      <c r="I35" s="81"/>
      <c r="J35" s="175"/>
      <c r="K35" s="180" t="s">
        <v>132</v>
      </c>
    </row>
    <row r="36" spans="1:11" ht="17.100000000000001" customHeight="1">
      <c r="A36" s="78" t="s">
        <v>148</v>
      </c>
      <c r="B36" s="79" t="s">
        <v>141</v>
      </c>
      <c r="C36" s="79" t="s">
        <v>149</v>
      </c>
      <c r="D36" s="80" t="s">
        <v>31</v>
      </c>
      <c r="E36" s="82" t="s">
        <v>143</v>
      </c>
      <c r="F36" s="81"/>
      <c r="G36" s="81"/>
      <c r="H36" s="81"/>
      <c r="I36" s="81"/>
      <c r="J36" s="175"/>
      <c r="K36" s="180" t="s">
        <v>132</v>
      </c>
    </row>
    <row r="37" spans="1:11" ht="17.100000000000001" customHeight="1">
      <c r="A37" s="78" t="s">
        <v>150</v>
      </c>
      <c r="B37" s="79" t="s">
        <v>141</v>
      </c>
      <c r="C37" s="79" t="s">
        <v>151</v>
      </c>
      <c r="D37" s="80" t="s">
        <v>31</v>
      </c>
      <c r="E37" s="82" t="s">
        <v>143</v>
      </c>
      <c r="F37" s="81"/>
      <c r="G37" s="81"/>
      <c r="H37" s="81"/>
      <c r="I37" s="81"/>
      <c r="J37" s="175"/>
      <c r="K37" s="180" t="s">
        <v>132</v>
      </c>
    </row>
    <row r="38" spans="1:11" ht="17.100000000000001" customHeight="1">
      <c r="A38" s="78" t="s">
        <v>152</v>
      </c>
      <c r="B38" s="79" t="s">
        <v>141</v>
      </c>
      <c r="C38" s="79" t="s">
        <v>153</v>
      </c>
      <c r="D38" s="80" t="s">
        <v>31</v>
      </c>
      <c r="E38" s="82">
        <v>5</v>
      </c>
      <c r="F38" s="81"/>
      <c r="G38" s="81"/>
      <c r="H38" s="81"/>
      <c r="I38" s="81"/>
      <c r="J38" s="175"/>
      <c r="K38" s="170"/>
    </row>
    <row r="39" spans="1:11" ht="17.100000000000001" customHeight="1">
      <c r="A39" s="78" t="s">
        <v>154</v>
      </c>
      <c r="B39" s="48" t="s">
        <v>141</v>
      </c>
      <c r="C39" s="48" t="s">
        <v>155</v>
      </c>
      <c r="D39" s="49" t="s">
        <v>31</v>
      </c>
      <c r="E39" s="50">
        <v>15</v>
      </c>
      <c r="F39" s="50"/>
      <c r="G39" s="50"/>
      <c r="H39" s="50"/>
      <c r="I39" s="50"/>
      <c r="J39" s="173"/>
      <c r="K39" s="174"/>
    </row>
    <row r="40" spans="1:11" ht="17.100000000000001" customHeight="1">
      <c r="A40" s="192" t="s">
        <v>156</v>
      </c>
      <c r="B40" s="42"/>
      <c r="C40" s="42" t="s">
        <v>157</v>
      </c>
      <c r="D40" s="43"/>
      <c r="E40" s="44"/>
      <c r="F40" s="44"/>
      <c r="G40" s="44"/>
      <c r="H40" s="44"/>
      <c r="I40" s="44"/>
      <c r="J40" s="171"/>
      <c r="K40" s="172"/>
    </row>
    <row r="41" spans="1:11" ht="17.100000000000001" customHeight="1">
      <c r="A41" s="91"/>
      <c r="B41" s="92" t="s">
        <v>100</v>
      </c>
      <c r="C41" s="92"/>
      <c r="D41" s="104"/>
      <c r="E41" s="56"/>
      <c r="F41" s="56"/>
      <c r="G41" s="56"/>
      <c r="H41" s="56"/>
      <c r="I41" s="56"/>
      <c r="J41" s="215"/>
      <c r="K41" s="179"/>
    </row>
    <row r="42" spans="1:11" ht="17.100000000000001" customHeight="1">
      <c r="A42" s="78" t="s">
        <v>158</v>
      </c>
      <c r="B42" s="79" t="s">
        <v>159</v>
      </c>
      <c r="C42" s="79" t="s">
        <v>160</v>
      </c>
      <c r="D42" s="80" t="s">
        <v>161</v>
      </c>
      <c r="E42" s="81">
        <v>20.003599999999999</v>
      </c>
      <c r="F42" s="81"/>
      <c r="G42" s="81"/>
      <c r="H42" s="81"/>
      <c r="I42" s="81"/>
      <c r="J42" s="175"/>
      <c r="K42" s="170"/>
    </row>
    <row r="43" spans="1:11" ht="17.100000000000001" customHeight="1">
      <c r="A43" s="78" t="s">
        <v>162</v>
      </c>
      <c r="B43" s="79" t="s">
        <v>159</v>
      </c>
      <c r="C43" s="79" t="s">
        <v>163</v>
      </c>
      <c r="D43" s="80" t="s">
        <v>161</v>
      </c>
      <c r="E43" s="81">
        <v>20</v>
      </c>
      <c r="F43" s="81"/>
      <c r="G43" s="81"/>
      <c r="H43" s="81"/>
      <c r="I43" s="81"/>
      <c r="J43" s="190"/>
      <c r="K43" s="170"/>
    </row>
    <row r="44" spans="1:11" ht="17.100000000000001" customHeight="1">
      <c r="A44" s="78" t="s">
        <v>164</v>
      </c>
      <c r="B44" s="79" t="s">
        <v>165</v>
      </c>
      <c r="C44" s="79" t="s">
        <v>166</v>
      </c>
      <c r="D44" s="80" t="s">
        <v>161</v>
      </c>
      <c r="E44" s="81">
        <v>20</v>
      </c>
      <c r="F44" s="81"/>
      <c r="G44" s="81"/>
      <c r="H44" s="81"/>
      <c r="I44" s="81"/>
      <c r="J44" s="175"/>
      <c r="K44" s="170"/>
    </row>
    <row r="45" spans="1:11" ht="17.100000000000001" customHeight="1">
      <c r="A45" s="91"/>
      <c r="B45" s="92"/>
      <c r="C45" s="92"/>
      <c r="D45" s="104"/>
      <c r="E45" s="56"/>
      <c r="F45" s="56"/>
      <c r="G45" s="56"/>
      <c r="H45" s="56"/>
      <c r="I45" s="56"/>
      <c r="J45" s="173"/>
      <c r="K45" s="179"/>
    </row>
    <row r="46" spans="1:11" ht="17.100000000000001" customHeight="1">
      <c r="A46" s="192" t="s">
        <v>167</v>
      </c>
      <c r="B46" s="42"/>
      <c r="C46" s="42" t="s">
        <v>168</v>
      </c>
      <c r="D46" s="43"/>
      <c r="E46" s="44"/>
      <c r="F46" s="44"/>
      <c r="G46" s="44"/>
      <c r="H46" s="44"/>
      <c r="I46" s="44"/>
      <c r="J46" s="171"/>
      <c r="K46" s="172"/>
    </row>
    <row r="47" spans="1:11" ht="17.100000000000001" customHeight="1">
      <c r="A47" s="91"/>
      <c r="B47" s="92" t="s">
        <v>169</v>
      </c>
      <c r="C47" s="92"/>
      <c r="D47" s="104"/>
      <c r="E47" s="56"/>
      <c r="F47" s="56"/>
      <c r="G47" s="56"/>
      <c r="H47" s="56"/>
      <c r="I47" s="56"/>
      <c r="J47" s="215"/>
      <c r="K47" s="179"/>
    </row>
    <row r="48" spans="1:11" ht="30" customHeight="1">
      <c r="A48" s="78" t="s">
        <v>170</v>
      </c>
      <c r="B48" s="79" t="s">
        <v>171</v>
      </c>
      <c r="C48" s="204" t="s">
        <v>534</v>
      </c>
      <c r="D48" s="80" t="s">
        <v>120</v>
      </c>
      <c r="E48" s="81">
        <f>ROUND(((E16+E17+E18+E19+E20)*0.1*0.8),0)</f>
        <v>1828</v>
      </c>
      <c r="F48" s="81"/>
      <c r="G48" s="81"/>
      <c r="H48" s="81"/>
      <c r="I48" s="81"/>
      <c r="J48" s="175"/>
      <c r="K48" s="170"/>
    </row>
    <row r="49" spans="1:11" ht="33" customHeight="1">
      <c r="A49" s="78" t="s">
        <v>172</v>
      </c>
      <c r="B49" s="79" t="s">
        <v>173</v>
      </c>
      <c r="C49" s="204" t="s">
        <v>535</v>
      </c>
      <c r="D49" s="80" t="s">
        <v>120</v>
      </c>
      <c r="E49" s="81">
        <f>ROUND(((E16+E17+E18+E19+E20)*0.8*0.5),0)</f>
        <v>9142</v>
      </c>
      <c r="F49" s="81"/>
      <c r="G49" s="81"/>
      <c r="H49" s="81"/>
      <c r="I49" s="81"/>
      <c r="J49" s="175"/>
      <c r="K49" s="170"/>
    </row>
    <row r="50" spans="1:11" ht="37.5" customHeight="1">
      <c r="A50" s="78" t="s">
        <v>174</v>
      </c>
      <c r="B50" s="79" t="s">
        <v>175</v>
      </c>
      <c r="C50" s="204" t="s">
        <v>536</v>
      </c>
      <c r="D50" s="80" t="s">
        <v>120</v>
      </c>
      <c r="E50" s="81">
        <f>ROUND(((E16+E17+E18+E19+E20)*0.1*0.8*0.05),0)</f>
        <v>91</v>
      </c>
      <c r="F50" s="81"/>
      <c r="G50" s="81"/>
      <c r="H50" s="81"/>
      <c r="I50" s="81"/>
      <c r="J50" s="175"/>
      <c r="K50" s="170"/>
    </row>
    <row r="51" spans="1:11" ht="34.5" customHeight="1">
      <c r="A51" s="78" t="s">
        <v>176</v>
      </c>
      <c r="B51" s="79" t="s">
        <v>177</v>
      </c>
      <c r="C51" s="204" t="s">
        <v>537</v>
      </c>
      <c r="D51" s="80" t="s">
        <v>120</v>
      </c>
      <c r="E51" s="81">
        <f>ROUND(((E16+E17+E18+E19+E20)*0.5*0.8*0.05),0)</f>
        <v>457</v>
      </c>
      <c r="F51" s="81"/>
      <c r="G51" s="81"/>
      <c r="H51" s="81"/>
      <c r="I51" s="81"/>
      <c r="J51" s="175"/>
      <c r="K51" s="170"/>
    </row>
    <row r="52" spans="1:11" ht="27" customHeight="1">
      <c r="A52" s="78" t="s">
        <v>178</v>
      </c>
      <c r="B52" s="79" t="s">
        <v>179</v>
      </c>
      <c r="C52" s="247" t="s">
        <v>180</v>
      </c>
      <c r="D52" s="80" t="s">
        <v>120</v>
      </c>
      <c r="E52" s="81">
        <f>(E16+E17+E18+E19+E20)*0.8*0.7</f>
        <v>12798.8</v>
      </c>
      <c r="F52" s="81"/>
      <c r="G52" s="81"/>
      <c r="H52" s="81"/>
      <c r="I52" s="81"/>
      <c r="J52" s="190"/>
      <c r="K52" s="170"/>
    </row>
    <row r="53" spans="1:11" ht="17.100000000000001" customHeight="1">
      <c r="A53" s="78" t="s">
        <v>181</v>
      </c>
      <c r="B53" s="79" t="s">
        <v>182</v>
      </c>
      <c r="C53" s="79" t="s">
        <v>183</v>
      </c>
      <c r="D53" s="80" t="s">
        <v>120</v>
      </c>
      <c r="E53" s="81">
        <v>9</v>
      </c>
      <c r="F53" s="81"/>
      <c r="G53" s="81"/>
      <c r="H53" s="81"/>
      <c r="I53" s="81"/>
      <c r="J53" s="175"/>
      <c r="K53" s="170"/>
    </row>
    <row r="54" spans="1:11" ht="17.100000000000001" customHeight="1">
      <c r="A54" s="78"/>
      <c r="B54" s="79"/>
      <c r="C54" s="79"/>
      <c r="D54" s="80"/>
      <c r="E54" s="81"/>
      <c r="F54" s="81"/>
      <c r="G54" s="81"/>
      <c r="H54" s="81"/>
      <c r="I54" s="81"/>
      <c r="J54" s="175"/>
      <c r="K54" s="170"/>
    </row>
    <row r="55" spans="1:11" ht="17.100000000000001" customHeight="1" thickBot="1">
      <c r="A55" s="98"/>
      <c r="B55" s="92"/>
      <c r="C55" s="92"/>
      <c r="D55" s="99"/>
      <c r="E55" s="100"/>
      <c r="F55" s="100"/>
      <c r="G55" s="100"/>
      <c r="H55" s="100"/>
      <c r="I55" s="100"/>
      <c r="J55" s="176"/>
      <c r="K55" s="177"/>
    </row>
    <row r="56" spans="1:11" ht="24.95" customHeight="1" thickBot="1">
      <c r="A56" s="312" t="s">
        <v>184</v>
      </c>
      <c r="B56" s="313"/>
      <c r="C56" s="313"/>
      <c r="D56" s="313"/>
      <c r="E56" s="313"/>
      <c r="F56" s="313"/>
      <c r="G56" s="313"/>
      <c r="H56" s="313"/>
      <c r="I56" s="313"/>
      <c r="J56" s="313"/>
      <c r="K56" s="51"/>
    </row>
    <row r="57" spans="1:11" ht="9.9499999999999993" customHeight="1" thickBot="1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1" ht="24.95" customHeight="1" thickBot="1">
      <c r="A58" s="299" t="s">
        <v>584</v>
      </c>
      <c r="B58" s="308"/>
      <c r="C58" s="308"/>
      <c r="D58" s="308"/>
      <c r="E58" s="308"/>
      <c r="F58" s="308"/>
      <c r="G58" s="308"/>
      <c r="H58" s="308"/>
      <c r="I58" s="308"/>
      <c r="J58" s="308"/>
      <c r="K58" s="309"/>
    </row>
    <row r="59" spans="1:1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</row>
    <row r="65" spans="1:1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</row>
    <row r="68" spans="1:1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1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</row>
    <row r="79" spans="1:1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</row>
    <row r="80" spans="1:1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</row>
    <row r="81" spans="1:1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</row>
    <row r="82" spans="1:1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</row>
    <row r="83" spans="1:1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</row>
    <row r="84" spans="1:1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</row>
    <row r="85" spans="1:1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</row>
    <row r="86" spans="1:1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</row>
    <row r="87" spans="1:1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</row>
    <row r="88" spans="1:1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</row>
    <row r="89" spans="1:1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</row>
    <row r="90" spans="1:1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</row>
    <row r="91" spans="1:1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</row>
    <row r="92" spans="1:1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</row>
    <row r="93" spans="1:11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</row>
    <row r="94" spans="1:11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</row>
    <row r="95" spans="1:11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</row>
    <row r="96" spans="1:11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</row>
    <row r="97" spans="1:11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</row>
    <row r="98" spans="1:11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</row>
    <row r="99" spans="1:11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</row>
    <row r="100" spans="1:11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</row>
    <row r="101" spans="1:11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</row>
    <row r="102" spans="1:11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</row>
    <row r="103" spans="1:11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</row>
    <row r="104" spans="1:11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</row>
    <row r="105" spans="1:11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</sheetData>
  <mergeCells count="5">
    <mergeCell ref="A58:K58"/>
    <mergeCell ref="C5:C6"/>
    <mergeCell ref="D5:D6"/>
    <mergeCell ref="J5:J6"/>
    <mergeCell ref="A56:J56"/>
  </mergeCells>
  <phoneticPr fontId="0" type="noConversion"/>
  <pageMargins left="0.59055118110236227" right="0" top="0.39370078740157483" bottom="0" header="0" footer="0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K498"/>
  <sheetViews>
    <sheetView showGridLines="0" topLeftCell="A48" zoomScaleNormal="100" zoomScaleSheetLayoutView="100" workbookViewId="0">
      <selection activeCell="N59" sqref="N59:O59"/>
    </sheetView>
  </sheetViews>
  <sheetFormatPr defaultRowHeight="15"/>
  <cols>
    <col min="1" max="2" width="9.7109375" style="3" customWidth="1"/>
    <col min="3" max="3" width="70.7109375" style="3" customWidth="1"/>
    <col min="4" max="4" width="6.7109375" style="3" customWidth="1"/>
    <col min="5" max="5" width="8.7109375" style="3" customWidth="1"/>
    <col min="6" max="9" width="8.7109375" style="3" hidden="1" customWidth="1"/>
    <col min="10" max="10" width="11.7109375" style="3" customWidth="1"/>
    <col min="11" max="11" width="15.7109375" style="3" customWidth="1"/>
    <col min="12" max="16384" width="9.140625" style="3"/>
  </cols>
  <sheetData>
    <row r="1" spans="1:11" ht="21.95" customHeight="1">
      <c r="A1" s="9" t="str">
        <f>+works!A1</f>
        <v>PROJECT NO: 027/MKLM/2021/2022</v>
      </c>
      <c r="B1" s="10"/>
      <c r="C1" s="10"/>
      <c r="D1" s="11"/>
      <c r="E1" s="10"/>
      <c r="F1" s="10"/>
      <c r="G1" s="10"/>
      <c r="H1" s="10"/>
      <c r="I1" s="10"/>
      <c r="J1" s="207" t="str">
        <f>+works!J1</f>
        <v>DATE: 01-12-2021</v>
      </c>
      <c r="K1" s="12"/>
    </row>
    <row r="2" spans="1:11" ht="21.95" customHeight="1">
      <c r="A2" s="107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/>
      <c r="K2" s="15"/>
    </row>
    <row r="3" spans="1:11" ht="21.95" customHeight="1" thickBot="1">
      <c r="A3" s="16" t="str">
        <f>+works!A3</f>
        <v>SANDFONTEIN WATER SUPPLY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9.9499999999999993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" customHeight="1">
      <c r="A5" s="21" t="s">
        <v>2</v>
      </c>
      <c r="B5" s="22" t="s">
        <v>3</v>
      </c>
      <c r="C5" s="310" t="s">
        <v>4</v>
      </c>
      <c r="D5" s="302" t="s">
        <v>5</v>
      </c>
      <c r="E5" s="23" t="s">
        <v>6</v>
      </c>
      <c r="F5" s="24"/>
      <c r="G5" s="24"/>
      <c r="H5" s="24"/>
      <c r="I5" s="25"/>
      <c r="J5" s="304" t="s">
        <v>7</v>
      </c>
      <c r="K5" s="26" t="s">
        <v>8</v>
      </c>
    </row>
    <row r="6" spans="1:11" ht="18" customHeight="1" thickBot="1">
      <c r="A6" s="27" t="s">
        <v>9</v>
      </c>
      <c r="B6" s="28" t="s">
        <v>10</v>
      </c>
      <c r="C6" s="311"/>
      <c r="D6" s="303"/>
      <c r="E6" s="29" t="s">
        <v>11</v>
      </c>
      <c r="F6" s="30" t="s">
        <v>12</v>
      </c>
      <c r="G6" s="30" t="s">
        <v>13</v>
      </c>
      <c r="H6" s="30" t="s">
        <v>14</v>
      </c>
      <c r="I6" s="31" t="s">
        <v>15</v>
      </c>
      <c r="J6" s="305"/>
      <c r="K6" s="32" t="s">
        <v>16</v>
      </c>
    </row>
    <row r="7" spans="1:11" ht="21.95" customHeight="1">
      <c r="A7" s="33"/>
      <c r="B7" s="34" t="s">
        <v>17</v>
      </c>
      <c r="C7" s="35" t="s">
        <v>185</v>
      </c>
      <c r="D7" s="19"/>
      <c r="E7" s="19"/>
      <c r="F7" s="19"/>
      <c r="G7" s="19"/>
      <c r="H7" s="19"/>
      <c r="I7" s="19"/>
      <c r="J7" s="19"/>
      <c r="K7" s="36"/>
    </row>
    <row r="8" spans="1:11" ht="21.95" customHeight="1">
      <c r="A8" s="33"/>
      <c r="B8" s="34" t="s">
        <v>96</v>
      </c>
      <c r="C8" s="109" t="s">
        <v>186</v>
      </c>
      <c r="D8" s="19"/>
      <c r="E8" s="19"/>
      <c r="F8" s="19"/>
      <c r="G8" s="19"/>
      <c r="H8" s="19"/>
      <c r="I8" s="19"/>
      <c r="J8" s="19"/>
      <c r="K8" s="36"/>
    </row>
    <row r="9" spans="1:11" ht="15" customHeight="1" thickBot="1">
      <c r="A9" s="33"/>
      <c r="B9" s="34"/>
      <c r="C9" s="76" t="str">
        <f>+bwt!C9</f>
        <v>DRAWING REFERS:</v>
      </c>
      <c r="D9" s="19"/>
      <c r="E9" s="19"/>
      <c r="F9" s="19"/>
      <c r="G9" s="19"/>
      <c r="H9" s="19"/>
      <c r="I9" s="19"/>
      <c r="J9" s="19"/>
      <c r="K9" s="36"/>
    </row>
    <row r="10" spans="1:11" ht="17.100000000000001" customHeight="1">
      <c r="A10" s="191" t="s">
        <v>187</v>
      </c>
      <c r="B10" s="39"/>
      <c r="C10" s="208" t="s">
        <v>188</v>
      </c>
      <c r="D10" s="39"/>
      <c r="E10" s="39"/>
      <c r="F10" s="39"/>
      <c r="G10" s="39"/>
      <c r="H10" s="39"/>
      <c r="I10" s="39"/>
      <c r="J10" s="41"/>
      <c r="K10" s="209"/>
    </row>
    <row r="11" spans="1:11" ht="17.100000000000001" customHeight="1">
      <c r="A11" s="110"/>
      <c r="B11" s="92" t="s">
        <v>189</v>
      </c>
      <c r="C11" s="92"/>
      <c r="D11" s="104"/>
      <c r="E11" s="56"/>
      <c r="F11" s="56"/>
      <c r="G11" s="56"/>
      <c r="H11" s="56"/>
      <c r="I11" s="56"/>
      <c r="J11" s="96"/>
      <c r="K11" s="105"/>
    </row>
    <row r="12" spans="1:11" ht="17.100000000000001" customHeight="1">
      <c r="A12" s="78"/>
      <c r="B12" s="79"/>
      <c r="C12" s="89" t="s">
        <v>190</v>
      </c>
      <c r="D12" s="80"/>
      <c r="E12" s="112"/>
      <c r="F12" s="81"/>
      <c r="G12" s="81"/>
      <c r="H12" s="81"/>
      <c r="I12" s="81"/>
      <c r="J12" s="82"/>
      <c r="K12" s="83"/>
    </row>
    <row r="13" spans="1:11" ht="17.100000000000001" customHeight="1">
      <c r="A13" s="78" t="s">
        <v>191</v>
      </c>
      <c r="B13" s="79" t="s">
        <v>192</v>
      </c>
      <c r="C13" s="79" t="s">
        <v>193</v>
      </c>
      <c r="D13" s="80" t="s">
        <v>103</v>
      </c>
      <c r="E13" s="112">
        <f>bwt!E16</f>
        <v>7947</v>
      </c>
      <c r="F13" s="81"/>
      <c r="G13" s="81"/>
      <c r="H13" s="81"/>
      <c r="I13" s="81"/>
      <c r="J13" s="169"/>
      <c r="K13" s="170"/>
    </row>
    <row r="14" spans="1:11" ht="17.100000000000001" customHeight="1">
      <c r="A14" s="78" t="s">
        <v>194</v>
      </c>
      <c r="B14" s="79" t="s">
        <v>192</v>
      </c>
      <c r="C14" s="79" t="s">
        <v>195</v>
      </c>
      <c r="D14" s="80" t="s">
        <v>103</v>
      </c>
      <c r="E14" s="112">
        <f>bwt!E17</f>
        <v>9158</v>
      </c>
      <c r="F14" s="81"/>
      <c r="G14" s="81"/>
      <c r="H14" s="81"/>
      <c r="I14" s="81"/>
      <c r="J14" s="169"/>
      <c r="K14" s="170"/>
    </row>
    <row r="15" spans="1:11" ht="17.100000000000001" customHeight="1">
      <c r="A15" s="78" t="s">
        <v>196</v>
      </c>
      <c r="B15" s="79" t="s">
        <v>192</v>
      </c>
      <c r="C15" s="79" t="s">
        <v>197</v>
      </c>
      <c r="D15" s="80" t="s">
        <v>103</v>
      </c>
      <c r="E15" s="112">
        <f>bwt!E18</f>
        <v>2750</v>
      </c>
      <c r="F15" s="198"/>
      <c r="G15" s="198"/>
      <c r="H15" s="198"/>
      <c r="I15" s="198"/>
      <c r="J15" s="169"/>
      <c r="K15" s="170"/>
    </row>
    <row r="16" spans="1:11" ht="17.100000000000001" customHeight="1">
      <c r="A16" s="78" t="s">
        <v>198</v>
      </c>
      <c r="B16" s="79" t="s">
        <v>192</v>
      </c>
      <c r="C16" s="79" t="s">
        <v>199</v>
      </c>
      <c r="D16" s="80" t="s">
        <v>103</v>
      </c>
      <c r="E16" s="112">
        <f>bwt!E19</f>
        <v>1000</v>
      </c>
      <c r="F16" s="198"/>
      <c r="G16" s="198"/>
      <c r="H16" s="198"/>
      <c r="I16" s="198"/>
      <c r="J16" s="169"/>
      <c r="K16" s="170"/>
    </row>
    <row r="17" spans="1:11" ht="17.100000000000001" customHeight="1">
      <c r="A17" s="78" t="s">
        <v>200</v>
      </c>
      <c r="B17" s="79" t="s">
        <v>192</v>
      </c>
      <c r="C17" s="195" t="s">
        <v>606</v>
      </c>
      <c r="D17" s="196" t="s">
        <v>103</v>
      </c>
      <c r="E17" s="112">
        <v>2000</v>
      </c>
      <c r="F17" s="198"/>
      <c r="G17" s="198"/>
      <c r="H17" s="198"/>
      <c r="I17" s="198"/>
      <c r="J17" s="199"/>
      <c r="K17" s="170"/>
    </row>
    <row r="18" spans="1:11" ht="17.100000000000001" customHeight="1">
      <c r="A18" s="78" t="s">
        <v>201</v>
      </c>
      <c r="B18" s="79" t="s">
        <v>192</v>
      </c>
      <c r="C18" s="195" t="s">
        <v>202</v>
      </c>
      <c r="D18" s="196" t="s">
        <v>103</v>
      </c>
      <c r="E18" s="197">
        <v>60</v>
      </c>
      <c r="F18" s="198"/>
      <c r="G18" s="198"/>
      <c r="H18" s="198"/>
      <c r="I18" s="198"/>
      <c r="J18" s="199"/>
      <c r="K18" s="170"/>
    </row>
    <row r="19" spans="1:11" ht="17.100000000000001" customHeight="1">
      <c r="A19" s="192" t="s">
        <v>203</v>
      </c>
      <c r="B19" s="42"/>
      <c r="C19" s="42" t="s">
        <v>204</v>
      </c>
      <c r="D19" s="43"/>
      <c r="E19" s="44"/>
      <c r="F19" s="44"/>
      <c r="G19" s="44"/>
      <c r="H19" s="44"/>
      <c r="I19" s="44"/>
      <c r="J19" s="171"/>
      <c r="K19" s="172"/>
    </row>
    <row r="20" spans="1:11" ht="17.100000000000001" customHeight="1">
      <c r="A20" s="91"/>
      <c r="B20" s="92" t="s">
        <v>189</v>
      </c>
      <c r="C20" s="92"/>
      <c r="D20" s="104"/>
      <c r="E20" s="56"/>
      <c r="F20" s="56"/>
      <c r="G20" s="56"/>
      <c r="H20" s="56"/>
      <c r="I20" s="56"/>
      <c r="J20" s="215"/>
      <c r="K20" s="179"/>
    </row>
    <row r="21" spans="1:11" ht="17.100000000000001" customHeight="1">
      <c r="A21" s="78"/>
      <c r="B21" s="79"/>
      <c r="C21" s="89" t="s">
        <v>205</v>
      </c>
      <c r="D21" s="80"/>
      <c r="E21" s="81"/>
      <c r="F21" s="81"/>
      <c r="G21" s="81"/>
      <c r="H21" s="81"/>
      <c r="I21" s="81"/>
      <c r="J21" s="169"/>
      <c r="K21" s="170"/>
    </row>
    <row r="22" spans="1:11" ht="17.100000000000001" customHeight="1">
      <c r="A22" s="78" t="s">
        <v>206</v>
      </c>
      <c r="B22" s="79" t="s">
        <v>207</v>
      </c>
      <c r="C22" s="79" t="s">
        <v>208</v>
      </c>
      <c r="D22" s="80" t="s">
        <v>31</v>
      </c>
      <c r="E22" s="112">
        <v>15</v>
      </c>
      <c r="F22" s="81"/>
      <c r="G22" s="81"/>
      <c r="H22" s="81"/>
      <c r="I22" s="81"/>
      <c r="J22" s="169"/>
      <c r="K22" s="180"/>
    </row>
    <row r="23" spans="1:11" ht="17.100000000000001" customHeight="1">
      <c r="A23" s="78" t="s">
        <v>210</v>
      </c>
      <c r="B23" s="79"/>
      <c r="C23" s="79" t="s">
        <v>211</v>
      </c>
      <c r="D23" s="80" t="s">
        <v>31</v>
      </c>
      <c r="E23" s="112">
        <v>11</v>
      </c>
      <c r="F23" s="81"/>
      <c r="G23" s="81"/>
      <c r="H23" s="81"/>
      <c r="I23" s="81"/>
      <c r="J23" s="169"/>
      <c r="K23" s="180"/>
    </row>
    <row r="24" spans="1:11" ht="17.100000000000001" customHeight="1">
      <c r="A24" s="78" t="s">
        <v>212</v>
      </c>
      <c r="B24" s="79" t="s">
        <v>207</v>
      </c>
      <c r="C24" s="79" t="s">
        <v>213</v>
      </c>
      <c r="D24" s="80" t="s">
        <v>31</v>
      </c>
      <c r="E24" s="112">
        <v>17</v>
      </c>
      <c r="F24" s="81"/>
      <c r="G24" s="81"/>
      <c r="H24" s="81"/>
      <c r="I24" s="81"/>
      <c r="J24" s="169"/>
      <c r="K24" s="180"/>
    </row>
    <row r="25" spans="1:11" ht="17.100000000000001" customHeight="1">
      <c r="A25" s="78" t="s">
        <v>214</v>
      </c>
      <c r="B25" s="79" t="s">
        <v>207</v>
      </c>
      <c r="C25" s="79" t="s">
        <v>215</v>
      </c>
      <c r="D25" s="80" t="s">
        <v>31</v>
      </c>
      <c r="E25" s="112">
        <v>9</v>
      </c>
      <c r="F25" s="81"/>
      <c r="G25" s="81"/>
      <c r="H25" s="81"/>
      <c r="I25" s="81"/>
      <c r="J25" s="169"/>
      <c r="K25" s="180"/>
    </row>
    <row r="26" spans="1:11" ht="17.100000000000001" customHeight="1">
      <c r="A26" s="78" t="s">
        <v>216</v>
      </c>
      <c r="B26" s="79" t="s">
        <v>207</v>
      </c>
      <c r="C26" s="79" t="s">
        <v>217</v>
      </c>
      <c r="D26" s="80" t="s">
        <v>31</v>
      </c>
      <c r="E26" s="112">
        <v>6</v>
      </c>
      <c r="F26" s="81"/>
      <c r="G26" s="81"/>
      <c r="H26" s="81"/>
      <c r="I26" s="81"/>
      <c r="J26" s="169"/>
      <c r="K26" s="180"/>
    </row>
    <row r="27" spans="1:11" ht="17.100000000000001" customHeight="1">
      <c r="A27" s="78" t="s">
        <v>218</v>
      </c>
      <c r="B27" s="79" t="s">
        <v>207</v>
      </c>
      <c r="C27" s="79" t="s">
        <v>219</v>
      </c>
      <c r="D27" s="80" t="s">
        <v>31</v>
      </c>
      <c r="E27" s="112">
        <v>5</v>
      </c>
      <c r="F27" s="81"/>
      <c r="G27" s="81"/>
      <c r="H27" s="81"/>
      <c r="I27" s="81"/>
      <c r="J27" s="169"/>
      <c r="K27" s="180"/>
    </row>
    <row r="28" spans="1:11" ht="17.100000000000001" customHeight="1">
      <c r="A28" s="78" t="s">
        <v>220</v>
      </c>
      <c r="B28" s="79" t="s">
        <v>207</v>
      </c>
      <c r="C28" s="79" t="s">
        <v>221</v>
      </c>
      <c r="D28" s="80" t="s">
        <v>31</v>
      </c>
      <c r="E28" s="112">
        <v>5</v>
      </c>
      <c r="F28" s="81"/>
      <c r="G28" s="81"/>
      <c r="H28" s="81"/>
      <c r="I28" s="81"/>
      <c r="J28" s="169"/>
      <c r="K28" s="180"/>
    </row>
    <row r="29" spans="1:11" ht="17.100000000000001" customHeight="1">
      <c r="A29" s="78" t="s">
        <v>222</v>
      </c>
      <c r="B29" s="79" t="s">
        <v>207</v>
      </c>
      <c r="C29" s="79" t="s">
        <v>223</v>
      </c>
      <c r="D29" s="80" t="s">
        <v>31</v>
      </c>
      <c r="E29" s="112">
        <v>3</v>
      </c>
      <c r="F29" s="81"/>
      <c r="G29" s="81"/>
      <c r="H29" s="81"/>
      <c r="I29" s="81"/>
      <c r="J29" s="169"/>
      <c r="K29" s="180"/>
    </row>
    <row r="30" spans="1:11" ht="17.100000000000001" customHeight="1">
      <c r="A30" s="78" t="s">
        <v>224</v>
      </c>
      <c r="B30" s="79" t="s">
        <v>207</v>
      </c>
      <c r="C30" s="79" t="s">
        <v>225</v>
      </c>
      <c r="D30" s="80" t="s">
        <v>31</v>
      </c>
      <c r="E30" s="112">
        <v>9</v>
      </c>
      <c r="F30" s="81"/>
      <c r="G30" s="81"/>
      <c r="H30" s="81"/>
      <c r="I30" s="81"/>
      <c r="J30" s="169"/>
      <c r="K30" s="180"/>
    </row>
    <row r="31" spans="1:11" ht="17.100000000000001" customHeight="1">
      <c r="A31" s="78" t="s">
        <v>226</v>
      </c>
      <c r="B31" s="79" t="s">
        <v>207</v>
      </c>
      <c r="C31" s="79" t="s">
        <v>227</v>
      </c>
      <c r="D31" s="80" t="s">
        <v>31</v>
      </c>
      <c r="E31" s="112">
        <v>6</v>
      </c>
      <c r="F31" s="81"/>
      <c r="G31" s="81"/>
      <c r="H31" s="81"/>
      <c r="I31" s="81"/>
      <c r="J31" s="169"/>
      <c r="K31" s="180"/>
    </row>
    <row r="32" spans="1:11" ht="17.100000000000001" customHeight="1">
      <c r="A32" s="78" t="s">
        <v>228</v>
      </c>
      <c r="B32" s="79" t="s">
        <v>207</v>
      </c>
      <c r="C32" s="79" t="s">
        <v>229</v>
      </c>
      <c r="D32" s="80" t="s">
        <v>31</v>
      </c>
      <c r="E32" s="112">
        <v>8</v>
      </c>
      <c r="F32" s="81"/>
      <c r="G32" s="81"/>
      <c r="H32" s="81"/>
      <c r="I32" s="81"/>
      <c r="J32" s="169"/>
      <c r="K32" s="180"/>
    </row>
    <row r="33" spans="1:11" ht="17.100000000000001" customHeight="1">
      <c r="A33" s="78" t="s">
        <v>230</v>
      </c>
      <c r="B33" s="79" t="s">
        <v>207</v>
      </c>
      <c r="C33" s="79" t="s">
        <v>231</v>
      </c>
      <c r="D33" s="80" t="s">
        <v>31</v>
      </c>
      <c r="E33" s="112">
        <v>10</v>
      </c>
      <c r="F33" s="81"/>
      <c r="G33" s="81"/>
      <c r="H33" s="81"/>
      <c r="I33" s="81"/>
      <c r="J33" s="169"/>
      <c r="K33" s="180"/>
    </row>
    <row r="34" spans="1:11" ht="17.100000000000001" customHeight="1">
      <c r="A34" s="78" t="s">
        <v>232</v>
      </c>
      <c r="B34" s="79" t="s">
        <v>207</v>
      </c>
      <c r="C34" s="79" t="s">
        <v>233</v>
      </c>
      <c r="D34" s="80" t="s">
        <v>31</v>
      </c>
      <c r="E34" s="112">
        <v>2</v>
      </c>
      <c r="F34" s="81"/>
      <c r="G34" s="81"/>
      <c r="H34" s="81"/>
      <c r="I34" s="81"/>
      <c r="J34" s="169"/>
      <c r="K34" s="180"/>
    </row>
    <row r="35" spans="1:11" ht="17.100000000000001" customHeight="1">
      <c r="A35" s="78" t="s">
        <v>234</v>
      </c>
      <c r="B35" s="79" t="s">
        <v>207</v>
      </c>
      <c r="C35" s="79" t="s">
        <v>235</v>
      </c>
      <c r="D35" s="80" t="s">
        <v>31</v>
      </c>
      <c r="E35" s="112">
        <v>3</v>
      </c>
      <c r="F35" s="81"/>
      <c r="G35" s="81"/>
      <c r="H35" s="81"/>
      <c r="I35" s="81"/>
      <c r="J35" s="169"/>
      <c r="K35" s="180"/>
    </row>
    <row r="36" spans="1:11" ht="17.100000000000001" customHeight="1">
      <c r="A36" s="78" t="s">
        <v>236</v>
      </c>
      <c r="B36" s="79" t="s">
        <v>207</v>
      </c>
      <c r="C36" s="79" t="s">
        <v>237</v>
      </c>
      <c r="D36" s="80" t="s">
        <v>31</v>
      </c>
      <c r="E36" s="112">
        <v>3</v>
      </c>
      <c r="F36" s="81"/>
      <c r="G36" s="81"/>
      <c r="H36" s="81"/>
      <c r="I36" s="81"/>
      <c r="J36" s="169"/>
      <c r="K36" s="180"/>
    </row>
    <row r="37" spans="1:11" ht="17.100000000000001" customHeight="1">
      <c r="A37" s="78" t="s">
        <v>238</v>
      </c>
      <c r="B37" s="79" t="s">
        <v>207</v>
      </c>
      <c r="C37" s="79" t="s">
        <v>239</v>
      </c>
      <c r="D37" s="80" t="s">
        <v>31</v>
      </c>
      <c r="E37" s="112">
        <v>5</v>
      </c>
      <c r="F37" s="81"/>
      <c r="G37" s="81"/>
      <c r="H37" s="81"/>
      <c r="I37" s="81"/>
      <c r="J37" s="169"/>
      <c r="K37" s="180"/>
    </row>
    <row r="38" spans="1:11" ht="17.100000000000001" customHeight="1">
      <c r="A38" s="78" t="s">
        <v>240</v>
      </c>
      <c r="B38" s="79" t="s">
        <v>207</v>
      </c>
      <c r="C38" s="79" t="s">
        <v>241</v>
      </c>
      <c r="D38" s="80" t="s">
        <v>31</v>
      </c>
      <c r="E38" s="112" t="s">
        <v>242</v>
      </c>
      <c r="F38" s="81"/>
      <c r="G38" s="81"/>
      <c r="H38" s="81"/>
      <c r="I38" s="81"/>
      <c r="J38" s="169"/>
      <c r="K38" s="180" t="s">
        <v>209</v>
      </c>
    </row>
    <row r="39" spans="1:11" ht="17.100000000000001" customHeight="1">
      <c r="A39" s="78" t="s">
        <v>243</v>
      </c>
      <c r="B39" s="79" t="s">
        <v>207</v>
      </c>
      <c r="C39" s="79" t="s">
        <v>244</v>
      </c>
      <c r="D39" s="80" t="s">
        <v>31</v>
      </c>
      <c r="E39" s="112" t="s">
        <v>242</v>
      </c>
      <c r="F39" s="81"/>
      <c r="G39" s="81"/>
      <c r="H39" s="81"/>
      <c r="I39" s="81"/>
      <c r="J39" s="169"/>
      <c r="K39" s="180" t="s">
        <v>209</v>
      </c>
    </row>
    <row r="40" spans="1:11" ht="17.100000000000001" customHeight="1">
      <c r="A40" s="78" t="s">
        <v>245</v>
      </c>
      <c r="B40" s="79" t="s">
        <v>207</v>
      </c>
      <c r="C40" s="79" t="s">
        <v>246</v>
      </c>
      <c r="D40" s="80" t="s">
        <v>31</v>
      </c>
      <c r="E40" s="112" t="s">
        <v>242</v>
      </c>
      <c r="F40" s="81"/>
      <c r="G40" s="81"/>
      <c r="H40" s="81"/>
      <c r="I40" s="81"/>
      <c r="J40" s="169"/>
      <c r="K40" s="180" t="s">
        <v>209</v>
      </c>
    </row>
    <row r="41" spans="1:11" ht="17.100000000000001" customHeight="1">
      <c r="A41" s="78" t="s">
        <v>247</v>
      </c>
      <c r="B41" s="79" t="s">
        <v>207</v>
      </c>
      <c r="C41" s="79" t="s">
        <v>248</v>
      </c>
      <c r="D41" s="80" t="s">
        <v>31</v>
      </c>
      <c r="E41" s="112" t="s">
        <v>242</v>
      </c>
      <c r="F41" s="81"/>
      <c r="G41" s="81"/>
      <c r="H41" s="81"/>
      <c r="I41" s="81"/>
      <c r="J41" s="169"/>
      <c r="K41" s="180" t="s">
        <v>209</v>
      </c>
    </row>
    <row r="42" spans="1:11" ht="17.100000000000001" customHeight="1">
      <c r="A42" s="78" t="s">
        <v>249</v>
      </c>
      <c r="B42" s="217" t="s">
        <v>207</v>
      </c>
      <c r="C42" s="217" t="s">
        <v>250</v>
      </c>
      <c r="D42" s="80" t="s">
        <v>31</v>
      </c>
      <c r="E42" s="112">
        <v>2</v>
      </c>
      <c r="F42" s="81"/>
      <c r="G42" s="81"/>
      <c r="H42" s="81"/>
      <c r="I42" s="81"/>
      <c r="J42" s="203"/>
      <c r="K42" s="180"/>
    </row>
    <row r="43" spans="1:11" ht="17.100000000000001" customHeight="1">
      <c r="A43" s="78" t="s">
        <v>251</v>
      </c>
      <c r="B43" s="217" t="s">
        <v>207</v>
      </c>
      <c r="C43" s="217" t="s">
        <v>252</v>
      </c>
      <c r="D43" s="80" t="s">
        <v>31</v>
      </c>
      <c r="E43" s="112">
        <v>2</v>
      </c>
      <c r="F43" s="81"/>
      <c r="G43" s="81"/>
      <c r="H43" s="81"/>
      <c r="I43" s="81"/>
      <c r="J43" s="203"/>
      <c r="K43" s="180"/>
    </row>
    <row r="44" spans="1:11" ht="17.100000000000001" customHeight="1">
      <c r="A44" s="78" t="s">
        <v>253</v>
      </c>
      <c r="B44" s="217" t="s">
        <v>207</v>
      </c>
      <c r="C44" s="217" t="s">
        <v>254</v>
      </c>
      <c r="D44" s="80" t="s">
        <v>31</v>
      </c>
      <c r="E44" s="112">
        <v>6</v>
      </c>
      <c r="F44" s="81"/>
      <c r="G44" s="81"/>
      <c r="H44" s="81"/>
      <c r="I44" s="81"/>
      <c r="J44" s="203"/>
      <c r="K44" s="180"/>
    </row>
    <row r="45" spans="1:11" ht="17.100000000000001" customHeight="1">
      <c r="A45" s="78" t="s">
        <v>255</v>
      </c>
      <c r="B45" s="217" t="s">
        <v>256</v>
      </c>
      <c r="C45" s="217" t="s">
        <v>257</v>
      </c>
      <c r="D45" s="80" t="s">
        <v>31</v>
      </c>
      <c r="E45" s="112">
        <v>2</v>
      </c>
      <c r="F45" s="81"/>
      <c r="G45" s="81"/>
      <c r="H45" s="81"/>
      <c r="I45" s="81"/>
      <c r="J45" s="203"/>
      <c r="K45" s="180"/>
    </row>
    <row r="46" spans="1:11" ht="17.100000000000001" customHeight="1">
      <c r="A46" s="78" t="s">
        <v>258</v>
      </c>
      <c r="B46" s="217" t="s">
        <v>207</v>
      </c>
      <c r="C46" s="217" t="s">
        <v>259</v>
      </c>
      <c r="D46" s="80" t="s">
        <v>31</v>
      </c>
      <c r="E46" s="112">
        <v>4</v>
      </c>
      <c r="F46" s="81"/>
      <c r="G46" s="81"/>
      <c r="H46" s="81"/>
      <c r="I46" s="81"/>
      <c r="J46" s="203"/>
      <c r="K46" s="180"/>
    </row>
    <row r="47" spans="1:11" ht="17.100000000000001" customHeight="1">
      <c r="A47" s="78" t="s">
        <v>260</v>
      </c>
      <c r="B47" s="217" t="s">
        <v>256</v>
      </c>
      <c r="C47" s="217" t="s">
        <v>261</v>
      </c>
      <c r="D47" s="80" t="s">
        <v>31</v>
      </c>
      <c r="E47" s="112">
        <v>5</v>
      </c>
      <c r="F47" s="81"/>
      <c r="G47" s="81"/>
      <c r="H47" s="81"/>
      <c r="I47" s="81"/>
      <c r="J47" s="203"/>
      <c r="K47" s="180"/>
    </row>
    <row r="48" spans="1:11" ht="17.100000000000001" customHeight="1">
      <c r="A48" s="78" t="s">
        <v>262</v>
      </c>
      <c r="B48" s="217" t="s">
        <v>207</v>
      </c>
      <c r="C48" s="217" t="s">
        <v>263</v>
      </c>
      <c r="D48" s="80" t="s">
        <v>31</v>
      </c>
      <c r="E48" s="112">
        <v>4</v>
      </c>
      <c r="F48" s="81"/>
      <c r="G48" s="81"/>
      <c r="H48" s="81"/>
      <c r="I48" s="81"/>
      <c r="J48" s="203"/>
      <c r="K48" s="180"/>
    </row>
    <row r="49" spans="1:11" ht="17.100000000000001" customHeight="1">
      <c r="A49" s="78" t="s">
        <v>264</v>
      </c>
      <c r="B49" s="217" t="s">
        <v>207</v>
      </c>
      <c r="C49" s="217" t="s">
        <v>265</v>
      </c>
      <c r="D49" s="80" t="s">
        <v>31</v>
      </c>
      <c r="E49" s="112">
        <v>6</v>
      </c>
      <c r="F49" s="81"/>
      <c r="G49" s="81"/>
      <c r="H49" s="81"/>
      <c r="I49" s="81"/>
      <c r="J49" s="203"/>
      <c r="K49" s="180"/>
    </row>
    <row r="50" spans="1:11" ht="17.100000000000001" customHeight="1">
      <c r="A50" s="78" t="s">
        <v>266</v>
      </c>
      <c r="B50" s="217" t="s">
        <v>207</v>
      </c>
      <c r="C50" s="217" t="s">
        <v>267</v>
      </c>
      <c r="D50" s="80" t="s">
        <v>31</v>
      </c>
      <c r="E50" s="112">
        <v>5</v>
      </c>
      <c r="F50" s="81"/>
      <c r="G50" s="81"/>
      <c r="H50" s="81"/>
      <c r="I50" s="81"/>
      <c r="J50" s="203"/>
      <c r="K50" s="180"/>
    </row>
    <row r="51" spans="1:11" ht="17.100000000000001" customHeight="1">
      <c r="A51" s="78" t="s">
        <v>268</v>
      </c>
      <c r="B51" s="217" t="s">
        <v>207</v>
      </c>
      <c r="C51" s="217" t="s">
        <v>269</v>
      </c>
      <c r="D51" s="80" t="s">
        <v>31</v>
      </c>
      <c r="E51" s="112">
        <v>2</v>
      </c>
      <c r="F51" s="81"/>
      <c r="G51" s="81"/>
      <c r="H51" s="81"/>
      <c r="I51" s="81"/>
      <c r="J51" s="203"/>
      <c r="K51" s="180"/>
    </row>
    <row r="52" spans="1:11" ht="17.100000000000001" customHeight="1">
      <c r="A52" s="78" t="s">
        <v>270</v>
      </c>
      <c r="B52" s="217" t="s">
        <v>207</v>
      </c>
      <c r="C52" s="217" t="s">
        <v>271</v>
      </c>
      <c r="D52" s="80" t="s">
        <v>31</v>
      </c>
      <c r="E52" s="112">
        <v>5</v>
      </c>
      <c r="F52" s="81"/>
      <c r="G52" s="81"/>
      <c r="H52" s="81"/>
      <c r="I52" s="81"/>
      <c r="J52" s="203"/>
      <c r="K52" s="180"/>
    </row>
    <row r="53" spans="1:11" ht="17.100000000000001" customHeight="1">
      <c r="A53" s="78" t="s">
        <v>272</v>
      </c>
      <c r="B53" s="217" t="s">
        <v>207</v>
      </c>
      <c r="C53" s="217" t="s">
        <v>273</v>
      </c>
      <c r="D53" s="80" t="s">
        <v>31</v>
      </c>
      <c r="E53" s="112">
        <v>7</v>
      </c>
      <c r="F53" s="81"/>
      <c r="G53" s="81"/>
      <c r="H53" s="81"/>
      <c r="I53" s="81"/>
      <c r="J53" s="203"/>
      <c r="K53" s="180"/>
    </row>
    <row r="54" spans="1:11" ht="17.100000000000001" customHeight="1">
      <c r="A54" s="78" t="s">
        <v>274</v>
      </c>
      <c r="B54" s="217" t="s">
        <v>207</v>
      </c>
      <c r="C54" s="217" t="s">
        <v>275</v>
      </c>
      <c r="D54" s="80" t="s">
        <v>31</v>
      </c>
      <c r="E54" s="112">
        <v>2</v>
      </c>
      <c r="F54" s="81"/>
      <c r="G54" s="81"/>
      <c r="H54" s="81"/>
      <c r="I54" s="81"/>
      <c r="J54" s="203"/>
      <c r="K54" s="180"/>
    </row>
    <row r="55" spans="1:11" ht="17.100000000000001" customHeight="1">
      <c r="A55" s="192" t="s">
        <v>276</v>
      </c>
      <c r="B55" s="42"/>
      <c r="C55" s="42" t="s">
        <v>277</v>
      </c>
      <c r="D55" s="43"/>
      <c r="E55" s="44"/>
      <c r="F55" s="44"/>
      <c r="G55" s="44"/>
      <c r="H55" s="44"/>
      <c r="I55" s="44"/>
      <c r="J55" s="171"/>
      <c r="K55" s="172"/>
    </row>
    <row r="56" spans="1:11" ht="17.100000000000001" customHeight="1">
      <c r="A56" s="211"/>
      <c r="B56" s="212" t="s">
        <v>189</v>
      </c>
      <c r="C56" s="212"/>
      <c r="D56" s="213"/>
      <c r="E56" s="214"/>
      <c r="F56" s="214"/>
      <c r="G56" s="214"/>
      <c r="H56" s="214"/>
      <c r="I56" s="214"/>
      <c r="J56" s="215"/>
      <c r="K56" s="216"/>
    </row>
    <row r="57" spans="1:11" ht="17.100000000000001" customHeight="1">
      <c r="A57" s="78" t="s">
        <v>278</v>
      </c>
      <c r="B57" s="79" t="s">
        <v>279</v>
      </c>
      <c r="C57" s="79" t="s">
        <v>280</v>
      </c>
      <c r="D57" s="80" t="s">
        <v>120</v>
      </c>
      <c r="E57" s="81">
        <f>0.4*0.4*0.5*78</f>
        <v>6.2400000000000011</v>
      </c>
      <c r="F57" s="81"/>
      <c r="G57" s="81"/>
      <c r="H57" s="81"/>
      <c r="I57" s="81"/>
      <c r="J57" s="169"/>
      <c r="K57" s="170"/>
    </row>
    <row r="58" spans="1:11" ht="17.100000000000001" customHeight="1" thickBot="1">
      <c r="A58" s="98"/>
      <c r="B58" s="92"/>
      <c r="C58" s="92"/>
      <c r="D58" s="99"/>
      <c r="E58" s="100"/>
      <c r="F58" s="100"/>
      <c r="G58" s="100"/>
      <c r="H58" s="100"/>
      <c r="I58" s="100"/>
      <c r="J58" s="176"/>
      <c r="K58" s="177"/>
    </row>
    <row r="59" spans="1:11" ht="24.95" customHeight="1" thickBot="1">
      <c r="A59" s="314" t="str">
        <f>bwt!A56</f>
        <v xml:space="preserve">TOTAL CARRIED TO SUMMARY </v>
      </c>
      <c r="B59" s="313"/>
      <c r="C59" s="313"/>
      <c r="D59" s="313"/>
      <c r="E59" s="313"/>
      <c r="F59" s="313"/>
      <c r="G59" s="313"/>
      <c r="H59" s="313"/>
      <c r="I59" s="313"/>
      <c r="J59" s="313"/>
      <c r="K59" s="51"/>
    </row>
    <row r="60" spans="1:11" ht="9.9499999999999993" customHeight="1" thickBot="1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1" ht="24.95" customHeight="1" thickBot="1">
      <c r="A61" s="299" t="s">
        <v>585</v>
      </c>
      <c r="B61" s="308"/>
      <c r="C61" s="308"/>
      <c r="D61" s="308"/>
      <c r="E61" s="308"/>
      <c r="F61" s="308"/>
      <c r="G61" s="308"/>
      <c r="H61" s="308"/>
      <c r="I61" s="308"/>
      <c r="J61" s="308"/>
      <c r="K61" s="309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</row>
    <row r="68" spans="1:1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 spans="1:1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 spans="1:1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 spans="1:1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 spans="1:1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 spans="1:1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</sheetData>
  <mergeCells count="5">
    <mergeCell ref="A61:K61"/>
    <mergeCell ref="C5:C6"/>
    <mergeCell ref="D5:D6"/>
    <mergeCell ref="J5:J6"/>
    <mergeCell ref="A59:J59"/>
  </mergeCells>
  <phoneticPr fontId="0" type="noConversion"/>
  <pageMargins left="0.59055118110236227" right="0" top="0.39370078740157483" bottom="0" header="0" footer="0"/>
  <pageSetup paperSize="9" scale="7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A41B0-8BBA-4E9E-A2B8-7B4C49AA154E}">
  <sheetPr>
    <pageSetUpPr fitToPage="1"/>
  </sheetPr>
  <dimension ref="A1:K495"/>
  <sheetViews>
    <sheetView view="pageBreakPreview" zoomScale="85" zoomScaleNormal="100" zoomScaleSheetLayoutView="85" workbookViewId="0">
      <selection activeCell="K56" sqref="K56"/>
    </sheetView>
  </sheetViews>
  <sheetFormatPr defaultRowHeight="15"/>
  <cols>
    <col min="1" max="1" width="8.85546875" style="3" customWidth="1"/>
    <col min="2" max="2" width="9.7109375" style="3" customWidth="1"/>
    <col min="3" max="3" width="70.7109375" style="3" customWidth="1"/>
    <col min="4" max="4" width="6.7109375" style="3" customWidth="1"/>
    <col min="5" max="5" width="8.7109375" style="3" customWidth="1"/>
    <col min="6" max="9" width="8.7109375" style="3" hidden="1" customWidth="1"/>
    <col min="10" max="10" width="11.7109375" style="3" customWidth="1"/>
    <col min="11" max="11" width="15.7109375" style="3" customWidth="1"/>
    <col min="12" max="16384" width="9.140625" style="3"/>
  </cols>
  <sheetData>
    <row r="1" spans="1:11" ht="21.95" customHeight="1">
      <c r="A1" s="9" t="str">
        <f>+works!A1</f>
        <v>PROJECT NO: 027/MKLM/2021/2022</v>
      </c>
      <c r="B1" s="10"/>
      <c r="C1" s="10"/>
      <c r="D1" s="11"/>
      <c r="E1" s="10"/>
      <c r="F1" s="10"/>
      <c r="G1" s="10"/>
      <c r="H1" s="10"/>
      <c r="I1" s="10"/>
      <c r="J1" s="207" t="str">
        <f>+works!J1</f>
        <v>DATE: 01-12-2021</v>
      </c>
      <c r="K1" s="12"/>
    </row>
    <row r="2" spans="1:11" ht="21.95" customHeight="1">
      <c r="A2" s="107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/>
      <c r="K2" s="15"/>
    </row>
    <row r="3" spans="1:11" ht="21.95" customHeight="1" thickBot="1">
      <c r="A3" s="16" t="str">
        <f>+works!A3</f>
        <v>SANDFONTEIN WATER SUPPLY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9.9499999999999993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" customHeight="1">
      <c r="A5" s="21" t="s">
        <v>2</v>
      </c>
      <c r="B5" s="22" t="s">
        <v>3</v>
      </c>
      <c r="C5" s="310" t="s">
        <v>4</v>
      </c>
      <c r="D5" s="302" t="s">
        <v>5</v>
      </c>
      <c r="E5" s="23" t="s">
        <v>6</v>
      </c>
      <c r="F5" s="24"/>
      <c r="G5" s="24"/>
      <c r="H5" s="24"/>
      <c r="I5" s="25"/>
      <c r="J5" s="304" t="s">
        <v>7</v>
      </c>
      <c r="K5" s="26" t="s">
        <v>8</v>
      </c>
    </row>
    <row r="6" spans="1:11" ht="18" customHeight="1" thickBot="1">
      <c r="A6" s="27" t="s">
        <v>9</v>
      </c>
      <c r="B6" s="28" t="s">
        <v>10</v>
      </c>
      <c r="C6" s="311"/>
      <c r="D6" s="303"/>
      <c r="E6" s="29" t="s">
        <v>11</v>
      </c>
      <c r="F6" s="30" t="s">
        <v>12</v>
      </c>
      <c r="G6" s="30" t="s">
        <v>13</v>
      </c>
      <c r="H6" s="30" t="s">
        <v>14</v>
      </c>
      <c r="I6" s="31" t="s">
        <v>15</v>
      </c>
      <c r="J6" s="305"/>
      <c r="K6" s="32" t="s">
        <v>16</v>
      </c>
    </row>
    <row r="7" spans="1:11" ht="21.95" customHeight="1">
      <c r="A7" s="33"/>
      <c r="B7" s="34" t="s">
        <v>17</v>
      </c>
      <c r="C7" s="35" t="s">
        <v>281</v>
      </c>
      <c r="D7" s="19"/>
      <c r="E7" s="19"/>
      <c r="F7" s="19"/>
      <c r="G7" s="19"/>
      <c r="H7" s="19"/>
      <c r="I7" s="19"/>
      <c r="J7" s="19"/>
      <c r="K7" s="36"/>
    </row>
    <row r="8" spans="1:11" ht="21.95" customHeight="1">
      <c r="A8" s="33"/>
      <c r="B8" s="34" t="s">
        <v>96</v>
      </c>
      <c r="C8" s="109" t="s">
        <v>282</v>
      </c>
      <c r="D8" s="19"/>
      <c r="E8" s="19"/>
      <c r="F8" s="19"/>
      <c r="G8" s="19"/>
      <c r="H8" s="19"/>
      <c r="I8" s="19"/>
      <c r="J8" s="19"/>
      <c r="K8" s="36"/>
    </row>
    <row r="9" spans="1:11" ht="15" customHeight="1" thickBot="1">
      <c r="A9" s="33"/>
      <c r="B9" s="34"/>
      <c r="C9" s="76" t="str">
        <f>+bwt!C9</f>
        <v>DRAWING REFERS:</v>
      </c>
      <c r="D9" s="19"/>
      <c r="E9" s="19"/>
      <c r="F9" s="19"/>
      <c r="G9" s="19"/>
      <c r="H9" s="19"/>
      <c r="I9" s="19"/>
      <c r="J9" s="19"/>
      <c r="K9" s="36"/>
    </row>
    <row r="10" spans="1:11" ht="17.100000000000001" customHeight="1">
      <c r="A10" s="191" t="s">
        <v>547</v>
      </c>
      <c r="B10" s="39"/>
      <c r="C10" s="208" t="s">
        <v>105</v>
      </c>
      <c r="D10" s="39"/>
      <c r="E10" s="39"/>
      <c r="F10" s="39"/>
      <c r="G10" s="39"/>
      <c r="H10" s="39"/>
      <c r="I10" s="39"/>
      <c r="J10" s="41"/>
      <c r="K10" s="209"/>
    </row>
    <row r="11" spans="1:11" ht="17.100000000000001" customHeight="1">
      <c r="A11" s="110"/>
      <c r="B11" s="92" t="s">
        <v>567</v>
      </c>
      <c r="C11" s="92"/>
      <c r="D11" s="104"/>
      <c r="E11" s="56"/>
      <c r="F11" s="56"/>
      <c r="G11" s="56"/>
      <c r="H11" s="56"/>
      <c r="I11" s="56"/>
      <c r="J11" s="96"/>
      <c r="K11" s="105"/>
    </row>
    <row r="12" spans="1:11" ht="17.100000000000001" customHeight="1">
      <c r="A12" s="78"/>
      <c r="B12" s="79"/>
      <c r="C12" s="89" t="s">
        <v>548</v>
      </c>
      <c r="D12" s="80"/>
      <c r="E12" s="112"/>
      <c r="F12" s="81"/>
      <c r="G12" s="81"/>
      <c r="H12" s="81"/>
      <c r="I12" s="81"/>
      <c r="J12" s="82"/>
      <c r="K12" s="83"/>
    </row>
    <row r="13" spans="1:11" ht="17.100000000000001" customHeight="1">
      <c r="A13" s="78" t="s">
        <v>554</v>
      </c>
      <c r="B13" s="79" t="s">
        <v>192</v>
      </c>
      <c r="C13" s="79" t="s">
        <v>549</v>
      </c>
      <c r="D13" s="80" t="s">
        <v>103</v>
      </c>
      <c r="E13" s="112">
        <f>664*35</f>
        <v>23240</v>
      </c>
      <c r="F13" s="81"/>
      <c r="G13" s="81"/>
      <c r="H13" s="81"/>
      <c r="I13" s="81"/>
      <c r="J13" s="169"/>
      <c r="K13" s="170"/>
    </row>
    <row r="14" spans="1:11" ht="17.100000000000001" customHeight="1">
      <c r="A14" s="78"/>
      <c r="B14" s="79"/>
      <c r="C14" s="79" t="s">
        <v>550</v>
      </c>
      <c r="D14" s="80"/>
      <c r="E14" s="112"/>
      <c r="F14" s="81"/>
      <c r="G14" s="81"/>
      <c r="H14" s="81"/>
      <c r="I14" s="81"/>
      <c r="J14" s="169"/>
      <c r="K14" s="170"/>
    </row>
    <row r="15" spans="1:11" ht="17.100000000000001" customHeight="1">
      <c r="A15" s="78"/>
      <c r="B15" s="79"/>
      <c r="C15" s="79" t="s">
        <v>551</v>
      </c>
      <c r="D15" s="80"/>
      <c r="E15" s="112"/>
      <c r="F15" s="198"/>
      <c r="G15" s="198"/>
      <c r="H15" s="198"/>
      <c r="I15" s="198"/>
      <c r="J15" s="169"/>
      <c r="K15" s="170"/>
    </row>
    <row r="16" spans="1:11" ht="17.100000000000001" customHeight="1">
      <c r="A16" s="78"/>
      <c r="B16" s="79"/>
      <c r="C16" s="79" t="s">
        <v>552</v>
      </c>
      <c r="D16" s="80"/>
      <c r="E16" s="112"/>
      <c r="F16" s="198"/>
      <c r="G16" s="198"/>
      <c r="H16" s="198"/>
      <c r="I16" s="198"/>
      <c r="J16" s="169"/>
      <c r="K16" s="170"/>
    </row>
    <row r="17" spans="1:11" ht="17.100000000000001" customHeight="1">
      <c r="A17" s="78"/>
      <c r="B17" s="79"/>
      <c r="C17" s="79" t="s">
        <v>553</v>
      </c>
      <c r="D17" s="80"/>
      <c r="E17" s="112"/>
      <c r="F17" s="198"/>
      <c r="G17" s="198"/>
      <c r="H17" s="198"/>
      <c r="I17" s="198"/>
      <c r="J17" s="199"/>
      <c r="K17" s="170"/>
    </row>
    <row r="18" spans="1:11" ht="17.100000000000001" customHeight="1">
      <c r="A18" s="78"/>
      <c r="B18" s="79"/>
      <c r="C18" s="79"/>
      <c r="D18" s="80"/>
      <c r="E18" s="197"/>
      <c r="F18" s="198"/>
      <c r="G18" s="198"/>
      <c r="H18" s="198"/>
      <c r="I18" s="198"/>
      <c r="J18" s="199"/>
      <c r="K18" s="170"/>
    </row>
    <row r="19" spans="1:11" ht="17.100000000000001" customHeight="1">
      <c r="A19" s="192" t="s">
        <v>555</v>
      </c>
      <c r="B19" s="42"/>
      <c r="C19" s="42" t="s">
        <v>556</v>
      </c>
      <c r="D19" s="43"/>
      <c r="E19" s="44"/>
      <c r="F19" s="44"/>
      <c r="G19" s="44"/>
      <c r="H19" s="44"/>
      <c r="I19" s="44"/>
      <c r="J19" s="171"/>
      <c r="K19" s="172"/>
    </row>
    <row r="20" spans="1:11" ht="17.100000000000001" customHeight="1">
      <c r="A20" s="91"/>
      <c r="B20" s="92" t="s">
        <v>567</v>
      </c>
      <c r="C20" s="92"/>
      <c r="D20" s="104"/>
      <c r="E20" s="56"/>
      <c r="F20" s="56"/>
      <c r="G20" s="56"/>
      <c r="H20" s="56"/>
      <c r="I20" s="56"/>
      <c r="J20" s="215"/>
      <c r="K20" s="179"/>
    </row>
    <row r="21" spans="1:11" ht="17.100000000000001" customHeight="1">
      <c r="A21" s="78"/>
      <c r="B21" s="79"/>
      <c r="C21" s="89" t="s">
        <v>557</v>
      </c>
      <c r="D21" s="80"/>
      <c r="E21" s="81"/>
      <c r="F21" s="81"/>
      <c r="G21" s="81"/>
      <c r="H21" s="81"/>
      <c r="I21" s="81"/>
      <c r="J21" s="169"/>
      <c r="K21" s="170"/>
    </row>
    <row r="22" spans="1:11" ht="17.100000000000001" customHeight="1">
      <c r="A22" s="78" t="s">
        <v>564</v>
      </c>
      <c r="B22" s="79" t="s">
        <v>207</v>
      </c>
      <c r="C22" s="79" t="s">
        <v>558</v>
      </c>
      <c r="D22" s="80" t="s">
        <v>31</v>
      </c>
      <c r="E22" s="112">
        <v>120</v>
      </c>
      <c r="F22" s="81"/>
      <c r="G22" s="81"/>
      <c r="H22" s="81"/>
      <c r="I22" s="81"/>
      <c r="J22" s="169"/>
      <c r="K22" s="180"/>
    </row>
    <row r="23" spans="1:11" ht="17.100000000000001" customHeight="1">
      <c r="A23" s="78"/>
      <c r="B23" s="79"/>
      <c r="C23" s="79" t="s">
        <v>559</v>
      </c>
      <c r="D23" s="80"/>
      <c r="E23" s="112"/>
      <c r="F23" s="81"/>
      <c r="G23" s="81"/>
      <c r="H23" s="81"/>
      <c r="I23" s="81"/>
      <c r="J23" s="169"/>
      <c r="K23" s="180"/>
    </row>
    <row r="24" spans="1:11" ht="17.100000000000001" customHeight="1">
      <c r="A24" s="78"/>
      <c r="B24" s="79"/>
      <c r="C24" s="79" t="s">
        <v>560</v>
      </c>
      <c r="D24" s="80"/>
      <c r="E24" s="112"/>
      <c r="F24" s="81"/>
      <c r="G24" s="81"/>
      <c r="H24" s="81"/>
      <c r="I24" s="81"/>
      <c r="J24" s="169"/>
      <c r="K24" s="180"/>
    </row>
    <row r="25" spans="1:11" ht="17.100000000000001" customHeight="1">
      <c r="A25" s="78"/>
      <c r="B25" s="79"/>
      <c r="C25" s="79" t="s">
        <v>561</v>
      </c>
      <c r="D25" s="80"/>
      <c r="E25" s="112"/>
      <c r="F25" s="81"/>
      <c r="G25" s="81"/>
      <c r="H25" s="81"/>
      <c r="I25" s="81"/>
      <c r="J25" s="169"/>
      <c r="K25" s="180"/>
    </row>
    <row r="26" spans="1:11" ht="17.100000000000001" customHeight="1">
      <c r="A26" s="78"/>
      <c r="B26" s="79"/>
      <c r="C26" s="79" t="s">
        <v>562</v>
      </c>
      <c r="D26" s="80"/>
      <c r="E26" s="112"/>
      <c r="F26" s="81"/>
      <c r="G26" s="81"/>
      <c r="H26" s="81"/>
      <c r="I26" s="81"/>
      <c r="J26" s="169"/>
      <c r="K26" s="180"/>
    </row>
    <row r="27" spans="1:11" ht="17.100000000000001" customHeight="1">
      <c r="A27" s="78"/>
      <c r="B27" s="79"/>
      <c r="C27" s="79"/>
      <c r="D27" s="80"/>
      <c r="E27" s="112"/>
      <c r="F27" s="81"/>
      <c r="G27" s="81"/>
      <c r="H27" s="81"/>
      <c r="I27" s="81"/>
      <c r="J27" s="169"/>
      <c r="K27" s="180"/>
    </row>
    <row r="28" spans="1:11" ht="17.100000000000001" customHeight="1">
      <c r="A28" s="78" t="s">
        <v>565</v>
      </c>
      <c r="B28" s="79" t="s">
        <v>207</v>
      </c>
      <c r="C28" s="89" t="s">
        <v>563</v>
      </c>
      <c r="D28" s="80" t="s">
        <v>31</v>
      </c>
      <c r="E28" s="112">
        <v>544</v>
      </c>
      <c r="F28" s="81"/>
      <c r="G28" s="81"/>
      <c r="H28" s="81"/>
      <c r="I28" s="81"/>
      <c r="J28" s="169"/>
      <c r="K28" s="180"/>
    </row>
    <row r="29" spans="1:11" ht="17.100000000000001" customHeight="1">
      <c r="A29" s="78"/>
      <c r="B29" s="79"/>
      <c r="C29" s="79" t="s">
        <v>558</v>
      </c>
      <c r="D29" s="80"/>
      <c r="E29" s="112"/>
      <c r="F29" s="81"/>
      <c r="G29" s="81"/>
      <c r="H29" s="81"/>
      <c r="I29" s="81"/>
      <c r="J29" s="169"/>
      <c r="K29" s="180"/>
    </row>
    <row r="30" spans="1:11" ht="17.100000000000001" customHeight="1">
      <c r="A30" s="78"/>
      <c r="B30" s="79"/>
      <c r="C30" s="79" t="s">
        <v>559</v>
      </c>
      <c r="D30" s="80"/>
      <c r="E30" s="112"/>
      <c r="F30" s="81"/>
      <c r="G30" s="81"/>
      <c r="H30" s="81"/>
      <c r="I30" s="81"/>
      <c r="J30" s="169"/>
      <c r="K30" s="180"/>
    </row>
    <row r="31" spans="1:11" ht="17.100000000000001" customHeight="1">
      <c r="A31" s="78"/>
      <c r="B31" s="79"/>
      <c r="C31" s="79" t="s">
        <v>560</v>
      </c>
      <c r="D31" s="80"/>
      <c r="E31" s="112"/>
      <c r="F31" s="81"/>
      <c r="G31" s="81"/>
      <c r="H31" s="81"/>
      <c r="I31" s="81"/>
      <c r="J31" s="169"/>
      <c r="K31" s="180"/>
    </row>
    <row r="32" spans="1:11" ht="17.100000000000001" customHeight="1">
      <c r="A32" s="78"/>
      <c r="B32" s="79"/>
      <c r="C32" s="79" t="s">
        <v>561</v>
      </c>
      <c r="D32" s="80"/>
      <c r="E32" s="112"/>
      <c r="F32" s="81"/>
      <c r="G32" s="81"/>
      <c r="H32" s="81"/>
      <c r="I32" s="81"/>
      <c r="J32" s="169"/>
      <c r="K32" s="180"/>
    </row>
    <row r="33" spans="1:11" ht="17.100000000000001" customHeight="1">
      <c r="A33" s="78"/>
      <c r="B33" s="79"/>
      <c r="C33" s="79" t="s">
        <v>562</v>
      </c>
      <c r="D33" s="80"/>
      <c r="E33" s="112"/>
      <c r="F33" s="81"/>
      <c r="G33" s="81"/>
      <c r="H33" s="81"/>
      <c r="I33" s="81"/>
      <c r="J33" s="169"/>
      <c r="K33" s="180"/>
    </row>
    <row r="34" spans="1:11" ht="17.100000000000001" customHeight="1">
      <c r="A34" s="78"/>
      <c r="B34" s="217"/>
      <c r="C34" s="217"/>
      <c r="D34" s="80"/>
      <c r="E34" s="112"/>
      <c r="F34" s="81"/>
      <c r="G34" s="81"/>
      <c r="H34" s="81"/>
      <c r="I34" s="81"/>
      <c r="J34" s="169"/>
      <c r="K34" s="180"/>
    </row>
    <row r="35" spans="1:11" ht="17.100000000000001" customHeight="1">
      <c r="A35" s="78"/>
      <c r="B35" s="79"/>
      <c r="C35" s="79"/>
      <c r="D35" s="80"/>
      <c r="E35" s="112"/>
      <c r="F35" s="81"/>
      <c r="G35" s="81"/>
      <c r="H35" s="81"/>
      <c r="I35" s="81"/>
      <c r="J35" s="169"/>
      <c r="K35" s="180"/>
    </row>
    <row r="36" spans="1:11" ht="17.100000000000001" customHeight="1">
      <c r="A36" s="78"/>
      <c r="B36" s="79"/>
      <c r="C36" s="89" t="s">
        <v>571</v>
      </c>
      <c r="D36" s="80"/>
      <c r="E36" s="112"/>
      <c r="F36" s="81"/>
      <c r="G36" s="81"/>
      <c r="H36" s="81"/>
      <c r="I36" s="81"/>
      <c r="J36" s="169"/>
      <c r="K36" s="180"/>
    </row>
    <row r="37" spans="1:11" ht="17.100000000000001" customHeight="1">
      <c r="A37" s="78" t="s">
        <v>570</v>
      </c>
      <c r="B37" s="79" t="s">
        <v>568</v>
      </c>
      <c r="C37" s="79" t="s">
        <v>572</v>
      </c>
      <c r="D37" s="80" t="s">
        <v>31</v>
      </c>
      <c r="E37" s="112">
        <v>500</v>
      </c>
      <c r="F37" s="81"/>
      <c r="G37" s="81"/>
      <c r="H37" s="81"/>
      <c r="I37" s="81"/>
      <c r="J37" s="169"/>
      <c r="K37" s="180"/>
    </row>
    <row r="38" spans="1:11" ht="17.100000000000001" customHeight="1">
      <c r="A38" s="78"/>
      <c r="B38" s="79"/>
      <c r="C38" s="79" t="s">
        <v>573</v>
      </c>
      <c r="D38" s="80"/>
      <c r="E38" s="112"/>
      <c r="F38" s="81"/>
      <c r="G38" s="81"/>
      <c r="H38" s="81"/>
      <c r="I38" s="81"/>
      <c r="J38" s="169"/>
      <c r="K38" s="180"/>
    </row>
    <row r="39" spans="1:11" ht="17.100000000000001" customHeight="1">
      <c r="A39" s="78"/>
      <c r="B39" s="79"/>
      <c r="C39" s="79" t="s">
        <v>566</v>
      </c>
      <c r="D39" s="80"/>
      <c r="E39" s="112"/>
      <c r="F39" s="81"/>
      <c r="G39" s="81"/>
      <c r="H39" s="81"/>
      <c r="I39" s="81"/>
      <c r="J39" s="169"/>
      <c r="K39" s="180"/>
    </row>
    <row r="40" spans="1:11" ht="17.100000000000001" customHeight="1">
      <c r="A40" s="78"/>
      <c r="B40" s="79"/>
      <c r="C40" s="79"/>
      <c r="D40" s="80"/>
      <c r="E40" s="112"/>
      <c r="F40" s="81"/>
      <c r="G40" s="81"/>
      <c r="H40" s="81"/>
      <c r="I40" s="81"/>
      <c r="J40" s="169"/>
      <c r="K40" s="180"/>
    </row>
    <row r="41" spans="1:11" ht="17.100000000000001" customHeight="1">
      <c r="A41" s="78"/>
      <c r="B41" s="79"/>
      <c r="C41" s="79"/>
      <c r="D41" s="80"/>
      <c r="E41" s="112"/>
      <c r="F41" s="81"/>
      <c r="G41" s="81"/>
      <c r="H41" s="81"/>
      <c r="I41" s="81"/>
      <c r="J41" s="169"/>
      <c r="K41" s="180"/>
    </row>
    <row r="42" spans="1:11" ht="17.100000000000001" customHeight="1">
      <c r="A42" s="78" t="s">
        <v>569</v>
      </c>
      <c r="B42" s="79" t="s">
        <v>207</v>
      </c>
      <c r="C42" s="246" t="s">
        <v>574</v>
      </c>
      <c r="D42" s="80" t="s">
        <v>31</v>
      </c>
      <c r="E42" s="112">
        <v>664</v>
      </c>
      <c r="F42" s="81"/>
      <c r="G42" s="81"/>
      <c r="H42" s="81"/>
      <c r="I42" s="81"/>
      <c r="J42" s="169"/>
      <c r="K42" s="180"/>
    </row>
    <row r="43" spans="1:11" ht="17.100000000000001" customHeight="1">
      <c r="A43" s="78"/>
      <c r="B43" s="79"/>
      <c r="C43" s="79" t="s">
        <v>575</v>
      </c>
      <c r="D43" s="80"/>
      <c r="E43" s="112"/>
      <c r="F43" s="81"/>
      <c r="G43" s="81"/>
      <c r="H43" s="81"/>
      <c r="I43" s="81"/>
      <c r="J43" s="169"/>
      <c r="K43" s="180"/>
    </row>
    <row r="44" spans="1:11" ht="17.100000000000001" customHeight="1">
      <c r="A44" s="78"/>
      <c r="B44" s="79"/>
      <c r="C44" s="79"/>
      <c r="D44" s="80"/>
      <c r="E44" s="112"/>
      <c r="F44" s="81"/>
      <c r="G44" s="81"/>
      <c r="H44" s="81"/>
      <c r="I44" s="81"/>
      <c r="J44" s="169"/>
      <c r="K44" s="180"/>
    </row>
    <row r="45" spans="1:11" ht="17.100000000000001" customHeight="1">
      <c r="A45" s="78"/>
      <c r="B45" s="217"/>
      <c r="C45" s="217"/>
      <c r="D45" s="80"/>
      <c r="E45" s="112"/>
      <c r="F45" s="81"/>
      <c r="G45" s="81"/>
      <c r="H45" s="81"/>
      <c r="I45" s="81"/>
      <c r="J45" s="203"/>
      <c r="K45" s="180"/>
    </row>
    <row r="46" spans="1:11" ht="17.100000000000001" customHeight="1">
      <c r="A46" s="78"/>
      <c r="B46" s="79"/>
      <c r="C46" s="79"/>
      <c r="D46" s="80"/>
      <c r="E46" s="81"/>
      <c r="F46" s="81"/>
      <c r="G46" s="81"/>
      <c r="H46" s="81"/>
      <c r="I46" s="81"/>
      <c r="J46" s="169"/>
      <c r="K46" s="180"/>
    </row>
    <row r="47" spans="1:11" ht="17.100000000000001" customHeight="1">
      <c r="A47" s="192" t="s">
        <v>576</v>
      </c>
      <c r="B47" s="42"/>
      <c r="C47" s="42" t="s">
        <v>277</v>
      </c>
      <c r="D47" s="43"/>
      <c r="E47" s="44"/>
      <c r="F47" s="44"/>
      <c r="G47" s="44"/>
      <c r="H47" s="44"/>
      <c r="I47" s="44"/>
      <c r="J47" s="171"/>
      <c r="K47" s="172"/>
    </row>
    <row r="48" spans="1:11" ht="17.100000000000001" customHeight="1">
      <c r="A48" s="211"/>
      <c r="B48" s="212" t="s">
        <v>567</v>
      </c>
      <c r="C48" s="212"/>
      <c r="D48" s="213"/>
      <c r="E48" s="214"/>
      <c r="F48" s="214"/>
      <c r="G48" s="214"/>
      <c r="H48" s="214"/>
      <c r="I48" s="214"/>
      <c r="J48" s="215"/>
      <c r="K48" s="216"/>
    </row>
    <row r="49" spans="1:11" ht="17.100000000000001" customHeight="1">
      <c r="A49" s="248" t="s">
        <v>577</v>
      </c>
      <c r="B49" s="249" t="s">
        <v>582</v>
      </c>
      <c r="C49" s="249" t="s">
        <v>578</v>
      </c>
      <c r="D49" s="250" t="s">
        <v>31</v>
      </c>
      <c r="E49" s="251">
        <v>10</v>
      </c>
      <c r="F49" s="251"/>
      <c r="G49" s="251"/>
      <c r="H49" s="251"/>
      <c r="I49" s="251"/>
      <c r="J49" s="252"/>
      <c r="K49" s="253"/>
    </row>
    <row r="50" spans="1:11" ht="17.100000000000001" customHeight="1">
      <c r="A50" s="91"/>
      <c r="B50" s="92"/>
      <c r="C50" s="92" t="s">
        <v>579</v>
      </c>
      <c r="D50" s="104"/>
      <c r="E50" s="56"/>
      <c r="F50" s="56"/>
      <c r="G50" s="56"/>
      <c r="H50" s="56"/>
      <c r="I50" s="56"/>
      <c r="J50" s="178"/>
      <c r="K50" s="179"/>
    </row>
    <row r="51" spans="1:11" ht="17.100000000000001" customHeight="1">
      <c r="A51" s="91"/>
      <c r="B51" s="92"/>
      <c r="C51" s="92" t="s">
        <v>580</v>
      </c>
      <c r="D51" s="104"/>
      <c r="E51" s="56"/>
      <c r="F51" s="56"/>
      <c r="G51" s="56"/>
      <c r="H51" s="56"/>
      <c r="I51" s="56"/>
      <c r="J51" s="178"/>
      <c r="K51" s="179"/>
    </row>
    <row r="52" spans="1:11" ht="17.100000000000001" customHeight="1">
      <c r="A52" s="91"/>
      <c r="B52" s="92"/>
      <c r="C52" s="92" t="s">
        <v>581</v>
      </c>
      <c r="D52" s="104"/>
      <c r="E52" s="56"/>
      <c r="F52" s="56"/>
      <c r="G52" s="56"/>
      <c r="H52" s="56"/>
      <c r="I52" s="56"/>
      <c r="J52" s="178"/>
      <c r="K52" s="179"/>
    </row>
    <row r="53" spans="1:11" ht="17.100000000000001" customHeight="1">
      <c r="A53" s="91"/>
      <c r="B53" s="92"/>
      <c r="C53" s="92"/>
      <c r="D53" s="104"/>
      <c r="E53" s="56"/>
      <c r="F53" s="56"/>
      <c r="G53" s="56"/>
      <c r="H53" s="56"/>
      <c r="I53" s="56"/>
      <c r="J53" s="178"/>
      <c r="K53" s="179"/>
    </row>
    <row r="54" spans="1:11" ht="17.100000000000001" customHeight="1">
      <c r="A54" s="91"/>
      <c r="B54" s="92"/>
      <c r="C54" s="92"/>
      <c r="D54" s="104"/>
      <c r="E54" s="56"/>
      <c r="F54" s="56"/>
      <c r="G54" s="56"/>
      <c r="H54" s="56"/>
      <c r="I54" s="56"/>
      <c r="J54" s="178"/>
      <c r="K54" s="179"/>
    </row>
    <row r="55" spans="1:11" ht="17.100000000000001" customHeight="1" thickBot="1">
      <c r="A55" s="98"/>
      <c r="B55" s="92"/>
      <c r="C55" s="92"/>
      <c r="D55" s="99"/>
      <c r="E55" s="100"/>
      <c r="F55" s="100"/>
      <c r="G55" s="100"/>
      <c r="H55" s="100"/>
      <c r="I55" s="100"/>
      <c r="J55" s="176"/>
      <c r="K55" s="177"/>
    </row>
    <row r="56" spans="1:11" ht="24.95" customHeight="1" thickBot="1">
      <c r="A56" s="314" t="str">
        <f>bwt!A56</f>
        <v xml:space="preserve">TOTAL CARRIED TO SUMMARY </v>
      </c>
      <c r="B56" s="313"/>
      <c r="C56" s="313"/>
      <c r="D56" s="313"/>
      <c r="E56" s="313"/>
      <c r="F56" s="313"/>
      <c r="G56" s="313"/>
      <c r="H56" s="313"/>
      <c r="I56" s="313"/>
      <c r="J56" s="313"/>
      <c r="K56" s="51"/>
    </row>
    <row r="57" spans="1:11" ht="9.9499999999999993" customHeight="1" thickBot="1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1" ht="24.95" customHeight="1" thickBot="1">
      <c r="A58" s="299" t="s">
        <v>586</v>
      </c>
      <c r="B58" s="308"/>
      <c r="C58" s="308"/>
      <c r="D58" s="308"/>
      <c r="E58" s="308"/>
      <c r="F58" s="308"/>
      <c r="G58" s="308"/>
      <c r="H58" s="308"/>
      <c r="I58" s="308"/>
      <c r="J58" s="308"/>
      <c r="K58" s="309"/>
    </row>
    <row r="59" spans="1:1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</row>
    <row r="65" spans="1:1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 spans="1:1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 spans="1:1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</sheetData>
  <mergeCells count="5">
    <mergeCell ref="C5:C6"/>
    <mergeCell ref="D5:D6"/>
    <mergeCell ref="J5:J6"/>
    <mergeCell ref="A56:J56"/>
    <mergeCell ref="A58:K5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N498"/>
  <sheetViews>
    <sheetView showGridLines="0" topLeftCell="A49" zoomScaleNormal="100" zoomScaleSheetLayoutView="100" workbookViewId="0">
      <selection activeCell="N59" sqref="N59"/>
    </sheetView>
  </sheetViews>
  <sheetFormatPr defaultRowHeight="15"/>
  <cols>
    <col min="1" max="2" width="9.7109375" style="3" customWidth="1"/>
    <col min="3" max="3" width="70.7109375" style="3" customWidth="1"/>
    <col min="4" max="4" width="6.7109375" style="3" customWidth="1"/>
    <col min="5" max="5" width="8.7109375" style="3" customWidth="1"/>
    <col min="6" max="9" width="8.7109375" style="3" hidden="1" customWidth="1"/>
    <col min="10" max="10" width="11.7109375" style="3" customWidth="1"/>
    <col min="11" max="11" width="15.7109375" style="3" customWidth="1"/>
    <col min="12" max="13" width="9.140625" style="3"/>
    <col min="14" max="14" width="16.28515625" style="3" customWidth="1"/>
    <col min="15" max="16384" width="9.140625" style="3"/>
  </cols>
  <sheetData>
    <row r="1" spans="1:12" ht="21.95" customHeight="1">
      <c r="A1" s="9" t="str">
        <f>+works!A1</f>
        <v>PROJECT NO: 027/MKLM/2021/2022</v>
      </c>
      <c r="B1" s="10"/>
      <c r="C1" s="10"/>
      <c r="D1" s="11"/>
      <c r="E1" s="10"/>
      <c r="F1" s="10"/>
      <c r="G1" s="10"/>
      <c r="H1" s="10"/>
      <c r="I1" s="10"/>
      <c r="J1" s="207" t="str">
        <f>+works!J1</f>
        <v>DATE: 01-12-2021</v>
      </c>
      <c r="K1" s="12"/>
    </row>
    <row r="2" spans="1:12" ht="21.95" customHeight="1">
      <c r="A2" s="107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/>
      <c r="K2" s="15"/>
    </row>
    <row r="3" spans="1:12" ht="21.95" customHeight="1" thickBot="1">
      <c r="A3" s="16" t="str">
        <f>+works!A3</f>
        <v>SANDFONTEIN WATER SUPPLY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2" ht="9.9499999999999993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2" ht="18" customHeight="1">
      <c r="A5" s="21" t="s">
        <v>2</v>
      </c>
      <c r="B5" s="22" t="s">
        <v>3</v>
      </c>
      <c r="C5" s="310" t="s">
        <v>4</v>
      </c>
      <c r="D5" s="302" t="s">
        <v>5</v>
      </c>
      <c r="E5" s="23" t="s">
        <v>6</v>
      </c>
      <c r="F5" s="24"/>
      <c r="G5" s="24"/>
      <c r="H5" s="24"/>
      <c r="I5" s="25"/>
      <c r="J5" s="304" t="s">
        <v>7</v>
      </c>
      <c r="K5" s="26" t="s">
        <v>8</v>
      </c>
    </row>
    <row r="6" spans="1:12" ht="18" customHeight="1" thickBot="1">
      <c r="A6" s="27" t="s">
        <v>9</v>
      </c>
      <c r="B6" s="28" t="s">
        <v>10</v>
      </c>
      <c r="C6" s="311"/>
      <c r="D6" s="303"/>
      <c r="E6" s="29" t="s">
        <v>11</v>
      </c>
      <c r="F6" s="30" t="s">
        <v>12</v>
      </c>
      <c r="G6" s="30" t="s">
        <v>13</v>
      </c>
      <c r="H6" s="30" t="s">
        <v>14</v>
      </c>
      <c r="I6" s="31" t="s">
        <v>15</v>
      </c>
      <c r="J6" s="305"/>
      <c r="K6" s="32" t="s">
        <v>16</v>
      </c>
    </row>
    <row r="7" spans="1:12" ht="21.95" customHeight="1">
      <c r="A7" s="33"/>
      <c r="B7" s="34" t="s">
        <v>17</v>
      </c>
      <c r="C7" s="35" t="s">
        <v>283</v>
      </c>
      <c r="D7" s="19"/>
      <c r="E7" s="19"/>
      <c r="F7" s="19"/>
      <c r="G7" s="19"/>
      <c r="H7" s="19"/>
      <c r="I7" s="19"/>
      <c r="J7" s="19"/>
      <c r="K7" s="36"/>
    </row>
    <row r="8" spans="1:12" ht="21.95" customHeight="1">
      <c r="A8" s="33"/>
      <c r="B8" s="34" t="s">
        <v>96</v>
      </c>
      <c r="C8" s="109" t="s">
        <v>284</v>
      </c>
      <c r="D8" s="19"/>
      <c r="E8" s="19"/>
      <c r="F8" s="19"/>
      <c r="G8" s="19"/>
      <c r="H8" s="19"/>
      <c r="I8" s="19"/>
      <c r="J8" s="19"/>
      <c r="K8" s="36"/>
    </row>
    <row r="9" spans="1:12" ht="15" customHeight="1" thickBot="1">
      <c r="A9" s="33"/>
      <c r="B9" s="34"/>
      <c r="C9" s="76" t="str">
        <f>+bwm!C9</f>
        <v>DRAWING REFERS:</v>
      </c>
      <c r="D9" s="19"/>
      <c r="E9" s="19"/>
      <c r="F9" s="19"/>
      <c r="G9" s="19"/>
      <c r="H9" s="19"/>
      <c r="I9" s="19"/>
      <c r="J9" s="19"/>
      <c r="K9" s="36"/>
    </row>
    <row r="10" spans="1:12" ht="17.100000000000001" customHeight="1">
      <c r="A10" s="218">
        <v>5.0999999999999996</v>
      </c>
      <c r="B10" s="39"/>
      <c r="C10" s="219" t="s">
        <v>285</v>
      </c>
      <c r="D10" s="54"/>
      <c r="E10" s="54"/>
      <c r="F10" s="54"/>
      <c r="G10" s="54"/>
      <c r="H10" s="54"/>
      <c r="I10" s="54"/>
      <c r="J10" s="55"/>
      <c r="K10" s="220"/>
    </row>
    <row r="11" spans="1:12" ht="17.100000000000001" customHeight="1">
      <c r="A11" s="211"/>
      <c r="B11" s="92" t="s">
        <v>286</v>
      </c>
      <c r="C11" s="93"/>
      <c r="D11" s="94"/>
      <c r="E11" s="95"/>
      <c r="F11" s="95"/>
      <c r="G11" s="95"/>
      <c r="H11" s="95"/>
      <c r="I11" s="95"/>
      <c r="J11" s="96"/>
      <c r="K11" s="97"/>
    </row>
    <row r="12" spans="1:12" ht="17.100000000000001" customHeight="1">
      <c r="A12" s="78" t="s">
        <v>287</v>
      </c>
      <c r="B12" s="79" t="s">
        <v>288</v>
      </c>
      <c r="C12" s="79" t="s">
        <v>289</v>
      </c>
      <c r="D12" s="80" t="s">
        <v>290</v>
      </c>
      <c r="E12" s="81">
        <f>(E21+E19+E18+E17)*3.14*(0.6^2)*1.5</f>
        <v>50.867999999999995</v>
      </c>
      <c r="F12" s="81"/>
      <c r="G12" s="81"/>
      <c r="H12" s="81"/>
      <c r="I12" s="81"/>
      <c r="J12" s="169"/>
      <c r="K12" s="170"/>
      <c r="L12" s="8"/>
    </row>
    <row r="13" spans="1:12" ht="17.100000000000001" customHeight="1">
      <c r="A13" s="47"/>
      <c r="B13" s="48"/>
      <c r="C13" s="48" t="s">
        <v>291</v>
      </c>
      <c r="D13" s="49"/>
      <c r="E13" s="50"/>
      <c r="F13" s="50"/>
      <c r="G13" s="50"/>
      <c r="H13" s="50"/>
      <c r="I13" s="50"/>
      <c r="J13" s="173"/>
      <c r="K13" s="174"/>
    </row>
    <row r="14" spans="1:12" ht="17.100000000000001" customHeight="1">
      <c r="A14" s="192">
        <v>5.2</v>
      </c>
      <c r="B14" s="42"/>
      <c r="C14" s="42" t="s">
        <v>292</v>
      </c>
      <c r="D14" s="43"/>
      <c r="E14" s="44"/>
      <c r="F14" s="44"/>
      <c r="G14" s="44"/>
      <c r="H14" s="44"/>
      <c r="I14" s="44"/>
      <c r="J14" s="171"/>
      <c r="K14" s="172"/>
    </row>
    <row r="15" spans="1:12" ht="17.100000000000001" customHeight="1">
      <c r="A15" s="211"/>
      <c r="B15" s="212" t="s">
        <v>293</v>
      </c>
      <c r="C15" s="212"/>
      <c r="D15" s="213"/>
      <c r="E15" s="214"/>
      <c r="F15" s="56"/>
      <c r="G15" s="56"/>
      <c r="H15" s="56"/>
      <c r="I15" s="56"/>
      <c r="J15" s="215"/>
      <c r="K15" s="216"/>
    </row>
    <row r="16" spans="1:12" ht="17.100000000000001" customHeight="1">
      <c r="A16" s="78" t="s">
        <v>294</v>
      </c>
      <c r="B16" s="79"/>
      <c r="C16" s="89" t="s">
        <v>295</v>
      </c>
      <c r="D16" s="80"/>
      <c r="E16" s="81"/>
      <c r="F16" s="81"/>
      <c r="G16" s="81"/>
      <c r="H16" s="81"/>
      <c r="I16" s="81"/>
      <c r="J16" s="169"/>
      <c r="K16" s="170"/>
    </row>
    <row r="17" spans="1:14" ht="17.100000000000001" customHeight="1">
      <c r="A17" s="78" t="s">
        <v>296</v>
      </c>
      <c r="B17" s="79"/>
      <c r="C17" s="79" t="s">
        <v>297</v>
      </c>
      <c r="D17" s="80" t="s">
        <v>31</v>
      </c>
      <c r="E17" s="112">
        <v>13</v>
      </c>
      <c r="F17" s="81"/>
      <c r="G17" s="81"/>
      <c r="H17" s="81"/>
      <c r="I17" s="81"/>
      <c r="J17" s="169"/>
      <c r="K17" s="170"/>
    </row>
    <row r="18" spans="1:14" ht="17.100000000000001" customHeight="1">
      <c r="A18" s="78" t="s">
        <v>298</v>
      </c>
      <c r="B18" s="79"/>
      <c r="C18" s="79" t="s">
        <v>299</v>
      </c>
      <c r="D18" s="80" t="s">
        <v>31</v>
      </c>
      <c r="E18" s="112">
        <v>9</v>
      </c>
      <c r="F18" s="81"/>
      <c r="G18" s="81"/>
      <c r="H18" s="81"/>
      <c r="I18" s="81"/>
      <c r="J18" s="169"/>
      <c r="K18" s="170"/>
    </row>
    <row r="19" spans="1:14" ht="17.100000000000001" customHeight="1">
      <c r="A19" s="78" t="s">
        <v>300</v>
      </c>
      <c r="B19" s="79"/>
      <c r="C19" s="79" t="s">
        <v>301</v>
      </c>
      <c r="D19" s="80" t="s">
        <v>31</v>
      </c>
      <c r="E19" s="112">
        <v>6</v>
      </c>
      <c r="F19" s="81"/>
      <c r="G19" s="81"/>
      <c r="H19" s="81"/>
      <c r="I19" s="81"/>
      <c r="J19" s="169"/>
      <c r="K19" s="170"/>
    </row>
    <row r="20" spans="1:14" ht="17.100000000000001" customHeight="1">
      <c r="A20" s="78" t="s">
        <v>302</v>
      </c>
      <c r="B20" s="79"/>
      <c r="C20" s="79" t="s">
        <v>303</v>
      </c>
      <c r="D20" s="80" t="s">
        <v>31</v>
      </c>
      <c r="E20" s="112">
        <v>3</v>
      </c>
      <c r="F20" s="81"/>
      <c r="G20" s="81"/>
      <c r="H20" s="81"/>
      <c r="I20" s="81"/>
      <c r="J20" s="169"/>
      <c r="K20" s="170"/>
    </row>
    <row r="21" spans="1:14" ht="17.100000000000001" customHeight="1">
      <c r="A21" s="78" t="s">
        <v>304</v>
      </c>
      <c r="B21" s="79"/>
      <c r="C21" s="79" t="s">
        <v>608</v>
      </c>
      <c r="D21" s="80" t="s">
        <v>31</v>
      </c>
      <c r="E21" s="112">
        <v>2</v>
      </c>
      <c r="F21" s="81"/>
      <c r="G21" s="81"/>
      <c r="H21" s="81"/>
      <c r="I21" s="81"/>
      <c r="J21" s="169"/>
      <c r="K21" s="170"/>
    </row>
    <row r="22" spans="1:14" ht="17.100000000000001" customHeight="1">
      <c r="A22" s="78" t="s">
        <v>305</v>
      </c>
      <c r="B22" s="79"/>
      <c r="C22" s="89" t="s">
        <v>539</v>
      </c>
      <c r="D22" s="80"/>
      <c r="E22" s="81"/>
      <c r="F22" s="81"/>
      <c r="G22" s="81"/>
      <c r="H22" s="81"/>
      <c r="I22" s="81"/>
      <c r="J22" s="169"/>
      <c r="K22" s="170"/>
    </row>
    <row r="23" spans="1:14" ht="17.100000000000001" customHeight="1">
      <c r="A23" s="78" t="s">
        <v>306</v>
      </c>
      <c r="B23" s="79"/>
      <c r="C23" s="79" t="s">
        <v>307</v>
      </c>
      <c r="D23" s="80" t="s">
        <v>308</v>
      </c>
      <c r="E23" s="112">
        <v>10</v>
      </c>
      <c r="F23" s="81"/>
      <c r="G23" s="81"/>
      <c r="H23" s="81"/>
      <c r="I23" s="81"/>
      <c r="J23" s="169"/>
      <c r="K23" s="170"/>
    </row>
    <row r="24" spans="1:14" ht="17.100000000000001" customHeight="1">
      <c r="A24" s="78" t="s">
        <v>309</v>
      </c>
      <c r="B24" s="79"/>
      <c r="C24" s="89" t="s">
        <v>538</v>
      </c>
      <c r="D24" s="80"/>
      <c r="E24" s="112"/>
      <c r="F24" s="81"/>
      <c r="G24" s="81"/>
      <c r="H24" s="81"/>
      <c r="I24" s="81"/>
      <c r="J24" s="169"/>
      <c r="K24" s="170"/>
    </row>
    <row r="25" spans="1:14" ht="17.100000000000001" customHeight="1">
      <c r="A25" s="78" t="s">
        <v>310</v>
      </c>
      <c r="B25" s="79"/>
      <c r="C25" s="79" t="s">
        <v>311</v>
      </c>
      <c r="D25" s="80" t="s">
        <v>31</v>
      </c>
      <c r="E25" s="112">
        <v>50</v>
      </c>
      <c r="F25" s="81"/>
      <c r="G25" s="81"/>
      <c r="H25" s="81"/>
      <c r="I25" s="81"/>
      <c r="J25" s="169"/>
      <c r="K25" s="170"/>
      <c r="N25" s="8"/>
    </row>
    <row r="26" spans="1:14" ht="17.100000000000001" customHeight="1">
      <c r="A26" s="78"/>
      <c r="B26" s="79"/>
      <c r="C26" s="79"/>
      <c r="D26" s="80"/>
      <c r="E26" s="81"/>
      <c r="F26" s="81"/>
      <c r="G26" s="81"/>
      <c r="H26" s="81"/>
      <c r="I26" s="81"/>
      <c r="J26" s="169"/>
      <c r="K26" s="170"/>
    </row>
    <row r="27" spans="1:14" ht="17.100000000000001" customHeight="1">
      <c r="A27" s="78"/>
      <c r="B27" s="79"/>
      <c r="C27" s="79"/>
      <c r="D27" s="80"/>
      <c r="E27" s="81"/>
      <c r="F27" s="81"/>
      <c r="G27" s="81"/>
      <c r="H27" s="81"/>
      <c r="I27" s="81"/>
      <c r="J27" s="169"/>
      <c r="K27" s="170"/>
    </row>
    <row r="28" spans="1:14" ht="17.100000000000001" customHeight="1">
      <c r="A28" s="78"/>
      <c r="B28" s="79"/>
      <c r="C28" s="79"/>
      <c r="D28" s="80"/>
      <c r="E28" s="81"/>
      <c r="F28" s="81"/>
      <c r="G28" s="81"/>
      <c r="H28" s="81"/>
      <c r="I28" s="81"/>
      <c r="J28" s="169"/>
      <c r="K28" s="170"/>
    </row>
    <row r="29" spans="1:14" ht="17.100000000000001" customHeight="1">
      <c r="A29" s="78"/>
      <c r="B29" s="79"/>
      <c r="C29" s="79"/>
      <c r="D29" s="80"/>
      <c r="E29" s="81"/>
      <c r="F29" s="81"/>
      <c r="G29" s="81"/>
      <c r="H29" s="81"/>
      <c r="I29" s="81"/>
      <c r="J29" s="169"/>
      <c r="K29" s="170"/>
    </row>
    <row r="30" spans="1:14" ht="17.100000000000001" customHeight="1">
      <c r="A30" s="78"/>
      <c r="B30" s="79"/>
      <c r="C30" s="79"/>
      <c r="D30" s="80"/>
      <c r="E30" s="81"/>
      <c r="F30" s="81"/>
      <c r="G30" s="81"/>
      <c r="H30" s="81"/>
      <c r="I30" s="81"/>
      <c r="J30" s="169"/>
      <c r="K30" s="170"/>
    </row>
    <row r="31" spans="1:14" ht="17.100000000000001" customHeight="1">
      <c r="A31" s="78"/>
      <c r="B31" s="79"/>
      <c r="C31" s="79"/>
      <c r="D31" s="80"/>
      <c r="E31" s="81"/>
      <c r="F31" s="81"/>
      <c r="G31" s="81"/>
      <c r="H31" s="81"/>
      <c r="I31" s="81"/>
      <c r="J31" s="169"/>
      <c r="K31" s="170"/>
    </row>
    <row r="32" spans="1:14" ht="17.100000000000001" customHeight="1">
      <c r="A32" s="78"/>
      <c r="B32" s="79"/>
      <c r="C32" s="79"/>
      <c r="D32" s="80"/>
      <c r="E32" s="81"/>
      <c r="F32" s="81"/>
      <c r="G32" s="81"/>
      <c r="H32" s="81"/>
      <c r="I32" s="81"/>
      <c r="J32" s="169"/>
      <c r="K32" s="170"/>
    </row>
    <row r="33" spans="1:11" ht="17.100000000000001" customHeight="1">
      <c r="A33" s="78"/>
      <c r="B33" s="79"/>
      <c r="C33" s="79"/>
      <c r="D33" s="80"/>
      <c r="E33" s="81"/>
      <c r="F33" s="81"/>
      <c r="G33" s="81"/>
      <c r="H33" s="81"/>
      <c r="I33" s="81"/>
      <c r="J33" s="169"/>
      <c r="K33" s="170"/>
    </row>
    <row r="34" spans="1:11" ht="17.100000000000001" customHeight="1">
      <c r="A34" s="78"/>
      <c r="B34" s="79"/>
      <c r="C34" s="79"/>
      <c r="D34" s="80"/>
      <c r="E34" s="81"/>
      <c r="F34" s="81"/>
      <c r="G34" s="81"/>
      <c r="H34" s="81"/>
      <c r="I34" s="81"/>
      <c r="J34" s="169"/>
      <c r="K34" s="170"/>
    </row>
    <row r="35" spans="1:11" ht="17.100000000000001" customHeight="1">
      <c r="A35" s="78"/>
      <c r="B35" s="79"/>
      <c r="C35" s="79"/>
      <c r="D35" s="80"/>
      <c r="E35" s="81"/>
      <c r="F35" s="81"/>
      <c r="G35" s="81"/>
      <c r="H35" s="81"/>
      <c r="I35" s="81"/>
      <c r="J35" s="169"/>
      <c r="K35" s="170"/>
    </row>
    <row r="36" spans="1:11" ht="17.100000000000001" customHeight="1">
      <c r="A36" s="78"/>
      <c r="B36" s="79"/>
      <c r="C36" s="113"/>
      <c r="D36" s="114"/>
      <c r="E36" s="115"/>
      <c r="F36" s="81"/>
      <c r="G36" s="81"/>
      <c r="H36" s="81"/>
      <c r="I36" s="81"/>
      <c r="J36" s="169"/>
      <c r="K36" s="170"/>
    </row>
    <row r="37" spans="1:11" ht="17.100000000000001" customHeight="1">
      <c r="A37" s="78"/>
      <c r="B37" s="79"/>
      <c r="C37" s="116"/>
      <c r="D37" s="114"/>
      <c r="E37" s="115"/>
      <c r="F37" s="81"/>
      <c r="G37" s="81"/>
      <c r="H37" s="81"/>
      <c r="I37" s="81"/>
      <c r="J37" s="169"/>
      <c r="K37" s="170"/>
    </row>
    <row r="38" spans="1:11" ht="17.100000000000001" customHeight="1">
      <c r="A38" s="78"/>
      <c r="B38" s="79"/>
      <c r="C38" s="116"/>
      <c r="D38" s="114"/>
      <c r="E38" s="115"/>
      <c r="F38" s="81"/>
      <c r="G38" s="81"/>
      <c r="H38" s="81"/>
      <c r="I38" s="81"/>
      <c r="J38" s="169"/>
      <c r="K38" s="170"/>
    </row>
    <row r="39" spans="1:11" ht="17.100000000000001" customHeight="1">
      <c r="A39" s="78"/>
      <c r="B39" s="79"/>
      <c r="C39" s="116"/>
      <c r="D39" s="114"/>
      <c r="E39" s="115"/>
      <c r="F39" s="81"/>
      <c r="G39" s="81"/>
      <c r="H39" s="81"/>
      <c r="I39" s="81"/>
      <c r="J39" s="169"/>
      <c r="K39" s="170"/>
    </row>
    <row r="40" spans="1:11" ht="17.100000000000001" customHeight="1">
      <c r="A40" s="78"/>
      <c r="B40" s="79"/>
      <c r="C40" s="113"/>
      <c r="D40" s="114"/>
      <c r="E40" s="115"/>
      <c r="F40" s="81"/>
      <c r="G40" s="81"/>
      <c r="H40" s="81"/>
      <c r="I40" s="81"/>
      <c r="J40" s="169"/>
      <c r="K40" s="170"/>
    </row>
    <row r="41" spans="1:11" ht="17.100000000000001" customHeight="1">
      <c r="A41" s="78"/>
      <c r="B41" s="79"/>
      <c r="C41" s="116"/>
      <c r="D41" s="114"/>
      <c r="E41" s="115"/>
      <c r="F41" s="81"/>
      <c r="G41" s="81"/>
      <c r="H41" s="81"/>
      <c r="I41" s="81"/>
      <c r="J41" s="169"/>
      <c r="K41" s="170"/>
    </row>
    <row r="42" spans="1:11" ht="17.100000000000001" customHeight="1">
      <c r="A42" s="78"/>
      <c r="B42" s="79"/>
      <c r="C42" s="113"/>
      <c r="D42" s="80"/>
      <c r="E42" s="81"/>
      <c r="F42" s="81"/>
      <c r="G42" s="81"/>
      <c r="H42" s="81"/>
      <c r="I42" s="81"/>
      <c r="J42" s="169"/>
      <c r="K42" s="170"/>
    </row>
    <row r="43" spans="1:11" ht="17.100000000000001" customHeight="1">
      <c r="A43" s="78"/>
      <c r="B43" s="79"/>
      <c r="C43" s="79"/>
      <c r="D43" s="80"/>
      <c r="E43" s="81"/>
      <c r="F43" s="81"/>
      <c r="G43" s="81"/>
      <c r="H43" s="81"/>
      <c r="I43" s="81"/>
      <c r="J43" s="169"/>
      <c r="K43" s="170"/>
    </row>
    <row r="44" spans="1:11" ht="17.100000000000001" customHeight="1">
      <c r="A44" s="78"/>
      <c r="B44" s="79"/>
      <c r="C44" s="79"/>
      <c r="D44" s="80"/>
      <c r="E44" s="81"/>
      <c r="F44" s="81"/>
      <c r="G44" s="81"/>
      <c r="H44" s="81"/>
      <c r="I44" s="81"/>
      <c r="J44" s="169"/>
      <c r="K44" s="170"/>
    </row>
    <row r="45" spans="1:11" ht="17.100000000000001" customHeight="1">
      <c r="A45" s="78"/>
      <c r="B45" s="79"/>
      <c r="C45" s="79"/>
      <c r="D45" s="80"/>
      <c r="E45" s="81"/>
      <c r="F45" s="81"/>
      <c r="G45" s="81"/>
      <c r="H45" s="81"/>
      <c r="I45" s="81"/>
      <c r="J45" s="169"/>
      <c r="K45" s="170"/>
    </row>
    <row r="46" spans="1:11" ht="17.100000000000001" customHeight="1">
      <c r="A46" s="78"/>
      <c r="B46" s="79"/>
      <c r="C46" s="79"/>
      <c r="D46" s="80"/>
      <c r="E46" s="81"/>
      <c r="F46" s="81"/>
      <c r="G46" s="81"/>
      <c r="H46" s="81"/>
      <c r="I46" s="81"/>
      <c r="J46" s="169"/>
      <c r="K46" s="170"/>
    </row>
    <row r="47" spans="1:11" ht="17.100000000000001" customHeight="1">
      <c r="A47" s="78"/>
      <c r="B47" s="79"/>
      <c r="C47" s="79"/>
      <c r="D47" s="80"/>
      <c r="E47" s="81"/>
      <c r="F47" s="81"/>
      <c r="G47" s="81"/>
      <c r="H47" s="81"/>
      <c r="I47" s="81"/>
      <c r="J47" s="169"/>
      <c r="K47" s="170"/>
    </row>
    <row r="48" spans="1:11" ht="17.100000000000001" customHeight="1">
      <c r="A48" s="78"/>
      <c r="B48" s="79"/>
      <c r="C48" s="79"/>
      <c r="D48" s="80"/>
      <c r="E48" s="81"/>
      <c r="F48" s="81"/>
      <c r="G48" s="81"/>
      <c r="H48" s="81"/>
      <c r="I48" s="81"/>
      <c r="J48" s="169"/>
      <c r="K48" s="170"/>
    </row>
    <row r="49" spans="1:11" ht="17.100000000000001" customHeight="1">
      <c r="A49" s="78"/>
      <c r="B49" s="79"/>
      <c r="C49" s="79"/>
      <c r="D49" s="80"/>
      <c r="E49" s="81"/>
      <c r="F49" s="81"/>
      <c r="G49" s="81"/>
      <c r="H49" s="81"/>
      <c r="I49" s="81"/>
      <c r="J49" s="169"/>
      <c r="K49" s="170"/>
    </row>
    <row r="50" spans="1:11" ht="17.100000000000001" customHeight="1">
      <c r="A50" s="78"/>
      <c r="B50" s="79"/>
      <c r="C50" s="79"/>
      <c r="D50" s="80"/>
      <c r="E50" s="81"/>
      <c r="F50" s="81"/>
      <c r="G50" s="81"/>
      <c r="H50" s="81"/>
      <c r="I50" s="81"/>
      <c r="J50" s="169"/>
      <c r="K50" s="170"/>
    </row>
    <row r="51" spans="1:11" ht="17.100000000000001" customHeight="1">
      <c r="A51" s="78"/>
      <c r="B51" s="79"/>
      <c r="C51" s="79"/>
      <c r="D51" s="80"/>
      <c r="E51" s="81"/>
      <c r="F51" s="81"/>
      <c r="G51" s="81"/>
      <c r="H51" s="81"/>
      <c r="I51" s="81"/>
      <c r="J51" s="169"/>
      <c r="K51" s="170"/>
    </row>
    <row r="52" spans="1:11" ht="17.100000000000001" customHeight="1">
      <c r="A52" s="78"/>
      <c r="B52" s="79"/>
      <c r="C52" s="79"/>
      <c r="D52" s="80"/>
      <c r="E52" s="81"/>
      <c r="F52" s="81"/>
      <c r="G52" s="81"/>
      <c r="H52" s="81"/>
      <c r="I52" s="81"/>
      <c r="J52" s="169"/>
      <c r="K52" s="170"/>
    </row>
    <row r="53" spans="1:11" ht="17.100000000000001" customHeight="1">
      <c r="A53" s="78"/>
      <c r="B53" s="79"/>
      <c r="C53" s="79"/>
      <c r="D53" s="80"/>
      <c r="E53" s="81"/>
      <c r="F53" s="81"/>
      <c r="G53" s="81"/>
      <c r="H53" s="81"/>
      <c r="I53" s="81"/>
      <c r="J53" s="169"/>
      <c r="K53" s="170"/>
    </row>
    <row r="54" spans="1:11" ht="17.100000000000001" customHeight="1">
      <c r="A54" s="78"/>
      <c r="B54" s="79"/>
      <c r="C54" s="79"/>
      <c r="D54" s="80"/>
      <c r="E54" s="81"/>
      <c r="F54" s="81"/>
      <c r="G54" s="81"/>
      <c r="H54" s="81"/>
      <c r="I54" s="81"/>
      <c r="J54" s="169"/>
      <c r="K54" s="170"/>
    </row>
    <row r="55" spans="1:11" ht="17.100000000000001" customHeight="1">
      <c r="A55" s="78"/>
      <c r="B55" s="79"/>
      <c r="C55" s="79"/>
      <c r="D55" s="80"/>
      <c r="E55" s="81"/>
      <c r="F55" s="81"/>
      <c r="G55" s="81"/>
      <c r="H55" s="81"/>
      <c r="I55" s="81"/>
      <c r="J55" s="169"/>
      <c r="K55" s="170"/>
    </row>
    <row r="56" spans="1:11" ht="17.100000000000001" customHeight="1">
      <c r="A56" s="78"/>
      <c r="B56" s="79"/>
      <c r="C56" s="79"/>
      <c r="D56" s="80"/>
      <c r="E56" s="81"/>
      <c r="F56" s="81"/>
      <c r="G56" s="81"/>
      <c r="H56" s="81"/>
      <c r="I56" s="81"/>
      <c r="J56" s="169"/>
      <c r="K56" s="170"/>
    </row>
    <row r="57" spans="1:11" ht="17.100000000000001" customHeight="1">
      <c r="A57" s="78"/>
      <c r="B57" s="79"/>
      <c r="C57" s="79"/>
      <c r="D57" s="80"/>
      <c r="E57" s="81"/>
      <c r="F57" s="81"/>
      <c r="G57" s="81"/>
      <c r="H57" s="81"/>
      <c r="I57" s="81"/>
      <c r="J57" s="169"/>
      <c r="K57" s="170"/>
    </row>
    <row r="58" spans="1:11" ht="17.100000000000001" customHeight="1" thickBot="1">
      <c r="A58" s="98"/>
      <c r="B58" s="92"/>
      <c r="C58" s="92"/>
      <c r="D58" s="99"/>
      <c r="E58" s="100"/>
      <c r="F58" s="100"/>
      <c r="G58" s="100"/>
      <c r="H58" s="100"/>
      <c r="I58" s="100"/>
      <c r="J58" s="176"/>
      <c r="K58" s="177"/>
    </row>
    <row r="59" spans="1:11" ht="24.95" customHeight="1" thickBot="1">
      <c r="A59" s="312" t="s">
        <v>94</v>
      </c>
      <c r="B59" s="313"/>
      <c r="C59" s="313"/>
      <c r="D59" s="313"/>
      <c r="E59" s="313"/>
      <c r="F59" s="313"/>
      <c r="G59" s="313"/>
      <c r="H59" s="313"/>
      <c r="I59" s="313"/>
      <c r="J59" s="313"/>
      <c r="K59" s="51"/>
    </row>
    <row r="60" spans="1:11" ht="9.9499999999999993" customHeight="1" thickBot="1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1" ht="24.95" customHeight="1" thickBot="1">
      <c r="A61" s="299" t="s">
        <v>587</v>
      </c>
      <c r="B61" s="308"/>
      <c r="C61" s="308"/>
      <c r="D61" s="308"/>
      <c r="E61" s="308"/>
      <c r="F61" s="308"/>
      <c r="G61" s="308"/>
      <c r="H61" s="308"/>
      <c r="I61" s="308"/>
      <c r="J61" s="308"/>
      <c r="K61" s="309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</row>
    <row r="68" spans="1:11">
      <c r="A68" s="7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1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</row>
    <row r="79" spans="1:1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</row>
    <row r="80" spans="1:1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</row>
    <row r="81" spans="1:1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</row>
    <row r="82" spans="1:1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</row>
    <row r="83" spans="1:1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</row>
    <row r="84" spans="1:1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</row>
    <row r="85" spans="1:1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</row>
    <row r="86" spans="1:1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</row>
    <row r="87" spans="1:1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</row>
    <row r="88" spans="1:1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</row>
    <row r="89" spans="1:1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</row>
    <row r="90" spans="1:1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 spans="1:1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 spans="1:1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 spans="1:1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 spans="1:1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 spans="1:1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</sheetData>
  <mergeCells count="5">
    <mergeCell ref="A61:K61"/>
    <mergeCell ref="C5:C6"/>
    <mergeCell ref="D5:D6"/>
    <mergeCell ref="J5:J6"/>
    <mergeCell ref="A59:J59"/>
  </mergeCells>
  <phoneticPr fontId="0" type="noConversion"/>
  <pageMargins left="0.59055118110236227" right="0" top="0.39370078740157483" bottom="0" header="0" footer="0"/>
  <pageSetup paperSize="9" scale="7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rgb="FFFF7C80"/>
    <pageSetUpPr fitToPage="1"/>
  </sheetPr>
  <dimension ref="A1:L489"/>
  <sheetViews>
    <sheetView showGridLines="0" topLeftCell="A52" zoomScaleNormal="100" zoomScaleSheetLayoutView="100" workbookViewId="0">
      <selection activeCell="M9" sqref="M9"/>
    </sheetView>
  </sheetViews>
  <sheetFormatPr defaultRowHeight="15"/>
  <cols>
    <col min="1" max="1" width="9.7109375" style="3" customWidth="1"/>
    <col min="2" max="2" width="8.85546875" style="3" customWidth="1"/>
    <col min="3" max="3" width="70.7109375" style="3" customWidth="1"/>
    <col min="4" max="4" width="12.140625" style="3" customWidth="1"/>
    <col min="5" max="5" width="8.7109375" style="3" customWidth="1"/>
    <col min="6" max="9" width="8.7109375" style="3" hidden="1" customWidth="1"/>
    <col min="10" max="10" width="13" style="3" customWidth="1"/>
    <col min="11" max="11" width="15.7109375" style="3" customWidth="1"/>
    <col min="12" max="12" width="14.7109375" style="3" bestFit="1" customWidth="1"/>
    <col min="13" max="16384" width="9.140625" style="3"/>
  </cols>
  <sheetData>
    <row r="1" spans="1:12" ht="21.95" customHeight="1">
      <c r="A1" s="9" t="str">
        <f>+works!A1</f>
        <v>PROJECT NO: 027/MKLM/2021/2022</v>
      </c>
      <c r="B1" s="10"/>
      <c r="C1" s="10"/>
      <c r="D1" s="11"/>
      <c r="E1" s="10"/>
      <c r="F1" s="10"/>
      <c r="G1" s="10"/>
      <c r="H1" s="10"/>
      <c r="I1" s="10"/>
      <c r="J1" s="207" t="str">
        <f>+works!J1</f>
        <v>DATE: 01-12-2021</v>
      </c>
      <c r="K1" s="12"/>
    </row>
    <row r="2" spans="1:12" ht="21.95" customHeight="1">
      <c r="A2" s="107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/>
      <c r="K2" s="15"/>
    </row>
    <row r="3" spans="1:12" ht="21.95" customHeight="1" thickBot="1">
      <c r="A3" s="16" t="str">
        <f>+works!A3</f>
        <v>SANDFONTEIN WATER SUPPLY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2" ht="9.9499999999999993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2" ht="18" customHeight="1">
      <c r="A5" s="21" t="s">
        <v>2</v>
      </c>
      <c r="B5" s="22" t="s">
        <v>3</v>
      </c>
      <c r="C5" s="310" t="s">
        <v>4</v>
      </c>
      <c r="D5" s="302" t="s">
        <v>5</v>
      </c>
      <c r="E5" s="23" t="s">
        <v>6</v>
      </c>
      <c r="F5" s="24"/>
      <c r="G5" s="24"/>
      <c r="H5" s="24"/>
      <c r="I5" s="25"/>
      <c r="J5" s="304" t="s">
        <v>7</v>
      </c>
      <c r="K5" s="26" t="s">
        <v>8</v>
      </c>
    </row>
    <row r="6" spans="1:12" ht="18" customHeight="1" thickBot="1">
      <c r="A6" s="27" t="s">
        <v>9</v>
      </c>
      <c r="B6" s="28" t="s">
        <v>10</v>
      </c>
      <c r="C6" s="311"/>
      <c r="D6" s="303"/>
      <c r="E6" s="29" t="s">
        <v>11</v>
      </c>
      <c r="F6" s="30" t="s">
        <v>12</v>
      </c>
      <c r="G6" s="30" t="s">
        <v>13</v>
      </c>
      <c r="H6" s="30" t="s">
        <v>14</v>
      </c>
      <c r="I6" s="31" t="s">
        <v>15</v>
      </c>
      <c r="J6" s="305"/>
      <c r="K6" s="32" t="s">
        <v>16</v>
      </c>
    </row>
    <row r="7" spans="1:12" ht="21.95" customHeight="1">
      <c r="A7" s="33"/>
      <c r="B7" s="34" t="s">
        <v>17</v>
      </c>
      <c r="C7" s="35" t="s">
        <v>312</v>
      </c>
      <c r="D7" s="19"/>
      <c r="E7" s="19"/>
      <c r="F7" s="19"/>
      <c r="G7" s="19"/>
      <c r="H7" s="19"/>
      <c r="I7" s="19"/>
      <c r="J7" s="19"/>
      <c r="K7" s="36"/>
    </row>
    <row r="8" spans="1:12" ht="21.95" customHeight="1">
      <c r="A8" s="33"/>
      <c r="B8" s="34" t="s">
        <v>96</v>
      </c>
      <c r="C8" s="109" t="s">
        <v>313</v>
      </c>
      <c r="D8" s="19"/>
      <c r="E8" s="19"/>
      <c r="F8" s="19"/>
      <c r="G8" s="19"/>
      <c r="H8" s="19"/>
      <c r="I8" s="19"/>
      <c r="J8" s="19"/>
      <c r="K8" s="36"/>
    </row>
    <row r="9" spans="1:12" ht="15" customHeight="1" thickBot="1">
      <c r="A9" s="33"/>
      <c r="B9" s="34"/>
      <c r="C9" s="117" t="s">
        <v>97</v>
      </c>
      <c r="D9" s="19"/>
      <c r="E9" s="19"/>
      <c r="F9" s="19"/>
      <c r="G9" s="19"/>
      <c r="H9" s="19"/>
      <c r="I9" s="19"/>
      <c r="J9" s="19"/>
      <c r="K9" s="36"/>
    </row>
    <row r="10" spans="1:12" ht="17.100000000000001" customHeight="1">
      <c r="A10" s="191" t="s">
        <v>643</v>
      </c>
      <c r="B10" s="39"/>
      <c r="C10" s="219" t="s">
        <v>285</v>
      </c>
      <c r="D10" s="54"/>
      <c r="E10" s="54"/>
      <c r="F10" s="54"/>
      <c r="G10" s="54"/>
      <c r="H10" s="54"/>
      <c r="I10" s="54"/>
      <c r="J10" s="55"/>
      <c r="K10" s="220"/>
    </row>
    <row r="11" spans="1:12" ht="17.100000000000001" customHeight="1">
      <c r="A11" s="256"/>
      <c r="B11" s="92"/>
      <c r="C11" s="257"/>
      <c r="D11" s="258"/>
      <c r="E11" s="259"/>
      <c r="F11" s="259"/>
      <c r="G11" s="259"/>
      <c r="H11" s="259"/>
      <c r="I11" s="259"/>
      <c r="J11" s="260"/>
      <c r="K11" s="261"/>
    </row>
    <row r="12" spans="1:12" ht="17.100000000000001" customHeight="1">
      <c r="A12" s="78" t="s">
        <v>545</v>
      </c>
      <c r="B12" s="79" t="s">
        <v>609</v>
      </c>
      <c r="C12" s="79" t="s">
        <v>610</v>
      </c>
      <c r="D12" s="80" t="s">
        <v>161</v>
      </c>
      <c r="E12" s="81">
        <f>15*15</f>
        <v>225</v>
      </c>
      <c r="F12" s="81"/>
      <c r="G12" s="81"/>
      <c r="H12" s="81"/>
      <c r="I12" s="81"/>
      <c r="J12" s="169"/>
      <c r="K12" s="170"/>
    </row>
    <row r="13" spans="1:12" ht="17.100000000000001" customHeight="1">
      <c r="A13" s="78" t="s">
        <v>644</v>
      </c>
      <c r="B13" s="79" t="s">
        <v>611</v>
      </c>
      <c r="C13" s="79" t="s">
        <v>612</v>
      </c>
      <c r="D13" s="80" t="s">
        <v>120</v>
      </c>
      <c r="E13" s="81">
        <f>E12*0.3</f>
        <v>67.5</v>
      </c>
      <c r="F13" s="81"/>
      <c r="G13" s="81"/>
      <c r="H13" s="81"/>
      <c r="I13" s="81"/>
      <c r="J13" s="169"/>
      <c r="K13" s="170"/>
    </row>
    <row r="14" spans="1:12" ht="17.100000000000001" customHeight="1">
      <c r="A14" s="78" t="s">
        <v>645</v>
      </c>
      <c r="B14" s="79" t="s">
        <v>613</v>
      </c>
      <c r="C14" s="79" t="s">
        <v>614</v>
      </c>
      <c r="D14" s="80" t="s">
        <v>120</v>
      </c>
      <c r="E14" s="81">
        <f>0.8*3.5*3.5</f>
        <v>9.8000000000000007</v>
      </c>
      <c r="F14" s="81"/>
      <c r="G14" s="81"/>
      <c r="H14" s="81"/>
      <c r="I14" s="81"/>
      <c r="J14" s="169"/>
      <c r="K14" s="170"/>
      <c r="L14" s="8"/>
    </row>
    <row r="15" spans="1:12" ht="17.100000000000001" customHeight="1">
      <c r="A15" s="47"/>
      <c r="B15" s="48"/>
      <c r="C15" s="48"/>
      <c r="D15" s="49"/>
      <c r="E15" s="50"/>
      <c r="F15" s="50"/>
      <c r="G15" s="50"/>
      <c r="H15" s="50"/>
      <c r="I15" s="50"/>
      <c r="J15" s="173"/>
      <c r="K15" s="174"/>
      <c r="L15" s="8"/>
    </row>
    <row r="16" spans="1:12" ht="17.100000000000001" customHeight="1">
      <c r="A16" s="192">
        <v>6.2</v>
      </c>
      <c r="B16" s="262"/>
      <c r="C16" s="262" t="s">
        <v>615</v>
      </c>
      <c r="D16" s="263"/>
      <c r="E16" s="264"/>
      <c r="F16" s="264"/>
      <c r="G16" s="264"/>
      <c r="H16" s="264"/>
      <c r="I16" s="264"/>
      <c r="J16" s="265"/>
      <c r="K16" s="254"/>
      <c r="L16" s="8"/>
    </row>
    <row r="17" spans="1:12" ht="17.100000000000001" customHeight="1">
      <c r="A17" s="91"/>
      <c r="B17" s="92"/>
      <c r="C17" s="92"/>
      <c r="D17" s="104"/>
      <c r="E17" s="56"/>
      <c r="F17" s="56"/>
      <c r="G17" s="56"/>
      <c r="H17" s="56"/>
      <c r="I17" s="56"/>
      <c r="J17" s="178"/>
      <c r="K17" s="179"/>
      <c r="L17" s="8"/>
    </row>
    <row r="18" spans="1:12" ht="17.100000000000001" customHeight="1">
      <c r="A18" s="78" t="s">
        <v>546</v>
      </c>
      <c r="B18" s="79" t="s">
        <v>616</v>
      </c>
      <c r="C18" s="79" t="s">
        <v>617</v>
      </c>
      <c r="D18" s="80" t="s">
        <v>120</v>
      </c>
      <c r="E18" s="81">
        <f>(1.8*2.5*2.5)*6</f>
        <v>67.5</v>
      </c>
      <c r="F18" s="81"/>
      <c r="G18" s="81"/>
      <c r="H18" s="81"/>
      <c r="I18" s="81"/>
      <c r="J18" s="169"/>
      <c r="K18" s="180"/>
      <c r="L18" s="8"/>
    </row>
    <row r="19" spans="1:12" ht="17.100000000000001" customHeight="1">
      <c r="A19" s="78" t="s">
        <v>646</v>
      </c>
      <c r="B19" s="79" t="s">
        <v>618</v>
      </c>
      <c r="C19" s="79" t="s">
        <v>619</v>
      </c>
      <c r="D19" s="80" t="s">
        <v>161</v>
      </c>
      <c r="E19" s="81">
        <f>2.5*2.5*6</f>
        <v>37.5</v>
      </c>
      <c r="F19" s="81"/>
      <c r="G19" s="81"/>
      <c r="H19" s="81"/>
      <c r="I19" s="81"/>
      <c r="J19" s="169"/>
      <c r="K19" s="180"/>
      <c r="L19" s="8"/>
    </row>
    <row r="20" spans="1:12" ht="17.100000000000001" customHeight="1">
      <c r="A20" s="78" t="s">
        <v>647</v>
      </c>
      <c r="B20" s="79" t="s">
        <v>620</v>
      </c>
      <c r="C20" s="79" t="s">
        <v>621</v>
      </c>
      <c r="D20" s="80" t="s">
        <v>161</v>
      </c>
      <c r="E20" s="81" t="s">
        <v>143</v>
      </c>
      <c r="F20" s="81"/>
      <c r="G20" s="81"/>
      <c r="H20" s="81"/>
      <c r="I20" s="81"/>
      <c r="J20" s="169"/>
      <c r="K20" s="180" t="s">
        <v>209</v>
      </c>
      <c r="L20" s="8"/>
    </row>
    <row r="21" spans="1:12" ht="17.100000000000001" customHeight="1">
      <c r="A21" s="78" t="s">
        <v>648</v>
      </c>
      <c r="B21" s="79" t="s">
        <v>620</v>
      </c>
      <c r="C21" s="79" t="s">
        <v>622</v>
      </c>
      <c r="D21" s="80" t="s">
        <v>161</v>
      </c>
      <c r="E21" s="81">
        <f>E19*50%</f>
        <v>18.75</v>
      </c>
      <c r="F21" s="81"/>
      <c r="G21" s="81"/>
      <c r="H21" s="81"/>
      <c r="I21" s="81"/>
      <c r="J21" s="169"/>
      <c r="K21" s="180"/>
      <c r="L21" s="8"/>
    </row>
    <row r="22" spans="1:12" ht="17.100000000000001" customHeight="1">
      <c r="A22" s="78" t="s">
        <v>649</v>
      </c>
      <c r="B22" s="79" t="s">
        <v>623</v>
      </c>
      <c r="C22" s="79" t="s">
        <v>624</v>
      </c>
      <c r="D22" s="80" t="s">
        <v>161</v>
      </c>
      <c r="E22" s="81">
        <f>3.5*3.5</f>
        <v>12.25</v>
      </c>
      <c r="F22" s="81"/>
      <c r="G22" s="81"/>
      <c r="H22" s="81"/>
      <c r="I22" s="81"/>
      <c r="J22" s="169"/>
      <c r="K22" s="180"/>
      <c r="L22" s="8"/>
    </row>
    <row r="23" spans="1:12" ht="17.100000000000001" customHeight="1">
      <c r="A23" s="47"/>
      <c r="B23" s="48"/>
      <c r="C23" s="48"/>
      <c r="D23" s="49"/>
      <c r="E23" s="50"/>
      <c r="F23" s="50"/>
      <c r="G23" s="50"/>
      <c r="H23" s="50"/>
      <c r="I23" s="50"/>
      <c r="J23" s="173"/>
      <c r="K23" s="174"/>
      <c r="L23" s="8"/>
    </row>
    <row r="24" spans="1:12" ht="17.100000000000001" customHeight="1">
      <c r="A24" s="192">
        <v>6.3</v>
      </c>
      <c r="B24" s="262"/>
      <c r="C24" s="262" t="s">
        <v>292</v>
      </c>
      <c r="D24" s="263"/>
      <c r="E24" s="264"/>
      <c r="F24" s="264"/>
      <c r="G24" s="264"/>
      <c r="H24" s="264"/>
      <c r="I24" s="264"/>
      <c r="J24" s="265"/>
      <c r="K24" s="254"/>
      <c r="L24" s="8"/>
    </row>
    <row r="25" spans="1:12" ht="17.100000000000001" customHeight="1">
      <c r="A25" s="91" t="s">
        <v>650</v>
      </c>
      <c r="B25" s="92" t="s">
        <v>314</v>
      </c>
      <c r="C25" s="108" t="s">
        <v>639</v>
      </c>
      <c r="D25" s="104"/>
      <c r="E25" s="56"/>
      <c r="F25" s="56"/>
      <c r="G25" s="56"/>
      <c r="H25" s="56"/>
      <c r="I25" s="56"/>
      <c r="J25" s="178"/>
      <c r="K25" s="255"/>
      <c r="L25" s="8"/>
    </row>
    <row r="26" spans="1:12" ht="17.100000000000001" customHeight="1">
      <c r="A26" s="78"/>
      <c r="B26" s="79"/>
      <c r="C26" s="79" t="s">
        <v>315</v>
      </c>
      <c r="D26" s="80"/>
      <c r="E26" s="81"/>
      <c r="F26" s="81"/>
      <c r="G26" s="81"/>
      <c r="H26" s="81"/>
      <c r="I26" s="81"/>
      <c r="J26" s="169"/>
      <c r="K26" s="170"/>
      <c r="L26" s="8"/>
    </row>
    <row r="27" spans="1:12" ht="17.100000000000001" customHeight="1">
      <c r="A27" s="78"/>
      <c r="B27" s="79"/>
      <c r="C27" s="79" t="s">
        <v>638</v>
      </c>
      <c r="D27" s="80"/>
      <c r="E27" s="118"/>
      <c r="F27" s="81"/>
      <c r="G27" s="81"/>
      <c r="H27" s="81"/>
      <c r="I27" s="81"/>
      <c r="J27" s="169"/>
      <c r="K27" s="170"/>
      <c r="L27" s="8"/>
    </row>
    <row r="28" spans="1:12" ht="17.100000000000001" customHeight="1">
      <c r="A28" s="78"/>
      <c r="B28" s="79"/>
      <c r="C28" s="79" t="s">
        <v>625</v>
      </c>
      <c r="D28" s="80"/>
      <c r="E28" s="81"/>
      <c r="F28" s="81"/>
      <c r="G28" s="81"/>
      <c r="H28" s="81"/>
      <c r="I28" s="81"/>
      <c r="J28" s="169"/>
      <c r="K28" s="170"/>
      <c r="L28" s="8"/>
    </row>
    <row r="29" spans="1:12" ht="17.100000000000001" customHeight="1">
      <c r="A29" s="78"/>
      <c r="B29" s="79"/>
      <c r="C29" s="79" t="s">
        <v>626</v>
      </c>
      <c r="D29" s="80"/>
      <c r="E29" s="81"/>
      <c r="F29" s="81"/>
      <c r="G29" s="81"/>
      <c r="H29" s="81"/>
      <c r="I29" s="81"/>
      <c r="J29" s="169"/>
      <c r="K29" s="170"/>
      <c r="L29" s="8"/>
    </row>
    <row r="30" spans="1:12" ht="17.100000000000001" customHeight="1">
      <c r="A30" s="78"/>
      <c r="B30" s="79"/>
      <c r="C30" s="79" t="s">
        <v>627</v>
      </c>
      <c r="D30" s="80"/>
      <c r="E30" s="81"/>
      <c r="F30" s="81"/>
      <c r="G30" s="81"/>
      <c r="H30" s="81"/>
      <c r="I30" s="81"/>
      <c r="J30" s="169"/>
      <c r="K30" s="170"/>
      <c r="L30" s="8"/>
    </row>
    <row r="31" spans="1:12" ht="17.100000000000001" customHeight="1">
      <c r="A31" s="78"/>
      <c r="B31" s="79"/>
      <c r="C31" s="79" t="s">
        <v>628</v>
      </c>
      <c r="D31" s="80"/>
      <c r="E31" s="81"/>
      <c r="F31" s="81"/>
      <c r="G31" s="81"/>
      <c r="H31" s="81"/>
      <c r="I31" s="81"/>
      <c r="J31" s="169"/>
      <c r="K31" s="170"/>
      <c r="L31" s="8"/>
    </row>
    <row r="32" spans="1:12" ht="17.100000000000001" customHeight="1">
      <c r="A32" s="78"/>
      <c r="B32" s="79"/>
      <c r="C32" s="79" t="s">
        <v>629</v>
      </c>
      <c r="D32" s="80"/>
      <c r="E32" s="81"/>
      <c r="F32" s="81"/>
      <c r="G32" s="81"/>
      <c r="H32" s="81"/>
      <c r="I32" s="81"/>
      <c r="J32" s="169"/>
      <c r="K32" s="170"/>
      <c r="L32" s="8"/>
    </row>
    <row r="33" spans="1:11" ht="17.100000000000001" customHeight="1">
      <c r="A33" s="78"/>
      <c r="B33" s="79"/>
      <c r="C33" s="79" t="s">
        <v>634</v>
      </c>
      <c r="D33" s="80"/>
      <c r="E33" s="81"/>
      <c r="F33" s="81"/>
      <c r="G33" s="81"/>
      <c r="H33" s="81"/>
      <c r="I33" s="81"/>
      <c r="J33" s="169"/>
      <c r="K33" s="180"/>
    </row>
    <row r="34" spans="1:11" ht="17.100000000000001" customHeight="1">
      <c r="A34" s="78"/>
      <c r="B34" s="79"/>
      <c r="C34" s="79" t="s">
        <v>635</v>
      </c>
      <c r="D34" s="80"/>
      <c r="E34" s="81"/>
      <c r="F34" s="81"/>
      <c r="G34" s="81"/>
      <c r="H34" s="81"/>
      <c r="I34" s="81"/>
      <c r="J34" s="169"/>
      <c r="K34" s="180"/>
    </row>
    <row r="35" spans="1:11" ht="17.100000000000001" customHeight="1">
      <c r="A35" s="78"/>
      <c r="B35" s="79"/>
      <c r="C35" s="79" t="s">
        <v>636</v>
      </c>
      <c r="D35" s="80"/>
      <c r="E35" s="81"/>
      <c r="F35" s="81"/>
      <c r="G35" s="81"/>
      <c r="H35" s="81"/>
      <c r="I35" s="81"/>
      <c r="J35" s="169"/>
      <c r="K35" s="180"/>
    </row>
    <row r="36" spans="1:11" ht="17.100000000000001" customHeight="1">
      <c r="A36" s="78"/>
      <c r="B36" s="79"/>
      <c r="C36" s="79" t="s">
        <v>637</v>
      </c>
      <c r="D36" s="80"/>
      <c r="E36" s="81"/>
      <c r="F36" s="81"/>
      <c r="G36" s="81"/>
      <c r="H36" s="81"/>
      <c r="I36" s="81"/>
      <c r="J36" s="169"/>
      <c r="K36" s="180"/>
    </row>
    <row r="37" spans="1:11" ht="17.100000000000001" customHeight="1">
      <c r="A37" s="78"/>
      <c r="B37" s="79"/>
      <c r="C37" s="79" t="s">
        <v>641</v>
      </c>
      <c r="D37" s="80" t="s">
        <v>640</v>
      </c>
      <c r="E37" s="81">
        <v>1</v>
      </c>
      <c r="F37" s="81"/>
      <c r="G37" s="81"/>
      <c r="H37" s="81"/>
      <c r="I37" s="81"/>
      <c r="J37" s="193">
        <v>1500000</v>
      </c>
      <c r="K37" s="170">
        <f>E37*J37</f>
        <v>1500000</v>
      </c>
    </row>
    <row r="38" spans="1:11" ht="17.100000000000001" customHeight="1">
      <c r="A38" s="78" t="s">
        <v>651</v>
      </c>
      <c r="B38" s="79"/>
      <c r="C38" s="79" t="s">
        <v>653</v>
      </c>
      <c r="D38" s="80" t="s">
        <v>90</v>
      </c>
      <c r="E38" s="88"/>
      <c r="F38" s="81" t="e">
        <f>+#REF!</f>
        <v>#REF!</v>
      </c>
      <c r="G38" s="81" t="e">
        <f>+F38*E38</f>
        <v>#REF!</v>
      </c>
      <c r="H38" s="81"/>
      <c r="I38" s="81"/>
      <c r="J38" s="202"/>
      <c r="K38" s="83"/>
    </row>
    <row r="39" spans="1:11" ht="17.100000000000001" customHeight="1">
      <c r="A39" s="78"/>
      <c r="B39" s="79"/>
      <c r="C39" s="79"/>
      <c r="D39" s="80"/>
      <c r="E39" s="81"/>
      <c r="F39" s="81"/>
      <c r="G39" s="81"/>
      <c r="H39" s="81"/>
      <c r="I39" s="81"/>
      <c r="J39" s="169"/>
      <c r="K39" s="170"/>
    </row>
    <row r="40" spans="1:11" ht="17.100000000000001" customHeight="1">
      <c r="A40" s="78" t="s">
        <v>652</v>
      </c>
      <c r="B40" s="79"/>
      <c r="C40" s="79" t="s">
        <v>630</v>
      </c>
      <c r="D40" s="80"/>
      <c r="E40" s="81"/>
      <c r="F40" s="81"/>
      <c r="G40" s="81"/>
      <c r="H40" s="81"/>
      <c r="I40" s="81"/>
      <c r="J40" s="169"/>
      <c r="K40" s="170"/>
    </row>
    <row r="41" spans="1:11" ht="17.100000000000001" customHeight="1">
      <c r="A41" s="78"/>
      <c r="B41" s="79"/>
      <c r="C41" s="79" t="s">
        <v>631</v>
      </c>
      <c r="D41" s="80" t="s">
        <v>103</v>
      </c>
      <c r="E41" s="81">
        <f>15*4</f>
        <v>60</v>
      </c>
      <c r="F41" s="81"/>
      <c r="G41" s="81"/>
      <c r="H41" s="81"/>
      <c r="I41" s="81"/>
      <c r="J41" s="169"/>
      <c r="K41" s="170"/>
    </row>
    <row r="42" spans="1:11" ht="17.100000000000001" customHeight="1">
      <c r="A42" s="78"/>
      <c r="B42" s="79"/>
      <c r="C42" s="79" t="s">
        <v>632</v>
      </c>
      <c r="D42" s="80"/>
      <c r="E42" s="81"/>
      <c r="F42" s="81"/>
      <c r="G42" s="81"/>
      <c r="H42" s="81"/>
      <c r="I42" s="81"/>
      <c r="J42" s="169"/>
      <c r="K42" s="170"/>
    </row>
    <row r="43" spans="1:11" ht="17.100000000000001" customHeight="1">
      <c r="A43" s="78"/>
      <c r="B43" s="79"/>
      <c r="C43" s="79" t="s">
        <v>633</v>
      </c>
      <c r="D43" s="80"/>
      <c r="E43" s="81"/>
      <c r="F43" s="81"/>
      <c r="G43" s="81"/>
      <c r="H43" s="81"/>
      <c r="I43" s="81"/>
      <c r="J43" s="169"/>
      <c r="K43" s="170"/>
    </row>
    <row r="44" spans="1:11" ht="17.100000000000001" customHeight="1">
      <c r="A44" s="78"/>
      <c r="B44" s="79"/>
      <c r="C44" s="79"/>
      <c r="D44" s="80"/>
      <c r="E44" s="81"/>
      <c r="F44" s="81"/>
      <c r="G44" s="81"/>
      <c r="H44" s="81"/>
      <c r="I44" s="81"/>
      <c r="J44" s="169"/>
      <c r="K44" s="180"/>
    </row>
    <row r="45" spans="1:11" ht="17.100000000000001" customHeight="1">
      <c r="A45" s="78"/>
      <c r="B45" s="79"/>
      <c r="C45" s="79"/>
      <c r="D45" s="80"/>
      <c r="E45" s="81"/>
      <c r="F45" s="81"/>
      <c r="G45" s="81"/>
      <c r="H45" s="81"/>
      <c r="I45" s="81"/>
      <c r="J45" s="169"/>
      <c r="K45" s="180"/>
    </row>
    <row r="46" spans="1:11" ht="17.100000000000001" customHeight="1">
      <c r="A46" s="78"/>
      <c r="B46" s="79"/>
      <c r="C46" s="79"/>
      <c r="D46" s="80"/>
      <c r="E46" s="81"/>
      <c r="F46" s="81"/>
      <c r="G46" s="81"/>
      <c r="H46" s="81"/>
      <c r="I46" s="81"/>
      <c r="J46" s="169"/>
      <c r="K46" s="180"/>
    </row>
    <row r="47" spans="1:11" ht="17.100000000000001" customHeight="1">
      <c r="A47" s="78"/>
      <c r="B47" s="79"/>
      <c r="C47" s="79"/>
      <c r="D47" s="80"/>
      <c r="E47" s="81"/>
      <c r="F47" s="81"/>
      <c r="G47" s="81"/>
      <c r="H47" s="81"/>
      <c r="I47" s="81"/>
      <c r="J47" s="169"/>
      <c r="K47" s="170"/>
    </row>
    <row r="48" spans="1:11" ht="17.100000000000001" customHeight="1">
      <c r="A48" s="78"/>
      <c r="B48" s="79"/>
      <c r="C48" s="79"/>
      <c r="D48" s="80"/>
      <c r="E48" s="81"/>
      <c r="F48" s="81"/>
      <c r="G48" s="81"/>
      <c r="H48" s="81"/>
      <c r="I48" s="81"/>
      <c r="J48" s="169"/>
      <c r="K48" s="170"/>
    </row>
    <row r="49" spans="1:11" ht="17.100000000000001" customHeight="1">
      <c r="A49" s="78"/>
      <c r="B49" s="79"/>
      <c r="C49" s="79"/>
      <c r="D49" s="80"/>
      <c r="E49" s="81"/>
      <c r="F49" s="81"/>
      <c r="G49" s="81"/>
      <c r="H49" s="81"/>
      <c r="I49" s="81"/>
      <c r="J49" s="169"/>
      <c r="K49" s="170"/>
    </row>
    <row r="50" spans="1:11" ht="17.100000000000001" customHeight="1">
      <c r="A50" s="78"/>
      <c r="B50" s="79"/>
      <c r="C50" s="79"/>
      <c r="D50" s="80"/>
      <c r="E50" s="81"/>
      <c r="F50" s="81"/>
      <c r="G50" s="81"/>
      <c r="H50" s="81"/>
      <c r="I50" s="81"/>
      <c r="J50" s="169"/>
      <c r="K50" s="170"/>
    </row>
    <row r="51" spans="1:11" ht="17.100000000000001" customHeight="1">
      <c r="A51" s="78"/>
      <c r="B51" s="79"/>
      <c r="C51" s="79"/>
      <c r="D51" s="80"/>
      <c r="E51" s="81"/>
      <c r="F51" s="81"/>
      <c r="G51" s="81"/>
      <c r="H51" s="81"/>
      <c r="I51" s="81"/>
      <c r="J51" s="169"/>
      <c r="K51" s="170"/>
    </row>
    <row r="52" spans="1:11" ht="17.100000000000001" customHeight="1">
      <c r="A52" s="78"/>
      <c r="B52" s="79"/>
      <c r="C52" s="79"/>
      <c r="D52" s="80"/>
      <c r="E52" s="81"/>
      <c r="F52" s="81"/>
      <c r="G52" s="81"/>
      <c r="H52" s="81"/>
      <c r="I52" s="81"/>
      <c r="J52" s="169"/>
      <c r="K52" s="170"/>
    </row>
    <row r="53" spans="1:11" ht="17.100000000000001" customHeight="1">
      <c r="A53" s="78"/>
      <c r="B53" s="79"/>
      <c r="C53" s="79"/>
      <c r="D53" s="80"/>
      <c r="E53" s="81"/>
      <c r="F53" s="81"/>
      <c r="G53" s="81"/>
      <c r="H53" s="81"/>
      <c r="I53" s="81"/>
      <c r="J53" s="169"/>
      <c r="K53" s="170"/>
    </row>
    <row r="54" spans="1:11" ht="17.100000000000001" customHeight="1" thickBot="1">
      <c r="A54" s="98"/>
      <c r="B54" s="92"/>
      <c r="C54" s="92"/>
      <c r="D54" s="99"/>
      <c r="E54" s="100"/>
      <c r="F54" s="100"/>
      <c r="G54" s="100"/>
      <c r="H54" s="100"/>
      <c r="I54" s="100"/>
      <c r="J54" s="176"/>
      <c r="K54" s="177"/>
    </row>
    <row r="55" spans="1:11" ht="24.95" customHeight="1" thickBot="1">
      <c r="A55" s="312" t="s">
        <v>94</v>
      </c>
      <c r="B55" s="315"/>
      <c r="C55" s="315"/>
      <c r="D55" s="315"/>
      <c r="E55" s="315"/>
      <c r="F55" s="315"/>
      <c r="G55" s="315"/>
      <c r="H55" s="315"/>
      <c r="I55" s="315"/>
      <c r="J55" s="316"/>
      <c r="K55" s="51"/>
    </row>
    <row r="56" spans="1:11" ht="9.9499999999999993" customHeight="1" thickBot="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</row>
    <row r="57" spans="1:11" ht="24.95" customHeight="1" thickBot="1">
      <c r="A57" s="299" t="s">
        <v>655</v>
      </c>
      <c r="B57" s="308"/>
      <c r="C57" s="308"/>
      <c r="D57" s="308"/>
      <c r="E57" s="308"/>
      <c r="F57" s="308"/>
      <c r="G57" s="308"/>
      <c r="H57" s="308"/>
      <c r="I57" s="308"/>
      <c r="J57" s="308"/>
      <c r="K57" s="309"/>
    </row>
    <row r="58" spans="1:1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</row>
    <row r="59" spans="1:1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</sheetData>
  <mergeCells count="5">
    <mergeCell ref="A57:K57"/>
    <mergeCell ref="A55:J55"/>
    <mergeCell ref="D5:D6"/>
    <mergeCell ref="J5:J6"/>
    <mergeCell ref="C5:C6"/>
  </mergeCells>
  <phoneticPr fontId="2" type="noConversion"/>
  <pageMargins left="0.59055118110236227" right="0" top="0.39370078740157483" bottom="0" header="0" footer="0"/>
  <pageSetup paperSize="9" scale="7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9">
    <tabColor indexed="51"/>
    <pageSetUpPr fitToPage="1"/>
  </sheetPr>
  <dimension ref="A1:K488"/>
  <sheetViews>
    <sheetView showGridLines="0" topLeftCell="A43" zoomScaleNormal="100" zoomScaleSheetLayoutView="100" workbookViewId="0">
      <selection activeCell="M55" sqref="M55"/>
    </sheetView>
  </sheetViews>
  <sheetFormatPr defaultRowHeight="15"/>
  <cols>
    <col min="1" max="2" width="9.7109375" style="3" customWidth="1"/>
    <col min="3" max="3" width="70.7109375" style="3" customWidth="1"/>
    <col min="4" max="4" width="6.7109375" style="3" customWidth="1"/>
    <col min="5" max="5" width="8.7109375" style="3" customWidth="1"/>
    <col min="6" max="9" width="8.7109375" style="3" hidden="1" customWidth="1"/>
    <col min="10" max="10" width="11.7109375" style="3" customWidth="1"/>
    <col min="11" max="11" width="15.7109375" style="3" customWidth="1"/>
    <col min="12" max="16384" width="9.140625" style="3"/>
  </cols>
  <sheetData>
    <row r="1" spans="1:11" ht="21.95" customHeight="1">
      <c r="A1" s="9" t="str">
        <f>+works!A1</f>
        <v>PROJECT NO: 027/MKLM/2021/2022</v>
      </c>
      <c r="B1" s="10"/>
      <c r="C1" s="10"/>
      <c r="D1" s="11"/>
      <c r="E1" s="10"/>
      <c r="F1" s="10"/>
      <c r="G1" s="10"/>
      <c r="H1" s="10"/>
      <c r="I1" s="10"/>
      <c r="J1" s="207" t="str">
        <f>+works!J1</f>
        <v>DATE: 01-12-2021</v>
      </c>
      <c r="K1" s="12"/>
    </row>
    <row r="2" spans="1:11" ht="21.95" customHeight="1">
      <c r="A2" s="107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/>
      <c r="K2" s="15"/>
    </row>
    <row r="3" spans="1:11" ht="21.95" customHeight="1" thickBot="1">
      <c r="A3" s="16" t="str">
        <f>+works!A3</f>
        <v>SANDFONTEIN WATER SUPPLY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9.9499999999999993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" customHeight="1">
      <c r="A5" s="21" t="s">
        <v>2</v>
      </c>
      <c r="B5" s="22" t="s">
        <v>3</v>
      </c>
      <c r="C5" s="310" t="s">
        <v>4</v>
      </c>
      <c r="D5" s="302" t="s">
        <v>5</v>
      </c>
      <c r="E5" s="23" t="s">
        <v>6</v>
      </c>
      <c r="F5" s="24"/>
      <c r="G5" s="24"/>
      <c r="H5" s="24"/>
      <c r="I5" s="25"/>
      <c r="J5" s="304" t="s">
        <v>7</v>
      </c>
      <c r="K5" s="26" t="s">
        <v>8</v>
      </c>
    </row>
    <row r="6" spans="1:11" ht="18" customHeight="1" thickBot="1">
      <c r="A6" s="27" t="s">
        <v>9</v>
      </c>
      <c r="B6" s="28" t="s">
        <v>10</v>
      </c>
      <c r="C6" s="311"/>
      <c r="D6" s="303"/>
      <c r="E6" s="29" t="s">
        <v>11</v>
      </c>
      <c r="F6" s="30" t="s">
        <v>12</v>
      </c>
      <c r="G6" s="30" t="s">
        <v>13</v>
      </c>
      <c r="H6" s="30" t="s">
        <v>14</v>
      </c>
      <c r="I6" s="31" t="s">
        <v>15</v>
      </c>
      <c r="J6" s="305"/>
      <c r="K6" s="32" t="s">
        <v>16</v>
      </c>
    </row>
    <row r="7" spans="1:11" ht="21.95" customHeight="1">
      <c r="A7" s="33"/>
      <c r="B7" s="34" t="s">
        <v>17</v>
      </c>
      <c r="C7" s="109" t="s">
        <v>316</v>
      </c>
      <c r="D7" s="19"/>
      <c r="E7" s="19"/>
      <c r="F7" s="19"/>
      <c r="G7" s="19"/>
      <c r="H7" s="19"/>
      <c r="I7" s="19"/>
      <c r="J7" s="19"/>
      <c r="K7" s="36"/>
    </row>
    <row r="8" spans="1:11" ht="21.95" customHeight="1">
      <c r="A8" s="33"/>
      <c r="B8" s="34" t="s">
        <v>96</v>
      </c>
      <c r="C8" s="109" t="s">
        <v>317</v>
      </c>
      <c r="D8" s="19"/>
      <c r="E8" s="19"/>
      <c r="F8" s="19"/>
      <c r="G8" s="19"/>
      <c r="H8" s="19"/>
      <c r="I8" s="19"/>
      <c r="J8" s="19"/>
      <c r="K8" s="36"/>
    </row>
    <row r="9" spans="1:11" ht="15" customHeight="1" thickBot="1">
      <c r="A9" s="33"/>
      <c r="B9" s="34"/>
      <c r="C9" s="109"/>
      <c r="D9" s="19"/>
      <c r="E9" s="19"/>
      <c r="F9" s="19"/>
      <c r="G9" s="19"/>
      <c r="H9" s="19"/>
      <c r="I9" s="19"/>
      <c r="J9" s="19"/>
      <c r="K9" s="36"/>
    </row>
    <row r="10" spans="1:11" ht="17.100000000000001" customHeight="1">
      <c r="A10" s="191" t="s">
        <v>318</v>
      </c>
      <c r="B10" s="138"/>
      <c r="C10" s="221" t="s">
        <v>319</v>
      </c>
      <c r="D10" s="139"/>
      <c r="E10" s="140"/>
      <c r="F10" s="140"/>
      <c r="G10" s="140"/>
      <c r="H10" s="140"/>
      <c r="I10" s="140"/>
      <c r="J10" s="141"/>
      <c r="K10" s="209"/>
    </row>
    <row r="11" spans="1:11" ht="17.100000000000001" customHeight="1">
      <c r="A11" s="91"/>
      <c r="B11" s="92"/>
      <c r="C11" s="92"/>
      <c r="D11" s="213"/>
      <c r="E11" s="214"/>
      <c r="F11" s="56"/>
      <c r="G11" s="56"/>
      <c r="H11" s="56"/>
      <c r="I11" s="56"/>
      <c r="J11" s="96"/>
      <c r="K11" s="222"/>
    </row>
    <row r="12" spans="1:11" ht="17.100000000000001" customHeight="1">
      <c r="A12" s="78" t="s">
        <v>320</v>
      </c>
      <c r="B12" s="79" t="s">
        <v>321</v>
      </c>
      <c r="C12" s="79" t="s">
        <v>322</v>
      </c>
      <c r="D12" s="80" t="s">
        <v>27</v>
      </c>
      <c r="E12" s="118">
        <v>1</v>
      </c>
      <c r="F12" s="186"/>
      <c r="G12" s="186"/>
      <c r="H12" s="186"/>
      <c r="I12" s="186"/>
      <c r="J12" s="169"/>
      <c r="K12" s="170"/>
    </row>
    <row r="13" spans="1:11" ht="17.100000000000001" customHeight="1">
      <c r="A13" s="47"/>
      <c r="B13" s="48"/>
      <c r="C13" s="48"/>
      <c r="D13" s="49"/>
      <c r="E13" s="269"/>
      <c r="F13" s="187"/>
      <c r="G13" s="187"/>
      <c r="H13" s="187"/>
      <c r="I13" s="187"/>
      <c r="J13" s="173"/>
      <c r="K13" s="174"/>
    </row>
    <row r="14" spans="1:11" ht="17.100000000000001" customHeight="1">
      <c r="A14" s="192" t="s">
        <v>323</v>
      </c>
      <c r="B14" s="42"/>
      <c r="C14" s="42" t="s">
        <v>324</v>
      </c>
      <c r="D14" s="43"/>
      <c r="E14" s="270"/>
      <c r="F14" s="188"/>
      <c r="G14" s="188"/>
      <c r="H14" s="188"/>
      <c r="I14" s="188"/>
      <c r="J14" s="171"/>
      <c r="K14" s="172"/>
    </row>
    <row r="15" spans="1:11" ht="17.100000000000001" customHeight="1">
      <c r="A15" s="211"/>
      <c r="B15" s="212"/>
      <c r="C15" s="212"/>
      <c r="D15" s="213"/>
      <c r="E15" s="271"/>
      <c r="F15" s="223"/>
      <c r="G15" s="223"/>
      <c r="H15" s="223"/>
      <c r="I15" s="223"/>
      <c r="J15" s="215"/>
      <c r="K15" s="216"/>
    </row>
    <row r="16" spans="1:11" ht="17.100000000000001" customHeight="1">
      <c r="A16" s="78" t="s">
        <v>325</v>
      </c>
      <c r="B16" s="79" t="s">
        <v>326</v>
      </c>
      <c r="C16" s="79" t="s">
        <v>327</v>
      </c>
      <c r="D16" s="80" t="s">
        <v>27</v>
      </c>
      <c r="E16" s="118">
        <v>1</v>
      </c>
      <c r="F16" s="186"/>
      <c r="G16" s="186"/>
      <c r="H16" s="186"/>
      <c r="I16" s="186"/>
      <c r="J16" s="169"/>
      <c r="K16" s="170"/>
    </row>
    <row r="17" spans="1:11" ht="17.100000000000001" customHeight="1">
      <c r="A17" s="78"/>
      <c r="B17" s="79" t="s">
        <v>328</v>
      </c>
      <c r="C17" s="79" t="s">
        <v>329</v>
      </c>
      <c r="D17" s="80"/>
      <c r="E17" s="118"/>
      <c r="F17" s="186"/>
      <c r="G17" s="186"/>
      <c r="H17" s="186"/>
      <c r="I17" s="186"/>
      <c r="J17" s="169"/>
      <c r="K17" s="170"/>
    </row>
    <row r="18" spans="1:11" ht="17.100000000000001" customHeight="1">
      <c r="A18" s="78"/>
      <c r="B18" s="79">
        <v>1</v>
      </c>
      <c r="C18" s="79" t="s">
        <v>330</v>
      </c>
      <c r="D18" s="80"/>
      <c r="E18" s="118"/>
      <c r="F18" s="186"/>
      <c r="G18" s="186"/>
      <c r="H18" s="186"/>
      <c r="I18" s="186"/>
      <c r="J18" s="169"/>
      <c r="K18" s="170"/>
    </row>
    <row r="19" spans="1:11" ht="17.100000000000001" customHeight="1">
      <c r="A19" s="78"/>
      <c r="B19" s="79"/>
      <c r="C19" s="143" t="s">
        <v>331</v>
      </c>
      <c r="D19" s="80"/>
      <c r="E19" s="186"/>
      <c r="F19" s="186"/>
      <c r="G19" s="186"/>
      <c r="H19" s="186"/>
      <c r="I19" s="186"/>
      <c r="J19" s="169"/>
      <c r="K19" s="170"/>
    </row>
    <row r="20" spans="1:11" ht="17.100000000000001" customHeight="1">
      <c r="A20" s="78"/>
      <c r="B20" s="79">
        <v>2</v>
      </c>
      <c r="C20" s="79" t="s">
        <v>332</v>
      </c>
      <c r="D20" s="80"/>
      <c r="E20" s="186"/>
      <c r="F20" s="186"/>
      <c r="G20" s="186"/>
      <c r="H20" s="186"/>
      <c r="I20" s="186"/>
      <c r="J20" s="169"/>
      <c r="K20" s="170"/>
    </row>
    <row r="21" spans="1:11" ht="17.100000000000001" customHeight="1">
      <c r="A21" s="78"/>
      <c r="B21" s="79">
        <v>3</v>
      </c>
      <c r="C21" s="79" t="s">
        <v>333</v>
      </c>
      <c r="D21" s="80"/>
      <c r="E21" s="186"/>
      <c r="F21" s="186"/>
      <c r="G21" s="186"/>
      <c r="H21" s="186"/>
      <c r="I21" s="186"/>
      <c r="J21" s="169"/>
      <c r="K21" s="170"/>
    </row>
    <row r="22" spans="1:11" ht="17.100000000000001" customHeight="1">
      <c r="A22" s="78"/>
      <c r="B22" s="79">
        <v>4</v>
      </c>
      <c r="C22" s="79" t="s">
        <v>334</v>
      </c>
      <c r="D22" s="80"/>
      <c r="E22" s="186"/>
      <c r="F22" s="186"/>
      <c r="G22" s="186"/>
      <c r="H22" s="186"/>
      <c r="I22" s="186"/>
      <c r="J22" s="169"/>
      <c r="K22" s="170"/>
    </row>
    <row r="23" spans="1:11" ht="17.100000000000001" customHeight="1">
      <c r="A23" s="78"/>
      <c r="B23" s="79">
        <v>5</v>
      </c>
      <c r="C23" s="79" t="s">
        <v>335</v>
      </c>
      <c r="D23" s="80"/>
      <c r="E23" s="186"/>
      <c r="F23" s="186"/>
      <c r="G23" s="186"/>
      <c r="H23" s="186"/>
      <c r="I23" s="186"/>
      <c r="J23" s="169"/>
      <c r="K23" s="170"/>
    </row>
    <row r="24" spans="1:11" ht="17.100000000000001" customHeight="1">
      <c r="A24" s="78"/>
      <c r="B24" s="79">
        <v>6</v>
      </c>
      <c r="C24" s="79" t="s">
        <v>336</v>
      </c>
      <c r="D24" s="80"/>
      <c r="E24" s="186"/>
      <c r="F24" s="186"/>
      <c r="G24" s="186"/>
      <c r="H24" s="186"/>
      <c r="I24" s="186"/>
      <c r="J24" s="169"/>
      <c r="K24" s="170"/>
    </row>
    <row r="25" spans="1:11" ht="17.100000000000001" customHeight="1">
      <c r="A25" s="78"/>
      <c r="B25" s="79">
        <v>7</v>
      </c>
      <c r="C25" s="79" t="s">
        <v>337</v>
      </c>
      <c r="D25" s="80"/>
      <c r="E25" s="186"/>
      <c r="F25" s="186"/>
      <c r="G25" s="186"/>
      <c r="H25" s="186"/>
      <c r="I25" s="186"/>
      <c r="J25" s="169"/>
      <c r="K25" s="170"/>
    </row>
    <row r="26" spans="1:11" ht="17.100000000000001" customHeight="1">
      <c r="A26" s="78"/>
      <c r="B26" s="79">
        <v>8</v>
      </c>
      <c r="C26" s="79" t="s">
        <v>338</v>
      </c>
      <c r="D26" s="80"/>
      <c r="E26" s="186"/>
      <c r="F26" s="186"/>
      <c r="G26" s="186"/>
      <c r="H26" s="186"/>
      <c r="I26" s="186"/>
      <c r="J26" s="169"/>
      <c r="K26" s="170"/>
    </row>
    <row r="27" spans="1:11" ht="17.100000000000001" customHeight="1">
      <c r="A27" s="78"/>
      <c r="B27" s="79">
        <v>9</v>
      </c>
      <c r="C27" s="79" t="s">
        <v>339</v>
      </c>
      <c r="D27" s="80"/>
      <c r="E27" s="186"/>
      <c r="F27" s="186"/>
      <c r="G27" s="186"/>
      <c r="H27" s="186"/>
      <c r="I27" s="186"/>
      <c r="J27" s="169"/>
      <c r="K27" s="170"/>
    </row>
    <row r="28" spans="1:11" ht="17.100000000000001" customHeight="1">
      <c r="A28" s="78"/>
      <c r="B28" s="144">
        <v>10</v>
      </c>
      <c r="C28" s="79" t="s">
        <v>340</v>
      </c>
      <c r="D28" s="80"/>
      <c r="E28" s="186"/>
      <c r="F28" s="186"/>
      <c r="G28" s="186"/>
      <c r="H28" s="186"/>
      <c r="I28" s="186"/>
      <c r="J28" s="169"/>
      <c r="K28" s="170"/>
    </row>
    <row r="29" spans="1:11" ht="17.100000000000001" customHeight="1">
      <c r="A29" s="78"/>
      <c r="B29" s="79">
        <v>11</v>
      </c>
      <c r="C29" s="79" t="s">
        <v>341</v>
      </c>
      <c r="D29" s="80"/>
      <c r="E29" s="186"/>
      <c r="F29" s="186"/>
      <c r="G29" s="186"/>
      <c r="H29" s="186"/>
      <c r="I29" s="186"/>
      <c r="J29" s="169"/>
      <c r="K29" s="170"/>
    </row>
    <row r="30" spans="1:11" ht="17.100000000000001" customHeight="1">
      <c r="A30" s="78"/>
      <c r="B30" s="79">
        <v>12</v>
      </c>
      <c r="C30" s="79" t="s">
        <v>342</v>
      </c>
      <c r="D30" s="80"/>
      <c r="E30" s="186"/>
      <c r="F30" s="186"/>
      <c r="G30" s="186"/>
      <c r="H30" s="186"/>
      <c r="I30" s="186"/>
      <c r="J30" s="169"/>
      <c r="K30" s="170"/>
    </row>
    <row r="31" spans="1:11" ht="17.100000000000001" customHeight="1">
      <c r="A31" s="78"/>
      <c r="B31" s="79">
        <v>13</v>
      </c>
      <c r="C31" s="79" t="s">
        <v>343</v>
      </c>
      <c r="D31" s="80"/>
      <c r="E31" s="186"/>
      <c r="F31" s="186"/>
      <c r="G31" s="186"/>
      <c r="H31" s="186"/>
      <c r="I31" s="186"/>
      <c r="J31" s="169"/>
      <c r="K31" s="170"/>
    </row>
    <row r="32" spans="1:11" ht="17.100000000000001" customHeight="1">
      <c r="A32" s="78"/>
      <c r="B32" s="79">
        <v>14</v>
      </c>
      <c r="C32" s="79" t="s">
        <v>344</v>
      </c>
      <c r="D32" s="80"/>
      <c r="E32" s="186"/>
      <c r="F32" s="186"/>
      <c r="G32" s="186"/>
      <c r="H32" s="186"/>
      <c r="I32" s="186"/>
      <c r="J32" s="169"/>
      <c r="K32" s="170"/>
    </row>
    <row r="33" spans="1:11" ht="17.100000000000001" customHeight="1">
      <c r="A33" s="78"/>
      <c r="B33" s="79">
        <v>15</v>
      </c>
      <c r="C33" s="79" t="s">
        <v>345</v>
      </c>
      <c r="D33" s="80"/>
      <c r="E33" s="186"/>
      <c r="F33" s="186"/>
      <c r="G33" s="186"/>
      <c r="H33" s="186"/>
      <c r="I33" s="186"/>
      <c r="J33" s="169"/>
      <c r="K33" s="170"/>
    </row>
    <row r="34" spans="1:11" ht="17.100000000000001" customHeight="1">
      <c r="A34" s="78"/>
      <c r="B34" s="79">
        <v>16</v>
      </c>
      <c r="C34" s="79" t="s">
        <v>346</v>
      </c>
      <c r="D34" s="80"/>
      <c r="E34" s="186"/>
      <c r="F34" s="186"/>
      <c r="G34" s="186"/>
      <c r="H34" s="186"/>
      <c r="I34" s="186"/>
      <c r="J34" s="169"/>
      <c r="K34" s="170"/>
    </row>
    <row r="35" spans="1:11" ht="17.100000000000001" customHeight="1">
      <c r="A35" s="78"/>
      <c r="B35" s="79">
        <v>17</v>
      </c>
      <c r="C35" s="79" t="s">
        <v>347</v>
      </c>
      <c r="D35" s="80"/>
      <c r="E35" s="186"/>
      <c r="F35" s="186"/>
      <c r="G35" s="186"/>
      <c r="H35" s="186"/>
      <c r="I35" s="186"/>
      <c r="J35" s="169"/>
      <c r="K35" s="170"/>
    </row>
    <row r="36" spans="1:11" ht="17.100000000000001" customHeight="1">
      <c r="A36" s="78"/>
      <c r="B36" s="79">
        <v>18</v>
      </c>
      <c r="C36" s="79" t="s">
        <v>348</v>
      </c>
      <c r="D36" s="80"/>
      <c r="E36" s="186"/>
      <c r="F36" s="186"/>
      <c r="G36" s="186"/>
      <c r="H36" s="186"/>
      <c r="I36" s="186"/>
      <c r="J36" s="169"/>
      <c r="K36" s="170"/>
    </row>
    <row r="37" spans="1:11" ht="17.100000000000001" customHeight="1">
      <c r="A37" s="78"/>
      <c r="B37" s="79">
        <v>19</v>
      </c>
      <c r="C37" s="79" t="s">
        <v>349</v>
      </c>
      <c r="D37" s="80"/>
      <c r="E37" s="186"/>
      <c r="F37" s="186"/>
      <c r="G37" s="186"/>
      <c r="H37" s="186"/>
      <c r="I37" s="186"/>
      <c r="J37" s="169"/>
      <c r="K37" s="170"/>
    </row>
    <row r="38" spans="1:11" ht="17.100000000000001" customHeight="1">
      <c r="A38" s="78"/>
      <c r="B38" s="79">
        <v>20</v>
      </c>
      <c r="C38" s="79" t="s">
        <v>350</v>
      </c>
      <c r="D38" s="80"/>
      <c r="E38" s="186"/>
      <c r="F38" s="186"/>
      <c r="G38" s="186"/>
      <c r="H38" s="186"/>
      <c r="I38" s="186"/>
      <c r="J38" s="169"/>
      <c r="K38" s="170"/>
    </row>
    <row r="39" spans="1:11" ht="17.100000000000001" customHeight="1">
      <c r="A39" s="78"/>
      <c r="B39" s="79"/>
      <c r="C39" s="89" t="s">
        <v>351</v>
      </c>
      <c r="D39" s="80"/>
      <c r="E39" s="186"/>
      <c r="F39" s="186"/>
      <c r="G39" s="186"/>
      <c r="H39" s="186"/>
      <c r="I39" s="186"/>
      <c r="J39" s="169"/>
      <c r="K39" s="170"/>
    </row>
    <row r="40" spans="1:11" ht="17.100000000000001" customHeight="1">
      <c r="A40" s="78"/>
      <c r="B40" s="79"/>
      <c r="C40" s="79" t="s">
        <v>352</v>
      </c>
      <c r="D40" s="80"/>
      <c r="E40" s="186"/>
      <c r="F40" s="186"/>
      <c r="G40" s="186"/>
      <c r="H40" s="186"/>
      <c r="I40" s="186"/>
      <c r="J40" s="169"/>
      <c r="K40" s="170"/>
    </row>
    <row r="41" spans="1:11" ht="17.100000000000001" customHeight="1">
      <c r="A41" s="78"/>
      <c r="B41" s="79"/>
      <c r="C41" s="79" t="s">
        <v>353</v>
      </c>
      <c r="D41" s="80"/>
      <c r="E41" s="186"/>
      <c r="F41" s="186"/>
      <c r="G41" s="186"/>
      <c r="H41" s="186"/>
      <c r="I41" s="186"/>
      <c r="J41" s="169"/>
      <c r="K41" s="170"/>
    </row>
    <row r="42" spans="1:11" ht="17.100000000000001" customHeight="1">
      <c r="A42" s="78"/>
      <c r="B42" s="79"/>
      <c r="C42" s="79" t="s">
        <v>354</v>
      </c>
      <c r="D42" s="80"/>
      <c r="E42" s="186"/>
      <c r="F42" s="186"/>
      <c r="G42" s="186"/>
      <c r="H42" s="186"/>
      <c r="I42" s="186"/>
      <c r="J42" s="169"/>
      <c r="K42" s="170"/>
    </row>
    <row r="43" spans="1:11" ht="17.100000000000001" customHeight="1">
      <c r="A43" s="78"/>
      <c r="B43" s="79"/>
      <c r="C43" s="79" t="s">
        <v>355</v>
      </c>
      <c r="D43" s="80"/>
      <c r="E43" s="186"/>
      <c r="F43" s="186"/>
      <c r="G43" s="186"/>
      <c r="H43" s="186"/>
      <c r="I43" s="186"/>
      <c r="J43" s="169"/>
      <c r="K43" s="170"/>
    </row>
    <row r="44" spans="1:11" ht="17.100000000000001" customHeight="1">
      <c r="A44" s="78"/>
      <c r="B44" s="79"/>
      <c r="C44" s="79" t="s">
        <v>356</v>
      </c>
      <c r="D44" s="80"/>
      <c r="E44" s="186"/>
      <c r="F44" s="186"/>
      <c r="G44" s="186"/>
      <c r="H44" s="186"/>
      <c r="I44" s="186"/>
      <c r="J44" s="169"/>
      <c r="K44" s="170"/>
    </row>
    <row r="45" spans="1:11" ht="17.100000000000001" customHeight="1">
      <c r="A45" s="47"/>
      <c r="B45" s="48"/>
      <c r="C45" s="48"/>
      <c r="D45" s="49"/>
      <c r="E45" s="187"/>
      <c r="F45" s="187"/>
      <c r="G45" s="187"/>
      <c r="H45" s="187"/>
      <c r="I45" s="187"/>
      <c r="J45" s="173"/>
      <c r="K45" s="174"/>
    </row>
    <row r="46" spans="1:11" ht="17.100000000000001" customHeight="1">
      <c r="A46" s="192" t="s">
        <v>357</v>
      </c>
      <c r="B46" s="142"/>
      <c r="C46" s="201" t="s">
        <v>358</v>
      </c>
      <c r="D46" s="43"/>
      <c r="E46" s="188"/>
      <c r="F46" s="188"/>
      <c r="G46" s="188"/>
      <c r="H46" s="188"/>
      <c r="I46" s="188"/>
      <c r="J46" s="171"/>
      <c r="K46" s="172"/>
    </row>
    <row r="47" spans="1:11" ht="17.100000000000001" customHeight="1">
      <c r="A47" s="211"/>
      <c r="B47" s="212"/>
      <c r="C47" s="212"/>
      <c r="D47" s="213"/>
      <c r="E47" s="223"/>
      <c r="F47" s="223"/>
      <c r="G47" s="223"/>
      <c r="H47" s="223"/>
      <c r="I47" s="223"/>
      <c r="J47" s="215"/>
      <c r="K47" s="216"/>
    </row>
    <row r="48" spans="1:11" ht="17.100000000000001" customHeight="1">
      <c r="A48" s="78" t="s">
        <v>359</v>
      </c>
      <c r="B48" s="79" t="s">
        <v>360</v>
      </c>
      <c r="C48" s="79" t="s">
        <v>361</v>
      </c>
      <c r="D48" s="80" t="s">
        <v>27</v>
      </c>
      <c r="E48" s="118">
        <v>1</v>
      </c>
      <c r="F48" s="186"/>
      <c r="G48" s="186"/>
      <c r="H48" s="186"/>
      <c r="I48" s="186"/>
      <c r="J48" s="175"/>
      <c r="K48" s="170"/>
    </row>
    <row r="49" spans="1:11" ht="17.100000000000001" customHeight="1">
      <c r="A49" s="78" t="s">
        <v>362</v>
      </c>
      <c r="B49" s="79"/>
      <c r="C49" s="79" t="s">
        <v>363</v>
      </c>
      <c r="D49" s="80" t="s">
        <v>27</v>
      </c>
      <c r="E49" s="118">
        <v>1</v>
      </c>
      <c r="F49" s="186"/>
      <c r="G49" s="186"/>
      <c r="H49" s="186"/>
      <c r="I49" s="186"/>
      <c r="J49" s="175"/>
      <c r="K49" s="170"/>
    </row>
    <row r="50" spans="1:11" ht="17.100000000000001" customHeight="1">
      <c r="A50" s="78" t="s">
        <v>364</v>
      </c>
      <c r="B50" s="79"/>
      <c r="C50" s="79" t="s">
        <v>365</v>
      </c>
      <c r="D50" s="80" t="s">
        <v>27</v>
      </c>
      <c r="E50" s="118">
        <v>1</v>
      </c>
      <c r="F50" s="186"/>
      <c r="G50" s="186"/>
      <c r="H50" s="186"/>
      <c r="I50" s="186"/>
      <c r="J50" s="175"/>
      <c r="K50" s="170"/>
    </row>
    <row r="51" spans="1:11" ht="17.100000000000001" customHeight="1">
      <c r="A51" s="47"/>
      <c r="B51" s="48"/>
      <c r="C51" s="48"/>
      <c r="D51" s="49"/>
      <c r="E51" s="269"/>
      <c r="F51" s="187"/>
      <c r="G51" s="187"/>
      <c r="H51" s="187"/>
      <c r="I51" s="187"/>
      <c r="J51" s="173"/>
      <c r="K51" s="174"/>
    </row>
    <row r="52" spans="1:11" ht="17.100000000000001" customHeight="1">
      <c r="A52" s="192" t="s">
        <v>366</v>
      </c>
      <c r="B52" s="142"/>
      <c r="C52" s="201" t="s">
        <v>367</v>
      </c>
      <c r="D52" s="43"/>
      <c r="E52" s="270"/>
      <c r="F52" s="188"/>
      <c r="G52" s="188"/>
      <c r="H52" s="188"/>
      <c r="I52" s="188"/>
      <c r="J52" s="171"/>
      <c r="K52" s="172"/>
    </row>
    <row r="53" spans="1:11" ht="17.100000000000001" customHeight="1">
      <c r="A53" s="211"/>
      <c r="B53" s="212"/>
      <c r="C53" s="212"/>
      <c r="D53" s="213"/>
      <c r="E53" s="271"/>
      <c r="F53" s="223"/>
      <c r="G53" s="223"/>
      <c r="H53" s="223"/>
      <c r="I53" s="223"/>
      <c r="J53" s="215"/>
      <c r="K53" s="216"/>
    </row>
    <row r="54" spans="1:11" ht="17.100000000000001" customHeight="1">
      <c r="A54" s="78" t="s">
        <v>368</v>
      </c>
      <c r="B54" s="79"/>
      <c r="C54" s="79" t="s">
        <v>369</v>
      </c>
      <c r="D54" s="80" t="s">
        <v>31</v>
      </c>
      <c r="E54" s="118">
        <v>1</v>
      </c>
      <c r="F54" s="186"/>
      <c r="G54" s="186"/>
      <c r="H54" s="186"/>
      <c r="I54" s="186"/>
      <c r="J54" s="175"/>
      <c r="K54" s="170"/>
    </row>
    <row r="55" spans="1:11" ht="17.100000000000001" customHeight="1">
      <c r="A55" s="78" t="s">
        <v>370</v>
      </c>
      <c r="B55" s="79"/>
      <c r="C55" s="79" t="s">
        <v>371</v>
      </c>
      <c r="D55" s="80" t="s">
        <v>31</v>
      </c>
      <c r="E55" s="118">
        <v>1</v>
      </c>
      <c r="F55" s="186"/>
      <c r="G55" s="186"/>
      <c r="H55" s="186"/>
      <c r="I55" s="186"/>
      <c r="J55" s="175"/>
      <c r="K55" s="170"/>
    </row>
    <row r="56" spans="1:11" ht="17.100000000000001" customHeight="1">
      <c r="A56" s="78" t="s">
        <v>372</v>
      </c>
      <c r="B56" s="79"/>
      <c r="C56" s="79" t="s">
        <v>373</v>
      </c>
      <c r="D56" s="80" t="s">
        <v>31</v>
      </c>
      <c r="E56" s="118">
        <v>1</v>
      </c>
      <c r="F56" s="186"/>
      <c r="G56" s="186"/>
      <c r="H56" s="186"/>
      <c r="I56" s="186"/>
      <c r="J56" s="175"/>
      <c r="K56" s="170"/>
    </row>
    <row r="57" spans="1:11" ht="17.100000000000001" customHeight="1" thickBot="1">
      <c r="A57" s="98"/>
      <c r="B57" s="92"/>
      <c r="C57" s="92"/>
      <c r="D57" s="99"/>
      <c r="E57" s="189"/>
      <c r="F57" s="189"/>
      <c r="G57" s="189"/>
      <c r="H57" s="189"/>
      <c r="I57" s="189"/>
      <c r="J57" s="176"/>
      <c r="K57" s="177"/>
    </row>
    <row r="58" spans="1:11" ht="24.95" customHeight="1" thickBot="1">
      <c r="A58" s="314" t="s">
        <v>657</v>
      </c>
      <c r="B58" s="317"/>
      <c r="C58" s="317"/>
      <c r="D58" s="317"/>
      <c r="E58" s="317"/>
      <c r="F58" s="317"/>
      <c r="G58" s="317"/>
      <c r="H58" s="317"/>
      <c r="I58" s="317"/>
      <c r="J58" s="317"/>
      <c r="K58" s="51"/>
    </row>
    <row r="59" spans="1:11" ht="9.9499999999999993" customHeight="1" thickBo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1" ht="24.95" customHeight="1" thickBot="1">
      <c r="A60" s="299" t="s">
        <v>588</v>
      </c>
      <c r="B60" s="308"/>
      <c r="C60" s="308"/>
      <c r="D60" s="308"/>
      <c r="E60" s="308"/>
      <c r="F60" s="308"/>
      <c r="G60" s="308"/>
      <c r="H60" s="308"/>
      <c r="I60" s="308"/>
      <c r="J60" s="308"/>
      <c r="K60" s="309"/>
    </row>
    <row r="61" spans="1:1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106"/>
      <c r="B66" s="106"/>
      <c r="C66" s="106"/>
      <c r="D66" s="106"/>
      <c r="E66" s="106"/>
      <c r="F66" s="106"/>
      <c r="G66" s="106"/>
      <c r="H66" s="106"/>
      <c r="I66" s="106"/>
      <c r="J66" s="106"/>
      <c r="K66" s="106"/>
    </row>
    <row r="67" spans="1:1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</row>
    <row r="68" spans="1:1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1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</row>
    <row r="79" spans="1:1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</row>
    <row r="80" spans="1:1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</row>
    <row r="81" spans="1:1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</row>
    <row r="82" spans="1:1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</row>
    <row r="83" spans="1:1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</row>
    <row r="84" spans="1:1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</row>
    <row r="85" spans="1:1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</row>
    <row r="86" spans="1:1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</row>
    <row r="87" spans="1:1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</row>
    <row r="88" spans="1:1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</row>
    <row r="89" spans="1:1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</row>
    <row r="90" spans="1:1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</sheetData>
  <mergeCells count="5">
    <mergeCell ref="A58:J58"/>
    <mergeCell ref="A60:K60"/>
    <mergeCell ref="D5:D6"/>
    <mergeCell ref="C5:C6"/>
    <mergeCell ref="J5:J6"/>
  </mergeCells>
  <phoneticPr fontId="2" type="noConversion"/>
  <pageMargins left="0.59055118110236227" right="0" top="0.39370078740157483" bottom="0" header="0" footer="0"/>
  <pageSetup paperSize="9" scale="7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0">
    <tabColor indexed="51"/>
    <pageSetUpPr fitToPage="1"/>
  </sheetPr>
  <dimension ref="A1:K493"/>
  <sheetViews>
    <sheetView showGridLines="0" zoomScaleNormal="100" zoomScaleSheetLayoutView="100" workbookViewId="0">
      <selection activeCell="M57" sqref="M57"/>
    </sheetView>
  </sheetViews>
  <sheetFormatPr defaultRowHeight="15"/>
  <cols>
    <col min="1" max="2" width="9.7109375" style="3" customWidth="1"/>
    <col min="3" max="3" width="70.7109375" style="3" customWidth="1"/>
    <col min="4" max="4" width="6.7109375" style="3" customWidth="1"/>
    <col min="5" max="5" width="8.7109375" style="3" customWidth="1"/>
    <col min="6" max="9" width="8.7109375" style="3" hidden="1" customWidth="1"/>
    <col min="10" max="10" width="11.7109375" style="3" customWidth="1"/>
    <col min="11" max="11" width="15.7109375" style="3" customWidth="1"/>
    <col min="12" max="16384" width="9.140625" style="3"/>
  </cols>
  <sheetData>
    <row r="1" spans="1:11" ht="21.95" customHeight="1">
      <c r="A1" s="9" t="str">
        <f>+works!A1</f>
        <v>PROJECT NO: 027/MKLM/2021/2022</v>
      </c>
      <c r="B1" s="10"/>
      <c r="C1" s="10"/>
      <c r="D1" s="11"/>
      <c r="E1" s="10"/>
      <c r="F1" s="10"/>
      <c r="G1" s="10"/>
      <c r="H1" s="10"/>
      <c r="I1" s="10"/>
      <c r="J1" s="207" t="str">
        <f>+works!J1</f>
        <v>DATE: 01-12-2021</v>
      </c>
      <c r="K1" s="12"/>
    </row>
    <row r="2" spans="1:11" ht="21.95" customHeight="1">
      <c r="A2" s="107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/>
      <c r="K2" s="15"/>
    </row>
    <row r="3" spans="1:11" ht="21.95" customHeight="1" thickBot="1">
      <c r="A3" s="16" t="str">
        <f>+works!A3</f>
        <v>SANDFONTEIN WATER SUPPLY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9.9499999999999993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" customHeight="1">
      <c r="A5" s="21" t="s">
        <v>2</v>
      </c>
      <c r="B5" s="22" t="s">
        <v>3</v>
      </c>
      <c r="C5" s="310" t="s">
        <v>4</v>
      </c>
      <c r="D5" s="302" t="s">
        <v>5</v>
      </c>
      <c r="E5" s="23" t="s">
        <v>6</v>
      </c>
      <c r="F5" s="24"/>
      <c r="G5" s="24"/>
      <c r="H5" s="24"/>
      <c r="I5" s="25"/>
      <c r="J5" s="304" t="s">
        <v>7</v>
      </c>
      <c r="K5" s="26" t="s">
        <v>8</v>
      </c>
    </row>
    <row r="6" spans="1:11" ht="18" customHeight="1" thickBot="1">
      <c r="A6" s="27" t="s">
        <v>9</v>
      </c>
      <c r="B6" s="28" t="s">
        <v>10</v>
      </c>
      <c r="C6" s="311"/>
      <c r="D6" s="303"/>
      <c r="E6" s="29" t="s">
        <v>11</v>
      </c>
      <c r="F6" s="30" t="s">
        <v>12</v>
      </c>
      <c r="G6" s="30" t="s">
        <v>13</v>
      </c>
      <c r="H6" s="30" t="s">
        <v>14</v>
      </c>
      <c r="I6" s="31" t="s">
        <v>15</v>
      </c>
      <c r="J6" s="305"/>
      <c r="K6" s="32" t="s">
        <v>16</v>
      </c>
    </row>
    <row r="7" spans="1:11" ht="21.95" customHeight="1">
      <c r="A7" s="33"/>
      <c r="B7" s="34" t="s">
        <v>17</v>
      </c>
      <c r="C7" s="35" t="s">
        <v>374</v>
      </c>
      <c r="D7" s="19"/>
      <c r="E7" s="19"/>
      <c r="F7" s="19"/>
      <c r="G7" s="19"/>
      <c r="H7" s="19"/>
      <c r="I7" s="19"/>
      <c r="J7" s="19"/>
      <c r="K7" s="36"/>
    </row>
    <row r="8" spans="1:11" ht="21.95" customHeight="1">
      <c r="A8" s="33"/>
      <c r="B8" s="34" t="s">
        <v>96</v>
      </c>
      <c r="C8" s="109" t="str">
        <f>+ohs!C8</f>
        <v>OCCUPATIONAL HEALTH AND SAFETY REQIREMENTS</v>
      </c>
      <c r="D8" s="19"/>
      <c r="E8" s="19"/>
      <c r="F8" s="19"/>
      <c r="G8" s="19"/>
      <c r="H8" s="19"/>
      <c r="I8" s="19"/>
      <c r="J8" s="19"/>
      <c r="K8" s="36"/>
    </row>
    <row r="9" spans="1:11" ht="15" customHeight="1" thickBot="1">
      <c r="A9" s="33"/>
      <c r="B9" s="34"/>
      <c r="C9" s="109"/>
      <c r="D9" s="19"/>
      <c r="E9" s="19"/>
      <c r="F9" s="19"/>
      <c r="G9" s="19"/>
      <c r="H9" s="19"/>
      <c r="I9" s="19"/>
      <c r="J9" s="19"/>
      <c r="K9" s="36"/>
    </row>
    <row r="10" spans="1:11" ht="17.100000000000001" customHeight="1" thickBot="1">
      <c r="A10" s="101"/>
      <c r="B10" s="102"/>
      <c r="C10" s="224" t="s">
        <v>375</v>
      </c>
      <c r="D10" s="102"/>
      <c r="E10" s="102"/>
      <c r="F10" s="102"/>
      <c r="G10" s="102"/>
      <c r="H10" s="102"/>
      <c r="I10" s="102"/>
      <c r="J10" s="103"/>
      <c r="K10" s="51"/>
    </row>
    <row r="11" spans="1:11" ht="17.100000000000001" customHeight="1">
      <c r="A11" s="91"/>
      <c r="B11" s="92"/>
      <c r="C11" s="92"/>
      <c r="D11" s="213"/>
      <c r="E11" s="214"/>
      <c r="F11" s="56"/>
      <c r="G11" s="56"/>
      <c r="H11" s="56"/>
      <c r="I11" s="56"/>
      <c r="J11" s="96"/>
      <c r="K11" s="222"/>
    </row>
    <row r="12" spans="1:11" ht="17.100000000000001" customHeight="1">
      <c r="A12" s="78" t="s">
        <v>376</v>
      </c>
      <c r="B12" s="79"/>
      <c r="C12" s="79" t="s">
        <v>377</v>
      </c>
      <c r="D12" s="80" t="s">
        <v>31</v>
      </c>
      <c r="E12" s="81">
        <v>1</v>
      </c>
      <c r="F12" s="81"/>
      <c r="G12" s="81"/>
      <c r="H12" s="81"/>
      <c r="I12" s="81"/>
      <c r="J12" s="175"/>
      <c r="K12" s="170"/>
    </row>
    <row r="13" spans="1:11" ht="17.100000000000001" customHeight="1">
      <c r="A13" s="78" t="s">
        <v>378</v>
      </c>
      <c r="B13" s="79" t="s">
        <v>379</v>
      </c>
      <c r="C13" s="79" t="s">
        <v>380</v>
      </c>
      <c r="D13" s="80" t="s">
        <v>31</v>
      </c>
      <c r="E13" s="81">
        <v>1</v>
      </c>
      <c r="F13" s="81"/>
      <c r="G13" s="81"/>
      <c r="H13" s="81"/>
      <c r="I13" s="81"/>
      <c r="J13" s="175"/>
      <c r="K13" s="170"/>
    </row>
    <row r="14" spans="1:11" ht="17.100000000000001" customHeight="1">
      <c r="A14" s="78" t="s">
        <v>381</v>
      </c>
      <c r="B14" s="79"/>
      <c r="C14" s="79" t="s">
        <v>382</v>
      </c>
      <c r="D14" s="80" t="s">
        <v>31</v>
      </c>
      <c r="E14" s="81">
        <v>1</v>
      </c>
      <c r="F14" s="81"/>
      <c r="G14" s="81"/>
      <c r="H14" s="81"/>
      <c r="I14" s="81"/>
      <c r="J14" s="175"/>
      <c r="K14" s="170"/>
    </row>
    <row r="15" spans="1:11" ht="17.100000000000001" customHeight="1">
      <c r="A15" s="78" t="s">
        <v>383</v>
      </c>
      <c r="B15" s="79"/>
      <c r="C15" s="79" t="s">
        <v>384</v>
      </c>
      <c r="D15" s="80" t="s">
        <v>31</v>
      </c>
      <c r="E15" s="81">
        <v>1</v>
      </c>
      <c r="F15" s="81"/>
      <c r="G15" s="81"/>
      <c r="H15" s="81"/>
      <c r="I15" s="81"/>
      <c r="J15" s="175"/>
      <c r="K15" s="170"/>
    </row>
    <row r="16" spans="1:11" ht="17.100000000000001" customHeight="1">
      <c r="A16" s="78" t="s">
        <v>385</v>
      </c>
      <c r="B16" s="79"/>
      <c r="C16" s="79" t="s">
        <v>386</v>
      </c>
      <c r="D16" s="80" t="s">
        <v>31</v>
      </c>
      <c r="E16" s="81">
        <v>1</v>
      </c>
      <c r="F16" s="81"/>
      <c r="G16" s="81"/>
      <c r="H16" s="81"/>
      <c r="I16" s="81"/>
      <c r="J16" s="175"/>
      <c r="K16" s="170"/>
    </row>
    <row r="17" spans="1:11" ht="17.100000000000001" customHeight="1">
      <c r="A17" s="78" t="s">
        <v>387</v>
      </c>
      <c r="B17" s="79"/>
      <c r="C17" s="79" t="s">
        <v>388</v>
      </c>
      <c r="D17" s="80" t="s">
        <v>31</v>
      </c>
      <c r="E17" s="81">
        <v>1</v>
      </c>
      <c r="F17" s="81"/>
      <c r="G17" s="81"/>
      <c r="H17" s="81"/>
      <c r="I17" s="81"/>
      <c r="J17" s="175"/>
      <c r="K17" s="170"/>
    </row>
    <row r="18" spans="1:11" ht="17.100000000000001" customHeight="1">
      <c r="A18" s="78" t="s">
        <v>389</v>
      </c>
      <c r="B18" s="79" t="s">
        <v>390</v>
      </c>
      <c r="C18" s="79" t="s">
        <v>391</v>
      </c>
      <c r="D18" s="80" t="s">
        <v>31</v>
      </c>
      <c r="E18" s="81">
        <v>1</v>
      </c>
      <c r="F18" s="81"/>
      <c r="G18" s="81"/>
      <c r="H18" s="81"/>
      <c r="I18" s="81"/>
      <c r="J18" s="175"/>
      <c r="K18" s="170"/>
    </row>
    <row r="19" spans="1:11" ht="17.100000000000001" customHeight="1">
      <c r="A19" s="78" t="s">
        <v>392</v>
      </c>
      <c r="B19" s="79"/>
      <c r="C19" s="79" t="s">
        <v>393</v>
      </c>
      <c r="D19" s="80" t="s">
        <v>31</v>
      </c>
      <c r="E19" s="81">
        <v>1</v>
      </c>
      <c r="F19" s="81"/>
      <c r="G19" s="81"/>
      <c r="H19" s="81"/>
      <c r="I19" s="81"/>
      <c r="J19" s="175"/>
      <c r="K19" s="170"/>
    </row>
    <row r="20" spans="1:11" ht="17.100000000000001" customHeight="1">
      <c r="A20" s="78" t="s">
        <v>394</v>
      </c>
      <c r="B20" s="79" t="s">
        <v>395</v>
      </c>
      <c r="C20" s="79" t="s">
        <v>396</v>
      </c>
      <c r="D20" s="80" t="s">
        <v>31</v>
      </c>
      <c r="E20" s="81">
        <v>1</v>
      </c>
      <c r="F20" s="81"/>
      <c r="G20" s="81"/>
      <c r="H20" s="81"/>
      <c r="I20" s="81"/>
      <c r="J20" s="175"/>
      <c r="K20" s="170"/>
    </row>
    <row r="21" spans="1:11" ht="17.100000000000001" customHeight="1">
      <c r="A21" s="78" t="s">
        <v>397</v>
      </c>
      <c r="B21" s="79" t="s">
        <v>398</v>
      </c>
      <c r="C21" s="79" t="s">
        <v>399</v>
      </c>
      <c r="D21" s="80" t="s">
        <v>31</v>
      </c>
      <c r="E21" s="81">
        <v>1</v>
      </c>
      <c r="F21" s="81"/>
      <c r="G21" s="81"/>
      <c r="H21" s="81"/>
      <c r="I21" s="81"/>
      <c r="J21" s="175"/>
      <c r="K21" s="170"/>
    </row>
    <row r="22" spans="1:11" ht="17.100000000000001" customHeight="1">
      <c r="A22" s="78" t="s">
        <v>400</v>
      </c>
      <c r="B22" s="79"/>
      <c r="C22" s="79" t="s">
        <v>401</v>
      </c>
      <c r="D22" s="80" t="s">
        <v>31</v>
      </c>
      <c r="E22" s="81">
        <v>1</v>
      </c>
      <c r="F22" s="81"/>
      <c r="G22" s="81"/>
      <c r="H22" s="81"/>
      <c r="I22" s="81"/>
      <c r="J22" s="175"/>
      <c r="K22" s="170"/>
    </row>
    <row r="23" spans="1:11" ht="17.100000000000001" customHeight="1">
      <c r="A23" s="47"/>
      <c r="B23" s="48"/>
      <c r="C23" s="48"/>
      <c r="D23" s="49"/>
      <c r="E23" s="50"/>
      <c r="F23" s="50"/>
      <c r="G23" s="50"/>
      <c r="H23" s="50"/>
      <c r="I23" s="50"/>
      <c r="J23" s="173"/>
      <c r="K23" s="174"/>
    </row>
    <row r="24" spans="1:11" ht="17.100000000000001" customHeight="1">
      <c r="A24" s="192" t="s">
        <v>402</v>
      </c>
      <c r="B24" s="142"/>
      <c r="C24" s="201" t="s">
        <v>403</v>
      </c>
      <c r="D24" s="43"/>
      <c r="E24" s="44"/>
      <c r="F24" s="44"/>
      <c r="G24" s="44"/>
      <c r="H24" s="44"/>
      <c r="I24" s="44"/>
      <c r="J24" s="171"/>
      <c r="K24" s="172"/>
    </row>
    <row r="25" spans="1:11" ht="17.100000000000001" customHeight="1">
      <c r="A25" s="211"/>
      <c r="B25" s="212"/>
      <c r="C25" s="212"/>
      <c r="D25" s="213"/>
      <c r="E25" s="214"/>
      <c r="F25" s="214"/>
      <c r="G25" s="214"/>
      <c r="H25" s="214"/>
      <c r="I25" s="214"/>
      <c r="J25" s="215"/>
      <c r="K25" s="216"/>
    </row>
    <row r="26" spans="1:11" ht="17.100000000000001" customHeight="1">
      <c r="A26" s="78" t="s">
        <v>404</v>
      </c>
      <c r="B26" s="79" t="s">
        <v>405</v>
      </c>
      <c r="C26" s="79" t="s">
        <v>406</v>
      </c>
      <c r="D26" s="80" t="s">
        <v>27</v>
      </c>
      <c r="E26" s="81">
        <v>1</v>
      </c>
      <c r="F26" s="81"/>
      <c r="G26" s="81"/>
      <c r="H26" s="81"/>
      <c r="I26" s="81"/>
      <c r="J26" s="175"/>
      <c r="K26" s="170"/>
    </row>
    <row r="27" spans="1:11" ht="17.100000000000001" customHeight="1">
      <c r="A27" s="78"/>
      <c r="B27" s="79"/>
      <c r="C27" s="79"/>
      <c r="D27" s="80"/>
      <c r="E27" s="81"/>
      <c r="F27" s="81"/>
      <c r="G27" s="81"/>
      <c r="H27" s="81"/>
      <c r="I27" s="81"/>
      <c r="J27" s="169"/>
      <c r="K27" s="170"/>
    </row>
    <row r="28" spans="1:11" ht="17.100000000000001" customHeight="1">
      <c r="A28" s="78"/>
      <c r="B28" s="79"/>
      <c r="C28" s="89" t="s">
        <v>407</v>
      </c>
      <c r="D28" s="80"/>
      <c r="E28" s="81"/>
      <c r="F28" s="81"/>
      <c r="G28" s="81"/>
      <c r="H28" s="81"/>
      <c r="I28" s="81"/>
      <c r="J28" s="169"/>
      <c r="K28" s="170"/>
    </row>
    <row r="29" spans="1:11" ht="17.100000000000001" customHeight="1">
      <c r="A29" s="78"/>
      <c r="B29" s="79"/>
      <c r="C29" s="79"/>
      <c r="D29" s="80"/>
      <c r="E29" s="81"/>
      <c r="F29" s="81"/>
      <c r="G29" s="81"/>
      <c r="H29" s="81"/>
      <c r="I29" s="81"/>
      <c r="J29" s="169"/>
      <c r="K29" s="170"/>
    </row>
    <row r="30" spans="1:11" ht="17.100000000000001" customHeight="1">
      <c r="A30" s="78" t="s">
        <v>408</v>
      </c>
      <c r="B30" s="79"/>
      <c r="C30" s="79" t="s">
        <v>409</v>
      </c>
      <c r="D30" s="80" t="s">
        <v>27</v>
      </c>
      <c r="E30" s="81">
        <v>1</v>
      </c>
      <c r="F30" s="81"/>
      <c r="G30" s="81"/>
      <c r="H30" s="81"/>
      <c r="I30" s="81"/>
      <c r="J30" s="175"/>
      <c r="K30" s="170"/>
    </row>
    <row r="31" spans="1:11" ht="17.100000000000001" customHeight="1">
      <c r="A31" s="78" t="s">
        <v>410</v>
      </c>
      <c r="B31" s="79"/>
      <c r="C31" s="79" t="s">
        <v>411</v>
      </c>
      <c r="D31" s="80" t="s">
        <v>27</v>
      </c>
      <c r="E31" s="81">
        <v>1</v>
      </c>
      <c r="F31" s="81"/>
      <c r="G31" s="81"/>
      <c r="H31" s="81"/>
      <c r="I31" s="81"/>
      <c r="J31" s="175"/>
      <c r="K31" s="170"/>
    </row>
    <row r="32" spans="1:11" ht="17.100000000000001" customHeight="1">
      <c r="A32" s="78" t="s">
        <v>412</v>
      </c>
      <c r="B32" s="79"/>
      <c r="C32" s="79" t="s">
        <v>413</v>
      </c>
      <c r="D32" s="80" t="s">
        <v>27</v>
      </c>
      <c r="E32" s="81">
        <v>1</v>
      </c>
      <c r="F32" s="81"/>
      <c r="G32" s="81"/>
      <c r="H32" s="81"/>
      <c r="I32" s="81"/>
      <c r="J32" s="175"/>
      <c r="K32" s="170"/>
    </row>
    <row r="33" spans="1:11" ht="17.100000000000001" customHeight="1">
      <c r="A33" s="78" t="s">
        <v>414</v>
      </c>
      <c r="B33" s="79"/>
      <c r="C33" s="79" t="s">
        <v>415</v>
      </c>
      <c r="D33" s="80" t="s">
        <v>27</v>
      </c>
      <c r="E33" s="81">
        <v>1</v>
      </c>
      <c r="F33" s="81"/>
      <c r="G33" s="81"/>
      <c r="H33" s="81"/>
      <c r="I33" s="81"/>
      <c r="J33" s="175"/>
      <c r="K33" s="170"/>
    </row>
    <row r="34" spans="1:11" ht="17.100000000000001" customHeight="1">
      <c r="A34" s="78" t="s">
        <v>416</v>
      </c>
      <c r="B34" s="79"/>
      <c r="C34" s="79" t="s">
        <v>417</v>
      </c>
      <c r="D34" s="80" t="s">
        <v>27</v>
      </c>
      <c r="E34" s="81">
        <v>1</v>
      </c>
      <c r="F34" s="81"/>
      <c r="G34" s="81"/>
      <c r="H34" s="81"/>
      <c r="I34" s="81"/>
      <c r="J34" s="175"/>
      <c r="K34" s="170"/>
    </row>
    <row r="35" spans="1:11" ht="17.100000000000001" customHeight="1">
      <c r="A35" s="78" t="s">
        <v>418</v>
      </c>
      <c r="B35" s="79"/>
      <c r="C35" s="79" t="s">
        <v>419</v>
      </c>
      <c r="D35" s="80" t="s">
        <v>27</v>
      </c>
      <c r="E35" s="81">
        <v>1</v>
      </c>
      <c r="F35" s="81"/>
      <c r="G35" s="81"/>
      <c r="H35" s="81"/>
      <c r="I35" s="81"/>
      <c r="J35" s="175"/>
      <c r="K35" s="170"/>
    </row>
    <row r="36" spans="1:11" ht="17.100000000000001" customHeight="1">
      <c r="A36" s="78" t="s">
        <v>420</v>
      </c>
      <c r="B36" s="79"/>
      <c r="C36" s="79" t="s">
        <v>421</v>
      </c>
      <c r="D36" s="80" t="s">
        <v>27</v>
      </c>
      <c r="E36" s="81">
        <v>1</v>
      </c>
      <c r="F36" s="81"/>
      <c r="G36" s="81"/>
      <c r="H36" s="81"/>
      <c r="I36" s="81"/>
      <c r="J36" s="175"/>
      <c r="K36" s="170"/>
    </row>
    <row r="37" spans="1:11" ht="17.100000000000001" customHeight="1">
      <c r="A37" s="78" t="s">
        <v>422</v>
      </c>
      <c r="B37" s="79"/>
      <c r="C37" s="79" t="s">
        <v>423</v>
      </c>
      <c r="D37" s="80" t="s">
        <v>27</v>
      </c>
      <c r="E37" s="81">
        <v>1</v>
      </c>
      <c r="F37" s="81"/>
      <c r="G37" s="81"/>
      <c r="H37" s="81"/>
      <c r="I37" s="81"/>
      <c r="J37" s="175"/>
      <c r="K37" s="170"/>
    </row>
    <row r="38" spans="1:11" ht="17.100000000000001" customHeight="1">
      <c r="A38" s="78" t="s">
        <v>424</v>
      </c>
      <c r="B38" s="79" t="s">
        <v>425</v>
      </c>
      <c r="C38" s="79" t="s">
        <v>426</v>
      </c>
      <c r="D38" s="80" t="s">
        <v>27</v>
      </c>
      <c r="E38" s="81">
        <v>1</v>
      </c>
      <c r="F38" s="81"/>
      <c r="G38" s="81"/>
      <c r="H38" s="81"/>
      <c r="I38" s="81"/>
      <c r="J38" s="175"/>
      <c r="K38" s="170"/>
    </row>
    <row r="39" spans="1:11" ht="17.100000000000001" customHeight="1">
      <c r="A39" s="78" t="s">
        <v>427</v>
      </c>
      <c r="B39" s="79" t="s">
        <v>428</v>
      </c>
      <c r="C39" s="79" t="s">
        <v>429</v>
      </c>
      <c r="D39" s="80" t="s">
        <v>27</v>
      </c>
      <c r="E39" s="81">
        <v>1</v>
      </c>
      <c r="F39" s="81"/>
      <c r="G39" s="81"/>
      <c r="H39" s="81"/>
      <c r="I39" s="81"/>
      <c r="J39" s="175"/>
      <c r="K39" s="170"/>
    </row>
    <row r="40" spans="1:11" ht="17.100000000000001" customHeight="1">
      <c r="A40" s="78" t="s">
        <v>430</v>
      </c>
      <c r="B40" s="79"/>
      <c r="C40" s="79" t="s">
        <v>431</v>
      </c>
      <c r="D40" s="80" t="s">
        <v>27</v>
      </c>
      <c r="E40" s="81">
        <v>1</v>
      </c>
      <c r="F40" s="81"/>
      <c r="G40" s="81"/>
      <c r="H40" s="81"/>
      <c r="I40" s="81"/>
      <c r="J40" s="175"/>
      <c r="K40" s="170"/>
    </row>
    <row r="41" spans="1:11" ht="17.100000000000001" customHeight="1">
      <c r="A41" s="47"/>
      <c r="B41" s="48"/>
      <c r="C41" s="48"/>
      <c r="D41" s="49"/>
      <c r="E41" s="50"/>
      <c r="F41" s="50"/>
      <c r="G41" s="50"/>
      <c r="H41" s="50"/>
      <c r="I41" s="50"/>
      <c r="J41" s="173"/>
      <c r="K41" s="174"/>
    </row>
    <row r="42" spans="1:11" ht="17.100000000000001" customHeight="1">
      <c r="A42" s="192" t="s">
        <v>432</v>
      </c>
      <c r="B42" s="142"/>
      <c r="C42" s="201" t="s">
        <v>433</v>
      </c>
      <c r="D42" s="43"/>
      <c r="E42" s="44"/>
      <c r="F42" s="44"/>
      <c r="G42" s="44"/>
      <c r="H42" s="44"/>
      <c r="I42" s="44"/>
      <c r="J42" s="171"/>
      <c r="K42" s="172"/>
    </row>
    <row r="43" spans="1:11" ht="17.100000000000001" customHeight="1">
      <c r="A43" s="211"/>
      <c r="B43" s="212"/>
      <c r="C43" s="212"/>
      <c r="D43" s="213"/>
      <c r="E43" s="214"/>
      <c r="F43" s="214"/>
      <c r="G43" s="214"/>
      <c r="H43" s="214"/>
      <c r="I43" s="214"/>
      <c r="J43" s="215"/>
      <c r="K43" s="216"/>
    </row>
    <row r="44" spans="1:11" ht="17.100000000000001" customHeight="1">
      <c r="A44" s="78" t="s">
        <v>434</v>
      </c>
      <c r="B44" s="79" t="s">
        <v>435</v>
      </c>
      <c r="C44" s="79" t="s">
        <v>436</v>
      </c>
      <c r="D44" s="80" t="s">
        <v>31</v>
      </c>
      <c r="E44" s="81">
        <v>3</v>
      </c>
      <c r="F44" s="81"/>
      <c r="G44" s="81"/>
      <c r="H44" s="81"/>
      <c r="I44" s="81"/>
      <c r="J44" s="169"/>
      <c r="K44" s="170"/>
    </row>
    <row r="45" spans="1:11" ht="17.100000000000001" customHeight="1">
      <c r="A45" s="78"/>
      <c r="B45" s="79"/>
      <c r="C45" s="79" t="s">
        <v>437</v>
      </c>
      <c r="D45" s="80"/>
      <c r="E45" s="81"/>
      <c r="F45" s="81"/>
      <c r="G45" s="81"/>
      <c r="H45" s="81"/>
      <c r="I45" s="81"/>
      <c r="J45" s="169"/>
      <c r="K45" s="170"/>
    </row>
    <row r="46" spans="1:11" ht="17.100000000000001" customHeight="1">
      <c r="A46" s="78" t="s">
        <v>438</v>
      </c>
      <c r="B46" s="79"/>
      <c r="C46" s="79" t="s">
        <v>439</v>
      </c>
      <c r="D46" s="80" t="s">
        <v>31</v>
      </c>
      <c r="E46" s="81">
        <v>3</v>
      </c>
      <c r="F46" s="81"/>
      <c r="G46" s="81"/>
      <c r="H46" s="81"/>
      <c r="I46" s="81"/>
      <c r="J46" s="169"/>
      <c r="K46" s="170"/>
    </row>
    <row r="47" spans="1:11" ht="17.100000000000001" customHeight="1">
      <c r="A47" s="47"/>
      <c r="B47" s="48"/>
      <c r="C47" s="48"/>
      <c r="D47" s="49"/>
      <c r="E47" s="50"/>
      <c r="F47" s="50"/>
      <c r="G47" s="50"/>
      <c r="H47" s="50"/>
      <c r="I47" s="50"/>
      <c r="J47" s="173"/>
      <c r="K47" s="174"/>
    </row>
    <row r="48" spans="1:11" ht="17.100000000000001" customHeight="1">
      <c r="A48" s="192" t="s">
        <v>440</v>
      </c>
      <c r="B48" s="142"/>
      <c r="C48" s="201" t="s">
        <v>441</v>
      </c>
      <c r="D48" s="43"/>
      <c r="E48" s="44"/>
      <c r="F48" s="44"/>
      <c r="G48" s="44"/>
      <c r="H48" s="44"/>
      <c r="I48" s="44"/>
      <c r="J48" s="171"/>
      <c r="K48" s="172"/>
    </row>
    <row r="49" spans="1:11" ht="17.100000000000001" customHeight="1">
      <c r="A49" s="211"/>
      <c r="B49" s="225"/>
      <c r="C49" s="212"/>
      <c r="D49" s="213"/>
      <c r="E49" s="214"/>
      <c r="F49" s="214"/>
      <c r="G49" s="214"/>
      <c r="H49" s="214"/>
      <c r="I49" s="214"/>
      <c r="J49" s="215"/>
      <c r="K49" s="216"/>
    </row>
    <row r="50" spans="1:11" ht="17.100000000000001" customHeight="1">
      <c r="A50" s="78" t="s">
        <v>442</v>
      </c>
      <c r="B50" s="79" t="s">
        <v>443</v>
      </c>
      <c r="C50" s="79" t="s">
        <v>444</v>
      </c>
      <c r="D50" s="80" t="s">
        <v>31</v>
      </c>
      <c r="E50" s="81">
        <v>1</v>
      </c>
      <c r="F50" s="81"/>
      <c r="G50" s="81"/>
      <c r="H50" s="81"/>
      <c r="I50" s="81"/>
      <c r="J50" s="175"/>
      <c r="K50" s="170"/>
    </row>
    <row r="51" spans="1:11" ht="17.100000000000001" customHeight="1">
      <c r="A51" s="78" t="s">
        <v>445</v>
      </c>
      <c r="B51" s="79"/>
      <c r="C51" s="79" t="s">
        <v>446</v>
      </c>
      <c r="D51" s="80" t="s">
        <v>31</v>
      </c>
      <c r="E51" s="81">
        <v>1</v>
      </c>
      <c r="F51" s="81"/>
      <c r="G51" s="81"/>
      <c r="H51" s="81"/>
      <c r="I51" s="81"/>
      <c r="J51" s="175"/>
      <c r="K51" s="170"/>
    </row>
    <row r="52" spans="1:11" ht="17.100000000000001" customHeight="1">
      <c r="A52" s="47"/>
      <c r="B52" s="48"/>
      <c r="C52" s="48"/>
      <c r="D52" s="49"/>
      <c r="E52" s="50"/>
      <c r="F52" s="50"/>
      <c r="G52" s="50"/>
      <c r="H52" s="50"/>
      <c r="I52" s="50"/>
      <c r="J52" s="173"/>
      <c r="K52" s="174"/>
    </row>
    <row r="53" spans="1:11" ht="17.100000000000001" customHeight="1">
      <c r="A53" s="192" t="s">
        <v>447</v>
      </c>
      <c r="B53" s="142"/>
      <c r="C53" s="201" t="s">
        <v>448</v>
      </c>
      <c r="D53" s="43"/>
      <c r="E53" s="44"/>
      <c r="F53" s="44"/>
      <c r="G53" s="44"/>
      <c r="H53" s="44"/>
      <c r="I53" s="44"/>
      <c r="J53" s="171"/>
      <c r="K53" s="172"/>
    </row>
    <row r="54" spans="1:11" ht="17.100000000000001" customHeight="1">
      <c r="A54" s="211"/>
      <c r="B54" s="212"/>
      <c r="C54" s="212"/>
      <c r="D54" s="213"/>
      <c r="E54" s="214"/>
      <c r="F54" s="214"/>
      <c r="G54" s="214"/>
      <c r="H54" s="214"/>
      <c r="I54" s="214"/>
      <c r="J54" s="215"/>
      <c r="K54" s="216"/>
    </row>
    <row r="55" spans="1:11" ht="17.100000000000001" customHeight="1">
      <c r="A55" s="78" t="s">
        <v>449</v>
      </c>
      <c r="B55" s="79" t="s">
        <v>450</v>
      </c>
      <c r="C55" s="79" t="s">
        <v>451</v>
      </c>
      <c r="D55" s="80" t="s">
        <v>31</v>
      </c>
      <c r="E55" s="81">
        <v>12</v>
      </c>
      <c r="F55" s="81"/>
      <c r="G55" s="81"/>
      <c r="H55" s="81"/>
      <c r="I55" s="81"/>
      <c r="J55" s="169"/>
      <c r="K55" s="180" t="s">
        <v>132</v>
      </c>
    </row>
    <row r="56" spans="1:11" ht="17.100000000000001" customHeight="1">
      <c r="A56" s="78" t="s">
        <v>452</v>
      </c>
      <c r="B56" s="79" t="s">
        <v>453</v>
      </c>
      <c r="C56" s="79" t="s">
        <v>454</v>
      </c>
      <c r="D56" s="80" t="s">
        <v>31</v>
      </c>
      <c r="E56" s="81">
        <v>5</v>
      </c>
      <c r="F56" s="81"/>
      <c r="G56" s="81"/>
      <c r="H56" s="81"/>
      <c r="I56" s="81"/>
      <c r="J56" s="169"/>
      <c r="K56" s="180" t="s">
        <v>132</v>
      </c>
    </row>
    <row r="57" spans="1:11" ht="17.100000000000001" customHeight="1">
      <c r="A57" s="78" t="s">
        <v>455</v>
      </c>
      <c r="B57" s="79" t="s">
        <v>456</v>
      </c>
      <c r="C57" s="79" t="s">
        <v>457</v>
      </c>
      <c r="D57" s="80" t="s">
        <v>31</v>
      </c>
      <c r="E57" s="81">
        <v>10</v>
      </c>
      <c r="F57" s="81"/>
      <c r="G57" s="81"/>
      <c r="H57" s="81"/>
      <c r="I57" s="81"/>
      <c r="J57" s="169"/>
      <c r="K57" s="180"/>
    </row>
    <row r="58" spans="1:11" ht="17.100000000000001" customHeight="1" thickBot="1">
      <c r="A58" s="98"/>
      <c r="B58" s="92"/>
      <c r="C58" s="92"/>
      <c r="D58" s="99"/>
      <c r="E58" s="100"/>
      <c r="F58" s="100"/>
      <c r="G58" s="100"/>
      <c r="H58" s="100"/>
      <c r="I58" s="100"/>
      <c r="J58" s="176"/>
      <c r="K58" s="177"/>
    </row>
    <row r="59" spans="1:11" ht="24.95" customHeight="1" thickBot="1">
      <c r="A59" s="314" t="s">
        <v>658</v>
      </c>
      <c r="B59" s="317"/>
      <c r="C59" s="317"/>
      <c r="D59" s="317"/>
      <c r="E59" s="317"/>
      <c r="F59" s="317"/>
      <c r="G59" s="317"/>
      <c r="H59" s="317"/>
      <c r="I59" s="317"/>
      <c r="J59" s="317"/>
      <c r="K59" s="51"/>
    </row>
    <row r="60" spans="1:11" ht="9.9499999999999993" customHeight="1" thickBot="1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1" ht="24.95" customHeight="1" thickBot="1">
      <c r="A61" s="299" t="s">
        <v>656</v>
      </c>
      <c r="B61" s="308"/>
      <c r="C61" s="308"/>
      <c r="D61" s="308"/>
      <c r="E61" s="308"/>
      <c r="F61" s="308"/>
      <c r="G61" s="308"/>
      <c r="H61" s="308"/>
      <c r="I61" s="308"/>
      <c r="J61" s="308"/>
      <c r="K61" s="309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</row>
    <row r="68" spans="1:1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1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</row>
    <row r="79" spans="1:1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</row>
    <row r="80" spans="1:1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</row>
    <row r="81" spans="1:1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</row>
    <row r="82" spans="1:1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</row>
    <row r="83" spans="1:1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</row>
    <row r="84" spans="1:1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</row>
    <row r="85" spans="1:1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</row>
    <row r="86" spans="1:1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</row>
    <row r="87" spans="1:1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</row>
    <row r="88" spans="1:1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</row>
    <row r="89" spans="1:1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</row>
    <row r="90" spans="1:1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</row>
    <row r="91" spans="1:1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</row>
    <row r="92" spans="1:1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</sheetData>
  <mergeCells count="5">
    <mergeCell ref="A59:J59"/>
    <mergeCell ref="A61:K61"/>
    <mergeCell ref="D5:D6"/>
    <mergeCell ref="J5:J6"/>
    <mergeCell ref="C5:C6"/>
  </mergeCells>
  <phoneticPr fontId="2" type="noConversion"/>
  <pageMargins left="0.59055118110236227" right="0" top="0.39370078740157483" bottom="0" header="0" footer="0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works</vt:lpstr>
      <vt:lpstr>pg1</vt:lpstr>
      <vt:lpstr>bwt</vt:lpstr>
      <vt:lpstr>bwm</vt:lpstr>
      <vt:lpstr>Yard Connections</vt:lpstr>
      <vt:lpstr>vbc</vt:lpstr>
      <vt:lpstr>ewtank</vt:lpstr>
      <vt:lpstr>ohs</vt:lpstr>
      <vt:lpstr>ohs2</vt:lpstr>
      <vt:lpstr>ohs3</vt:lpstr>
      <vt:lpstr>sum</vt:lpstr>
    </vt:vector>
  </TitlesOfParts>
  <Manager/>
  <Company>Ernst &amp; Partners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Rakumakwe</dc:creator>
  <cp:keywords/>
  <dc:description/>
  <cp:lastModifiedBy>Khumo</cp:lastModifiedBy>
  <cp:revision/>
  <cp:lastPrinted>2021-11-21T20:58:35Z</cp:lastPrinted>
  <dcterms:created xsi:type="dcterms:W3CDTF">2000-11-15T14:41:12Z</dcterms:created>
  <dcterms:modified xsi:type="dcterms:W3CDTF">2021-12-06T08:45:28Z</dcterms:modified>
  <cp:category/>
  <cp:contentStatus/>
</cp:coreProperties>
</file>