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onald Kganakga\Desktop\MKLM VIDP\"/>
    </mc:Choice>
  </mc:AlternateContent>
  <xr:revisionPtr revIDLastSave="0" documentId="13_ncr:1_{B2F53348-4429-49A0-A733-3F0D5BE8633C}" xr6:coauthVersionLast="47" xr6:coauthVersionMax="47" xr10:uidLastSave="{00000000-0000-0000-0000-000000000000}"/>
  <bookViews>
    <workbookView xWindow="-120" yWindow="-120" windowWidth="20730" windowHeight="11760" tabRatio="820" activeTab="4" xr2:uid="{00000000-000D-0000-FFFF-FFFF00000000}"/>
  </bookViews>
  <sheets>
    <sheet name="A-P&amp;G " sheetId="16" r:id="rId1"/>
    <sheet name="A-Prov Sum Sandfontein" sheetId="2" r:id="rId2"/>
    <sheet name="C-Site clear Sandfontein" sheetId="3" r:id="rId3"/>
    <sheet name="D-Earthworks Sandfontein" sheetId="4" r:id="rId4"/>
    <sheet name="Toilet Struct Sandfontein" sheetId="5" r:id="rId5"/>
    <sheet name="Sum Sandfontein" sheetId="6" r:id="rId6"/>
  </sheets>
  <externalReferences>
    <externalReference r:id="rId7"/>
    <externalReference r:id="rId8"/>
  </externalReferences>
  <definedNames>
    <definedName name="_CZ99990">'[1]EC5.2'!$D$12</definedName>
    <definedName name="_CZ99999">'[1]EC5.2'!$D$12</definedName>
    <definedName name="_D100000">'[1]EC5.2'!$D$30021</definedName>
    <definedName name="_D65999">'[1]EC5.2'!$D$65017</definedName>
    <definedName name="_D66000">'[1]EC5.2'!$D$65017</definedName>
    <definedName name="_D67432">'[1]EC5.2'!$D$62421</definedName>
    <definedName name="_D68999">'[1]EC5.2'!$D$60290</definedName>
    <definedName name="_D69999">'[1]EC5.2'!$D$60290</definedName>
    <definedName name="_D70000">'[1]EC5.2'!$D$49989</definedName>
    <definedName name="_D89000">'[1]EC5.2'!$D$30021</definedName>
    <definedName name="_Fill" hidden="1">#REF!</definedName>
    <definedName name="_jv7">[2]Estimate!$A$1:$G$86</definedName>
    <definedName name="_sc7">#REF!</definedName>
    <definedName name="Adjusted">#REF!</definedName>
    <definedName name="ESTIMATE">#REF!</definedName>
    <definedName name="Evaluation">#REF!</definedName>
    <definedName name="PHASE2">#REF!</definedName>
    <definedName name="_xlnm.Print_Area" localSheetId="0">'A-P&amp;G '!$A$1:$K$109</definedName>
    <definedName name="_xlnm.Print_Area" localSheetId="2">'C-Site clear Sandfontein'!$A$1:$L$57</definedName>
    <definedName name="_xlnm.Print_Area" localSheetId="3">'D-Earthworks Sandfontein'!$A$1:$L$60</definedName>
    <definedName name="_xlnm.Print_Area" localSheetId="4">'Toilet Struct Sandfontein'!$A$1:$K$58</definedName>
    <definedName name="_xlnm.Print_Area">#REF!</definedName>
    <definedName name="_xlnm.Print_Titles" localSheetId="0">'A-P&amp;G '!$1:$6</definedName>
    <definedName name="_xlnm.Print_Titles">#N/A</definedName>
    <definedName name="Tender" localSheetId="0">'A-P&amp;G '!$A$1:$J$43</definedName>
    <definedName name="Tender" localSheetId="1">'A-Prov Sum Sandfontein'!$A$1:$J$7</definedName>
    <definedName name="Tender" localSheetId="2">'C-Site clear Sandfontein'!$A$1:$J$7</definedName>
    <definedName name="Tender" localSheetId="3">'D-Earthworks Sandfontein'!$A$1:$J$7</definedName>
    <definedName name="Tender" localSheetId="4">'Toilet Struct Sandfontein'!$A$1:$J$7</definedName>
    <definedName name="Ten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  <c r="K33" i="5"/>
  <c r="K22" i="5"/>
  <c r="K20" i="4"/>
  <c r="K22" i="4"/>
  <c r="K28" i="4"/>
  <c r="K38" i="4"/>
  <c r="K16" i="4"/>
  <c r="K57" i="3"/>
  <c r="K12" i="3"/>
  <c r="K38" i="2"/>
  <c r="K34" i="2"/>
  <c r="K61" i="2" s="1"/>
  <c r="C15" i="6" s="1"/>
  <c r="K27" i="2"/>
  <c r="K23" i="2"/>
  <c r="K57" i="16"/>
  <c r="K58" i="16" s="1"/>
  <c r="K64" i="16"/>
  <c r="K65" i="16"/>
  <c r="K66" i="16"/>
  <c r="K67" i="16"/>
  <c r="K69" i="16"/>
  <c r="K77" i="16"/>
  <c r="K81" i="16"/>
  <c r="K63" i="16"/>
  <c r="K62" i="16"/>
  <c r="K47" i="16"/>
  <c r="K43" i="16"/>
  <c r="K19" i="16"/>
  <c r="K23" i="16"/>
  <c r="K24" i="16"/>
  <c r="K25" i="16"/>
  <c r="K26" i="16"/>
  <c r="K27" i="16"/>
  <c r="K28" i="16"/>
  <c r="K30" i="16"/>
  <c r="K37" i="16"/>
  <c r="K39" i="16"/>
  <c r="K13" i="16"/>
  <c r="I28" i="4"/>
  <c r="I38" i="2"/>
  <c r="A38" i="2"/>
  <c r="K36" i="2"/>
  <c r="A36" i="2"/>
  <c r="K41" i="16"/>
  <c r="A3" i="5"/>
  <c r="A1" i="5"/>
  <c r="A3" i="4"/>
  <c r="A1" i="4"/>
  <c r="A2" i="6" s="1"/>
  <c r="A3" i="3"/>
  <c r="A2" i="3"/>
  <c r="A1" i="3"/>
  <c r="A3" i="2"/>
  <c r="A2" i="2"/>
  <c r="A1" i="2"/>
  <c r="A7" i="16"/>
  <c r="A8" i="16"/>
  <c r="A9" i="16"/>
  <c r="A10" i="16"/>
  <c r="A12" i="16"/>
  <c r="A14" i="16"/>
  <c r="A20" i="16"/>
  <c r="A29" i="16"/>
  <c r="A31" i="16"/>
  <c r="A33" i="16"/>
  <c r="A35" i="16"/>
  <c r="A48" i="16"/>
  <c r="A50" i="16"/>
  <c r="A55" i="16"/>
  <c r="K55" i="16"/>
  <c r="A56" i="16"/>
  <c r="A57" i="16"/>
  <c r="A58" i="16"/>
  <c r="A77" i="16"/>
  <c r="A82" i="16"/>
  <c r="A106" i="16"/>
  <c r="C106" i="16"/>
  <c r="F106" i="16"/>
  <c r="K106" i="16"/>
  <c r="A107" i="16"/>
  <c r="K107" i="16"/>
  <c r="K108" i="16"/>
  <c r="K58" i="5" l="1"/>
  <c r="C18" i="6" s="1"/>
  <c r="K60" i="4"/>
  <c r="C17" i="6" s="1"/>
  <c r="K109" i="16"/>
  <c r="C14" i="6" s="1"/>
  <c r="F55" i="5"/>
  <c r="C55" i="5"/>
  <c r="A16" i="5"/>
  <c r="F58" i="4"/>
  <c r="C58" i="4"/>
  <c r="F54" i="3"/>
  <c r="C54" i="3"/>
  <c r="A8" i="3"/>
  <c r="F58" i="2"/>
  <c r="C58" i="2"/>
  <c r="K32" i="2"/>
  <c r="I34" i="2" s="1"/>
  <c r="K25" i="2"/>
  <c r="I27" i="2" s="1"/>
  <c r="K21" i="2"/>
  <c r="I23" i="2" s="1"/>
  <c r="A8" i="2"/>
  <c r="A25" i="2" s="1"/>
  <c r="C21" i="6" l="1"/>
  <c r="C23" i="6" s="1"/>
  <c r="C24" i="6" s="1"/>
  <c r="C25" i="6" s="1"/>
  <c r="C26" i="6" s="1"/>
  <c r="C27" i="6" s="1"/>
  <c r="A32" i="2"/>
  <c r="A34" i="2"/>
  <c r="A21" i="2"/>
  <c r="A27" i="2"/>
  <c r="A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KGANAKGA</author>
  </authors>
  <commentList>
    <comment ref="I16" authorId="0" shapeId="0" xr:uid="{BA111730-992C-4AD7-88FA-441B975E1B87}">
      <text>
        <r>
          <rPr>
            <b/>
            <sz val="9"/>
            <color indexed="81"/>
            <rFont val="Tahoma"/>
            <charset val="1"/>
          </rPr>
          <t>DONALD KGANAKGA:</t>
        </r>
        <r>
          <rPr>
            <sz val="9"/>
            <color indexed="81"/>
            <rFont val="Tahoma"/>
            <charset val="1"/>
          </rPr>
          <t xml:space="preserve">
3*3,5*1.1
</t>
        </r>
      </text>
    </comment>
  </commentList>
</comments>
</file>

<file path=xl/sharedStrings.xml><?xml version="1.0" encoding="utf-8"?>
<sst xmlns="http://schemas.openxmlformats.org/spreadsheetml/2006/main" count="342" uniqueCount="201">
  <si>
    <t>Part C2:  Pricing Data</t>
  </si>
  <si>
    <t xml:space="preserve">Section C2.2:  Schedule of Quantities </t>
  </si>
  <si>
    <t>Preliminary and General</t>
  </si>
  <si>
    <t>Item</t>
  </si>
  <si>
    <t>Payment</t>
  </si>
  <si>
    <t>Description</t>
  </si>
  <si>
    <t>Unit</t>
  </si>
  <si>
    <t>Qty</t>
  </si>
  <si>
    <t>Rate</t>
  </si>
  <si>
    <t>Amount</t>
  </si>
  <si>
    <t>Reference</t>
  </si>
  <si>
    <t>(R)</t>
  </si>
  <si>
    <t>SANS</t>
  </si>
  <si>
    <t>SCHEDULE:</t>
  </si>
  <si>
    <t>1200 A</t>
  </si>
  <si>
    <t>PRELIMINARY AND GENERAL</t>
  </si>
  <si>
    <t>FIXED-CHARGE ITEMS</t>
  </si>
  <si>
    <t>8.3.1</t>
  </si>
  <si>
    <t>Contractual Requirements</t>
  </si>
  <si>
    <t>sum</t>
  </si>
  <si>
    <t>Establishment of  Facilities on Site</t>
  </si>
  <si>
    <t>8.3.2</t>
  </si>
  <si>
    <t>.1</t>
  </si>
  <si>
    <t>Facilities for the Engineer</t>
  </si>
  <si>
    <t>(c)</t>
  </si>
  <si>
    <t>Nameboards</t>
  </si>
  <si>
    <t>no</t>
  </si>
  <si>
    <t>.2</t>
  </si>
  <si>
    <t>Facilities for the Contractor</t>
  </si>
  <si>
    <t>(a)</t>
  </si>
  <si>
    <t>Offices and storage sheds</t>
  </si>
  <si>
    <t>(d)</t>
  </si>
  <si>
    <t>Living accommodation</t>
  </si>
  <si>
    <t>(e)</t>
  </si>
  <si>
    <t>Ablution and latrine facilities</t>
  </si>
  <si>
    <t>(f)</t>
  </si>
  <si>
    <t>Tools and equipment</t>
  </si>
  <si>
    <t>(g)</t>
  </si>
  <si>
    <t>Water supplies, power and communication</t>
  </si>
  <si>
    <t>(j)</t>
  </si>
  <si>
    <t>Plant</t>
  </si>
  <si>
    <t>8.3.4</t>
  </si>
  <si>
    <t>Removal of Contractor's and Engineers site</t>
  </si>
  <si>
    <t>8.3.5</t>
  </si>
  <si>
    <t>Occupational Health and Safety</t>
  </si>
  <si>
    <t>Compliance with Occupational Health and Safety</t>
  </si>
  <si>
    <t>Act (Act 85 of 1993) and its regulations and with the</t>
  </si>
  <si>
    <t>Employers Health and Safety Specification</t>
  </si>
  <si>
    <t>Preparation of Health and Safety Plan</t>
  </si>
  <si>
    <t>(b)</t>
  </si>
  <si>
    <t>Establishment of Safety Administration</t>
  </si>
  <si>
    <t>Month</t>
  </si>
  <si>
    <t>Environmental Managemant</t>
  </si>
  <si>
    <t>Compliance with Environmental Management plan</t>
  </si>
  <si>
    <t>8.4.5</t>
  </si>
  <si>
    <t>Other time-related obligations</t>
  </si>
  <si>
    <t>Carried forward to Summary of Schedules</t>
  </si>
  <si>
    <t>Total</t>
  </si>
  <si>
    <t>Provisional Sums and Prime Cost Items</t>
  </si>
  <si>
    <t>PROVISIONAL SUMS AND PRIME COST ITEMS</t>
  </si>
  <si>
    <t>SUMS STATED PROVISIONALLY BY THE ENGINEER</t>
  </si>
  <si>
    <t>For work to be executed by the Contractor and valued</t>
  </si>
  <si>
    <t>in terms of the "Valuation of Variations" clause in the</t>
  </si>
  <si>
    <t>Conditions of Contract</t>
  </si>
  <si>
    <t>Allowances</t>
  </si>
  <si>
    <t>Community requirements</t>
  </si>
  <si>
    <t>PSA9.5</t>
  </si>
  <si>
    <t>CLO remuneration @ R4500 p/m</t>
  </si>
  <si>
    <t>.</t>
  </si>
  <si>
    <t>Overheads, charges and profit on above</t>
  </si>
  <si>
    <t>%</t>
  </si>
  <si>
    <t>PSA9.2</t>
  </si>
  <si>
    <t>.5</t>
  </si>
  <si>
    <t>PSC remuneration @ R1500 p/m</t>
  </si>
  <si>
    <t>.6</t>
  </si>
  <si>
    <t>Engineers requirements</t>
  </si>
  <si>
    <t>PSA 9.3</t>
  </si>
  <si>
    <t>Cellular phone costs</t>
  </si>
  <si>
    <t>Site Clearance</t>
  </si>
  <si>
    <t>1200 C</t>
  </si>
  <si>
    <t>SITE CLEARANCE</t>
  </si>
  <si>
    <t xml:space="preserve">Clear and grub of site and remove all obstruction on </t>
  </si>
  <si>
    <t>pit latrine position within stand.</t>
  </si>
  <si>
    <r>
      <t>m</t>
    </r>
    <r>
      <rPr>
        <vertAlign val="superscript"/>
        <sz val="9"/>
        <rFont val="Arial"/>
        <family val="2"/>
      </rPr>
      <t>2</t>
    </r>
  </si>
  <si>
    <t xml:space="preserve">Earthworks </t>
  </si>
  <si>
    <t>1200 D</t>
  </si>
  <si>
    <t>EARTHWORKS</t>
  </si>
  <si>
    <t>MASS EXCAVATION</t>
  </si>
  <si>
    <t>Excavate in all materials and spoil at site</t>
  </si>
  <si>
    <t>established by the Contractor for</t>
  </si>
  <si>
    <t>a)</t>
  </si>
  <si>
    <t>Pits for VIP toilets</t>
  </si>
  <si>
    <t>m³</t>
  </si>
  <si>
    <t>Extra over item  8.3.2 (a) for</t>
  </si>
  <si>
    <t xml:space="preserve">Intermediate excavation </t>
  </si>
  <si>
    <t>Compaction to 95% Mod AASHTO density</t>
  </si>
  <si>
    <t>of excavation floor for VIP pits in</t>
  </si>
  <si>
    <t>PSD8</t>
  </si>
  <si>
    <t>Soft material</t>
  </si>
  <si>
    <r>
      <t>m</t>
    </r>
    <r>
      <rPr>
        <vertAlign val="superscript"/>
        <sz val="9"/>
        <rFont val="Arial"/>
        <family val="2"/>
      </rPr>
      <t>2</t>
    </r>
  </si>
  <si>
    <t>RESTRICTED BACKFILLING</t>
  </si>
  <si>
    <t xml:space="preserve">Extra over items 8.3.2 (a) and 8.3.3 (a) for backfill or </t>
  </si>
  <si>
    <t>for fill material against structures</t>
  </si>
  <si>
    <t>8.3.9</t>
  </si>
  <si>
    <t>Selected material compacted to 93% mod</t>
  </si>
  <si>
    <t>AASHTO density</t>
  </si>
  <si>
    <t>Alongside pit walls</t>
  </si>
  <si>
    <t>TOILET TOP STRUCTURES COMPLETE</t>
  </si>
  <si>
    <t>PSS</t>
  </si>
  <si>
    <t xml:space="preserve">Supply and install according to the manufacturers </t>
  </si>
  <si>
    <t xml:space="preserve">sanitation top structures, including base panel, side </t>
  </si>
  <si>
    <t>costs, overheads, profits and  charges incured.</t>
  </si>
  <si>
    <t xml:space="preserve">No </t>
  </si>
  <si>
    <t xml:space="preserve"> </t>
  </si>
  <si>
    <t xml:space="preserve">Section C2.3: Summary of Schedules </t>
  </si>
  <si>
    <t>MOSES KOTANE LOCAL MUNICIPALITY</t>
  </si>
  <si>
    <t>TOILET STRUCTURES</t>
  </si>
  <si>
    <t xml:space="preserve"> Summary of Schedules</t>
  </si>
  <si>
    <t>Schedule No.</t>
  </si>
  <si>
    <t xml:space="preserve">EARTHWORKS </t>
  </si>
  <si>
    <t>Sub-Total</t>
  </si>
  <si>
    <t>Total Construction Cost</t>
  </si>
  <si>
    <t>Value Added Tax at 15%</t>
  </si>
  <si>
    <t xml:space="preserve">Total Amount of Tender Carried Forward to Form of Offer and Acceptance </t>
  </si>
  <si>
    <t>Bankers Details :</t>
  </si>
  <si>
    <t>Contractor's Name:</t>
  </si>
  <si>
    <t>Name reflected on bank statement: ___________________________________________</t>
  </si>
  <si>
    <t>Bank:</t>
  </si>
  <si>
    <t>Branch:</t>
  </si>
  <si>
    <t>Account Number:</t>
  </si>
  <si>
    <t>Cheque Account</t>
  </si>
  <si>
    <t xml:space="preserve">                   or                     Savings Account</t>
  </si>
  <si>
    <t>Signature :</t>
  </si>
  <si>
    <t>By Tenderer :</t>
  </si>
  <si>
    <t>Company Name :</t>
  </si>
  <si>
    <t>Date :</t>
  </si>
  <si>
    <t>Eldocrete or equally approved</t>
  </si>
  <si>
    <t>http://www.eldocrete.co.za</t>
  </si>
  <si>
    <t xml:space="preserve">specifications and SANS 10400 Q Eldocrete dry </t>
  </si>
  <si>
    <t>Toilet Structures</t>
  </si>
  <si>
    <t>TOP AND BOTTOM TOILET STRUCTURES</t>
  </si>
  <si>
    <t xml:space="preserve">Note: Toilet structures are as supplied by </t>
  </si>
  <si>
    <t>TOILET BOTTOM STRUCTURES COMPLETE</t>
  </si>
  <si>
    <t>No</t>
  </si>
  <si>
    <t>Mnth</t>
  </si>
  <si>
    <t>PSA8.2</t>
  </si>
  <si>
    <t>1.2.7.1</t>
  </si>
  <si>
    <t>8.4.7</t>
  </si>
  <si>
    <t>1.2.7</t>
  </si>
  <si>
    <t>PSA7.2</t>
  </si>
  <si>
    <t>1.2.6.1</t>
  </si>
  <si>
    <t>8.4.6</t>
  </si>
  <si>
    <t>1.2.6</t>
  </si>
  <si>
    <t>1.2.5</t>
  </si>
  <si>
    <t>8.4.2.2</t>
  </si>
  <si>
    <t>1.2.2</t>
  </si>
  <si>
    <t>Brought Forward</t>
  </si>
  <si>
    <t>Carried Forward</t>
  </si>
  <si>
    <t>for the duration of construction</t>
  </si>
  <si>
    <t xml:space="preserve">Operation and maintenance of facilities on the Site </t>
  </si>
  <si>
    <t>8.4.2</t>
  </si>
  <si>
    <t>Contractual requirements</t>
  </si>
  <si>
    <t>8.4.1</t>
  </si>
  <si>
    <t>1.2.1</t>
  </si>
  <si>
    <t>TIME-RELATED ITEMS</t>
  </si>
  <si>
    <t>1.2</t>
  </si>
  <si>
    <t>Fences, Signs and Barricades</t>
  </si>
  <si>
    <t>PSA7.1</t>
  </si>
  <si>
    <t>1.1.5</t>
  </si>
  <si>
    <t>1.1.4</t>
  </si>
  <si>
    <t>1.1.3</t>
  </si>
  <si>
    <t>1.1.1.2</t>
  </si>
  <si>
    <t>1.1.1.1</t>
  </si>
  <si>
    <t>1.1.1</t>
  </si>
  <si>
    <t>1.1</t>
  </si>
  <si>
    <t>Hard rock excavation</t>
  </si>
  <si>
    <r>
      <t>m</t>
    </r>
    <r>
      <rPr>
        <vertAlign val="superscript"/>
        <sz val="9"/>
        <rFont val="Arial"/>
        <family val="2"/>
      </rPr>
      <t>3</t>
    </r>
  </si>
  <si>
    <t>4.2</t>
  </si>
  <si>
    <t>4.1.1</t>
  </si>
  <si>
    <t>4.1.2</t>
  </si>
  <si>
    <t>4.1.3</t>
  </si>
  <si>
    <t>4.2.1</t>
  </si>
  <si>
    <t xml:space="preserve">panel, back panel, roof panel, galvanised door, vent pipes, </t>
  </si>
  <si>
    <t>pit cover slabs, pedastal, pedastal seat, pedastal lid and</t>
  </si>
  <si>
    <t xml:space="preserve">hand wash complete. The tendered rate shall also cover all  </t>
  </si>
  <si>
    <t xml:space="preserve">sanitation bottom structures consisting of short beams,  </t>
  </si>
  <si>
    <t xml:space="preserve">long beams, side panels, end panels, divider panels </t>
  </si>
  <si>
    <t>and upright beams. The tendered rate shall also cover</t>
  </si>
  <si>
    <t>all costs, overheads, profits and charges incured.</t>
  </si>
  <si>
    <t>Personal Protective Clothing and Equipment (Including the medicals of labourers.)</t>
  </si>
  <si>
    <t>Provisional sum: Allowance for Contingencies (2,5% of Sub-Total)</t>
  </si>
  <si>
    <t>NB: This item includes the numbering of each completed unit.</t>
  </si>
  <si>
    <t>Health and Safety Training (including COVID 19 awareness)</t>
  </si>
  <si>
    <t xml:space="preserve">SUPPLY AND INSTALLATION OF 250 VIDP TOILETS IN SANDFONTEIN </t>
  </si>
  <si>
    <t>CONTRACT: 003/MKLM/2022/2023</t>
  </si>
  <si>
    <t>Contract:  003/MKLM/2022/2023</t>
  </si>
  <si>
    <t>PC sum</t>
  </si>
  <si>
    <t>.3</t>
  </si>
  <si>
    <t>Acceptance control testing</t>
  </si>
  <si>
    <t>Prov sum</t>
  </si>
  <si>
    <t>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</si>
</sst>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.00"/>
    <numFmt numFmtId="165" formatCode="&quot;R&quot;\ #,##0"/>
    <numFmt numFmtId="166" formatCode="0.0"/>
    <numFmt numFmtId="167" formatCode="_ * #,##0.00_ ;_ * \-#,##0.00_ ;_ * &quot;-&quot;??_ ;_ @_ "/>
    <numFmt numFmtId="168" formatCode="&quot;R&quot;#,##0.00"/>
  </numFmts>
  <fonts count="31" x14ac:knownFonts="1">
    <font>
      <sz val="10"/>
      <color rgb="FF000000"/>
      <name val="Arial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sz val="9"/>
      <color rgb="FF00000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color rgb="FF00000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i/>
      <sz val="9"/>
      <color rgb="FFFF0000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i/>
      <u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5" fillId="0" borderId="0" applyNumberFormat="0" applyFill="0" applyBorder="0" applyAlignment="0" applyProtection="0"/>
    <xf numFmtId="0" fontId="26" fillId="0" borderId="14"/>
    <xf numFmtId="0" fontId="25" fillId="0" borderId="14" applyNumberFormat="0" applyFill="0" applyBorder="0" applyAlignment="0" applyProtection="0"/>
    <xf numFmtId="0" fontId="3" fillId="0" borderId="14"/>
    <xf numFmtId="0" fontId="27" fillId="0" borderId="14"/>
    <xf numFmtId="0" fontId="26" fillId="0" borderId="14"/>
    <xf numFmtId="0" fontId="26" fillId="0" borderId="14"/>
    <xf numFmtId="0" fontId="26" fillId="0" borderId="14"/>
  </cellStyleXfs>
  <cellXfs count="361">
    <xf numFmtId="0" fontId="0" fillId="0" borderId="0" xfId="0" applyFont="1" applyAlignment="1"/>
    <xf numFmtId="164" fontId="2" fillId="0" borderId="40" xfId="4" applyNumberFormat="1" applyFont="1" applyBorder="1" applyAlignment="1" applyProtection="1">
      <alignment horizontal="right"/>
      <protection locked="0"/>
    </xf>
    <xf numFmtId="9" fontId="2" fillId="0" borderId="11" xfId="0" applyNumberFormat="1" applyFont="1" applyBorder="1" applyAlignment="1" applyProtection="1">
      <alignment horizontal="center"/>
      <protection locked="0"/>
    </xf>
    <xf numFmtId="0" fontId="2" fillId="0" borderId="41" xfId="4" applyFont="1" applyBorder="1" applyAlignment="1" applyProtection="1">
      <alignment horizontal="center"/>
    </xf>
    <xf numFmtId="0" fontId="2" fillId="0" borderId="40" xfId="4" applyFont="1" applyBorder="1" applyAlignment="1" applyProtection="1">
      <alignment horizontal="center"/>
    </xf>
    <xf numFmtId="0" fontId="2" fillId="0" borderId="14" xfId="4" applyFont="1" applyAlignment="1" applyProtection="1">
      <alignment horizontal="left" vertical="top"/>
    </xf>
    <xf numFmtId="0" fontId="4" fillId="0" borderId="14" xfId="4" applyFont="1" applyAlignment="1" applyProtection="1">
      <alignment horizontal="left" vertical="top"/>
    </xf>
    <xf numFmtId="0" fontId="2" fillId="0" borderId="14" xfId="4" applyFont="1" applyProtection="1"/>
    <xf numFmtId="0" fontId="2" fillId="0" borderId="19" xfId="4" applyFont="1" applyBorder="1" applyProtection="1"/>
    <xf numFmtId="0" fontId="2" fillId="0" borderId="40" xfId="5" applyFont="1" applyBorder="1" applyAlignment="1" applyProtection="1">
      <alignment horizontal="center"/>
    </xf>
    <xf numFmtId="4" fontId="2" fillId="0" borderId="40" xfId="4" applyNumberFormat="1" applyFont="1" applyBorder="1" applyAlignment="1" applyProtection="1">
      <alignment horizontal="right"/>
    </xf>
    <xf numFmtId="4" fontId="2" fillId="0" borderId="21" xfId="4" applyNumberFormat="1" applyFont="1" applyBorder="1" applyAlignment="1" applyProtection="1">
      <alignment horizontal="right"/>
    </xf>
    <xf numFmtId="0" fontId="1" fillId="0" borderId="41" xfId="4" applyFont="1" applyBorder="1" applyAlignment="1" applyProtection="1">
      <alignment horizontal="center"/>
    </xf>
    <xf numFmtId="0" fontId="1" fillId="0" borderId="40" xfId="4" applyFont="1" applyBorder="1" applyAlignment="1" applyProtection="1">
      <alignment horizontal="center"/>
    </xf>
    <xf numFmtId="0" fontId="1" fillId="0" borderId="14" xfId="4" applyFont="1" applyAlignment="1" applyProtection="1">
      <alignment horizontal="left" vertical="top"/>
    </xf>
    <xf numFmtId="0" fontId="28" fillId="0" borderId="14" xfId="4" applyFont="1" applyAlignment="1" applyProtection="1">
      <alignment horizontal="left" vertical="top"/>
    </xf>
    <xf numFmtId="0" fontId="1" fillId="0" borderId="14" xfId="4" applyFont="1" applyProtection="1"/>
    <xf numFmtId="0" fontId="1" fillId="0" borderId="19" xfId="4" applyFont="1" applyBorder="1" applyProtection="1"/>
    <xf numFmtId="0" fontId="1" fillId="0" borderId="40" xfId="5" applyFont="1" applyBorder="1" applyAlignment="1" applyProtection="1">
      <alignment horizontal="center"/>
    </xf>
    <xf numFmtId="4" fontId="1" fillId="0" borderId="40" xfId="4" applyNumberFormat="1" applyFont="1" applyBorder="1" applyAlignment="1" applyProtection="1">
      <alignment horizontal="right"/>
    </xf>
    <xf numFmtId="4" fontId="1" fillId="0" borderId="21" xfId="4" applyNumberFormat="1" applyFont="1" applyBorder="1" applyAlignment="1" applyProtection="1">
      <alignment horizontal="right"/>
    </xf>
    <xf numFmtId="0" fontId="2" fillId="0" borderId="18" xfId="4" applyFont="1" applyBorder="1" applyAlignment="1" applyProtection="1">
      <alignment horizontal="center"/>
    </xf>
    <xf numFmtId="0" fontId="4" fillId="0" borderId="19" xfId="5" applyFont="1" applyBorder="1" applyAlignment="1" applyProtection="1">
      <alignment vertical="top"/>
    </xf>
    <xf numFmtId="0" fontId="6" fillId="0" borderId="14" xfId="4" applyFont="1" applyProtection="1"/>
    <xf numFmtId="0" fontId="6" fillId="0" borderId="14" xfId="4" applyFont="1" applyAlignment="1" applyProtection="1">
      <alignment horizontal="left"/>
    </xf>
    <xf numFmtId="0" fontId="6" fillId="0" borderId="19" xfId="4" applyFont="1" applyBorder="1" applyProtection="1"/>
    <xf numFmtId="0" fontId="2" fillId="0" borderId="18" xfId="4" applyFont="1" applyBorder="1" applyAlignment="1" applyProtection="1">
      <alignment horizontal="left"/>
    </xf>
    <xf numFmtId="0" fontId="6" fillId="0" borderId="36" xfId="4" applyFont="1" applyBorder="1" applyProtection="1"/>
    <xf numFmtId="0" fontId="2" fillId="0" borderId="25" xfId="4" applyFont="1" applyBorder="1" applyAlignment="1" applyProtection="1">
      <alignment horizontal="left"/>
    </xf>
    <xf numFmtId="0" fontId="2" fillId="0" borderId="39" xfId="4" applyFont="1" applyBorder="1" applyAlignment="1" applyProtection="1">
      <alignment horizontal="center"/>
    </xf>
    <xf numFmtId="0" fontId="6" fillId="0" borderId="22" xfId="4" applyFont="1" applyBorder="1" applyProtection="1"/>
    <xf numFmtId="0" fontId="2" fillId="0" borderId="22" xfId="4" applyFont="1" applyBorder="1" applyProtection="1"/>
    <xf numFmtId="0" fontId="2" fillId="0" borderId="22" xfId="4" applyFont="1" applyBorder="1" applyAlignment="1" applyProtection="1">
      <alignment horizontal="center"/>
    </xf>
    <xf numFmtId="0" fontId="6" fillId="0" borderId="22" xfId="4" applyFont="1" applyBorder="1" applyAlignment="1" applyProtection="1">
      <alignment horizontal="center"/>
    </xf>
    <xf numFmtId="4" fontId="6" fillId="0" borderId="22" xfId="4" applyNumberFormat="1" applyFont="1" applyBorder="1" applyAlignment="1" applyProtection="1">
      <alignment horizontal="right"/>
    </xf>
    <xf numFmtId="168" fontId="2" fillId="0" borderId="23" xfId="4" applyNumberFormat="1" applyFont="1" applyBorder="1" applyAlignment="1" applyProtection="1">
      <alignment horizontal="right"/>
    </xf>
    <xf numFmtId="0" fontId="2" fillId="0" borderId="38" xfId="4" applyFont="1" applyBorder="1" applyAlignment="1" applyProtection="1">
      <alignment horizontal="left"/>
    </xf>
    <xf numFmtId="0" fontId="2" fillId="0" borderId="14" xfId="4" applyFont="1" applyAlignment="1" applyProtection="1">
      <alignment horizontal="center"/>
    </xf>
    <xf numFmtId="4" fontId="2" fillId="0" borderId="14" xfId="4" applyNumberFormat="1" applyFont="1" applyAlignment="1" applyProtection="1">
      <alignment horizontal="right"/>
    </xf>
    <xf numFmtId="0" fontId="2" fillId="0" borderId="14" xfId="4" applyFont="1" applyAlignment="1" applyProtection="1">
      <alignment horizontal="left"/>
    </xf>
    <xf numFmtId="164" fontId="2" fillId="0" borderId="24" xfId="4" applyNumberFormat="1" applyFont="1" applyBorder="1" applyAlignment="1" applyProtection="1">
      <alignment horizontal="right"/>
    </xf>
    <xf numFmtId="0" fontId="2" fillId="0" borderId="40" xfId="5" applyFont="1" applyBorder="1" applyAlignment="1" applyProtection="1">
      <alignment horizontal="center" vertical="top"/>
    </xf>
    <xf numFmtId="0" fontId="2" fillId="0" borderId="14" xfId="5" applyFont="1" applyAlignment="1" applyProtection="1">
      <alignment horizontal="center" vertical="top"/>
    </xf>
    <xf numFmtId="0" fontId="2" fillId="0" borderId="14" xfId="5" applyFont="1" applyAlignment="1" applyProtection="1">
      <alignment vertical="top"/>
    </xf>
    <xf numFmtId="164" fontId="2" fillId="0" borderId="40" xfId="4" applyNumberFormat="1" applyFont="1" applyBorder="1" applyAlignment="1" applyProtection="1">
      <alignment horizontal="right"/>
    </xf>
    <xf numFmtId="0" fontId="7" fillId="0" borderId="14" xfId="5" applyFont="1" applyAlignment="1" applyProtection="1">
      <alignment horizontal="left" vertical="top"/>
    </xf>
    <xf numFmtId="0" fontId="2" fillId="0" borderId="14" xfId="5" applyFont="1" applyAlignment="1" applyProtection="1">
      <alignment horizontal="center"/>
    </xf>
    <xf numFmtId="0" fontId="2" fillId="0" borderId="40" xfId="5" applyFont="1" applyBorder="1" applyAlignment="1" applyProtection="1">
      <alignment horizontal="center" vertical="top" shrinkToFit="1"/>
    </xf>
    <xf numFmtId="0" fontId="7" fillId="0" borderId="14" xfId="5" applyFont="1" applyAlignment="1" applyProtection="1">
      <alignment vertical="top"/>
    </xf>
    <xf numFmtId="0" fontId="2" fillId="0" borderId="14" xfId="5" applyFont="1" applyAlignment="1" applyProtection="1">
      <alignment horizontal="left" vertical="top"/>
    </xf>
    <xf numFmtId="0" fontId="2" fillId="0" borderId="19" xfId="5" applyFont="1" applyBorder="1" applyAlignment="1" applyProtection="1">
      <alignment vertical="top"/>
    </xf>
    <xf numFmtId="0" fontId="2" fillId="0" borderId="14" xfId="5" applyFont="1" applyBorder="1" applyAlignment="1" applyProtection="1">
      <alignment vertical="top"/>
    </xf>
    <xf numFmtId="0" fontId="2" fillId="0" borderId="14" xfId="4" applyFont="1" applyBorder="1" applyProtection="1"/>
    <xf numFmtId="4" fontId="2" fillId="0" borderId="24" xfId="4" applyNumberFormat="1" applyFont="1" applyBorder="1" applyAlignment="1" applyProtection="1">
      <alignment horizontal="right"/>
    </xf>
    <xf numFmtId="0" fontId="7" fillId="0" borderId="35" xfId="5" applyFont="1" applyBorder="1" applyAlignment="1" applyProtection="1">
      <alignment vertical="top"/>
    </xf>
    <xf numFmtId="0" fontId="7" fillId="0" borderId="14" xfId="5" applyFont="1" applyBorder="1" applyAlignment="1" applyProtection="1">
      <alignment vertical="top"/>
    </xf>
    <xf numFmtId="0" fontId="2" fillId="0" borderId="52" xfId="4" applyFont="1" applyBorder="1" applyAlignment="1" applyProtection="1">
      <alignment horizontal="center"/>
    </xf>
    <xf numFmtId="0" fontId="2" fillId="0" borderId="53" xfId="5" applyFont="1" applyBorder="1" applyAlignment="1" applyProtection="1">
      <alignment horizontal="center" vertical="top"/>
    </xf>
    <xf numFmtId="0" fontId="2" fillId="0" borderId="54" xfId="5" applyFont="1" applyBorder="1" applyAlignment="1" applyProtection="1">
      <alignment vertical="top"/>
    </xf>
    <xf numFmtId="0" fontId="2" fillId="0" borderId="54" xfId="4" applyFont="1" applyBorder="1" applyProtection="1"/>
    <xf numFmtId="0" fontId="2" fillId="0" borderId="54" xfId="5" applyFont="1" applyBorder="1" applyAlignment="1" applyProtection="1">
      <alignment horizontal="center"/>
    </xf>
    <xf numFmtId="4" fontId="2" fillId="0" borderId="55" xfId="4" applyNumberFormat="1" applyFont="1" applyBorder="1" applyAlignment="1" applyProtection="1">
      <alignment horizontal="right"/>
    </xf>
    <xf numFmtId="4" fontId="2" fillId="0" borderId="56" xfId="4" applyNumberFormat="1" applyFont="1" applyBorder="1" applyAlignment="1" applyProtection="1">
      <alignment horizontal="right"/>
    </xf>
    <xf numFmtId="0" fontId="2" fillId="0" borderId="48" xfId="4" applyFont="1" applyBorder="1" applyAlignment="1" applyProtection="1">
      <alignment horizontal="center"/>
    </xf>
    <xf numFmtId="0" fontId="2" fillId="0" borderId="46" xfId="5" applyFont="1" applyBorder="1" applyAlignment="1" applyProtection="1">
      <alignment horizontal="center" vertical="top"/>
    </xf>
    <xf numFmtId="0" fontId="2" fillId="0" borderId="36" xfId="5" applyFont="1" applyBorder="1" applyAlignment="1" applyProtection="1">
      <alignment vertical="top"/>
    </xf>
    <xf numFmtId="0" fontId="2" fillId="0" borderId="36" xfId="4" applyFont="1" applyBorder="1" applyProtection="1"/>
    <xf numFmtId="0" fontId="2" fillId="0" borderId="36" xfId="5" applyFont="1" applyBorder="1" applyAlignment="1" applyProtection="1">
      <alignment horizontal="center"/>
    </xf>
    <xf numFmtId="4" fontId="2" fillId="0" borderId="43" xfId="4" applyNumberFormat="1" applyFont="1" applyBorder="1" applyAlignment="1" applyProtection="1">
      <alignment horizontal="right"/>
    </xf>
    <xf numFmtId="4" fontId="2" fillId="0" borderId="42" xfId="4" applyNumberFormat="1" applyFont="1" applyBorder="1" applyAlignment="1" applyProtection="1">
      <alignment horizontal="right"/>
    </xf>
    <xf numFmtId="0" fontId="2" fillId="0" borderId="14" xfId="5" quotePrefix="1" applyFont="1" applyAlignment="1" applyProtection="1">
      <alignment horizontal="center" vertical="top"/>
    </xf>
    <xf numFmtId="0" fontId="4" fillId="0" borderId="14" xfId="5" applyFont="1" applyBorder="1" applyAlignment="1" applyProtection="1">
      <alignment vertical="top"/>
    </xf>
    <xf numFmtId="0" fontId="2" fillId="0" borderId="35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horizontal="center"/>
    </xf>
    <xf numFmtId="0" fontId="2" fillId="0" borderId="14" xfId="4" applyFont="1" applyBorder="1" applyAlignment="1" applyProtection="1">
      <alignment horizontal="center"/>
    </xf>
    <xf numFmtId="0" fontId="2" fillId="0" borderId="14" xfId="5" applyFont="1" applyBorder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6" fillId="0" borderId="40" xfId="5" applyFont="1" applyBorder="1" applyAlignment="1" applyProtection="1">
      <alignment horizontal="center"/>
    </xf>
    <xf numFmtId="168" fontId="2" fillId="0" borderId="40" xfId="4" applyNumberFormat="1" applyFont="1" applyBorder="1" applyAlignment="1" applyProtection="1">
      <alignment horizontal="right"/>
    </xf>
    <xf numFmtId="168" fontId="2" fillId="0" borderId="24" xfId="4" applyNumberFormat="1" applyFont="1" applyBorder="1" applyAlignment="1" applyProtection="1">
      <alignment horizontal="right"/>
    </xf>
    <xf numFmtId="0" fontId="2" fillId="0" borderId="14" xfId="5" applyFont="1" applyBorder="1" applyProtection="1"/>
    <xf numFmtId="0" fontId="2" fillId="0" borderId="19" xfId="5" applyFont="1" applyBorder="1" applyAlignment="1" applyProtection="1">
      <alignment horizontal="center"/>
    </xf>
    <xf numFmtId="0" fontId="2" fillId="0" borderId="14" xfId="4" applyFont="1" applyBorder="1" applyAlignment="1" applyProtection="1">
      <alignment horizontal="left" vertical="top"/>
    </xf>
    <xf numFmtId="0" fontId="2" fillId="0" borderId="14" xfId="5" applyFont="1" applyBorder="1" applyAlignment="1" applyProtection="1">
      <alignment horizontal="left" vertical="top"/>
    </xf>
    <xf numFmtId="0" fontId="2" fillId="0" borderId="35" xfId="5" applyFont="1" applyBorder="1" applyAlignment="1" applyProtection="1">
      <alignment vertical="top"/>
    </xf>
    <xf numFmtId="0" fontId="2" fillId="0" borderId="14" xfId="5" quotePrefix="1" applyFont="1" applyBorder="1" applyAlignment="1" applyProtection="1">
      <alignment horizontal="center" vertical="top"/>
    </xf>
    <xf numFmtId="0" fontId="7" fillId="0" borderId="19" xfId="5" applyFont="1" applyBorder="1" applyAlignment="1" applyProtection="1">
      <alignment vertical="top"/>
    </xf>
    <xf numFmtId="0" fontId="7" fillId="0" borderId="14" xfId="5" applyFont="1" applyBorder="1" applyAlignment="1" applyProtection="1">
      <alignment vertical="top" wrapText="1"/>
    </xf>
    <xf numFmtId="4" fontId="1" fillId="4" borderId="57" xfId="0" applyNumberFormat="1" applyFont="1" applyFill="1" applyBorder="1" applyAlignment="1" applyProtection="1">
      <alignment horizontal="left"/>
    </xf>
    <xf numFmtId="4" fontId="1" fillId="4" borderId="17" xfId="0" applyNumberFormat="1" applyFont="1" applyFill="1" applyBorder="1" applyAlignment="1" applyProtection="1">
      <alignment horizontal="left"/>
    </xf>
    <xf numFmtId="4" fontId="1" fillId="0" borderId="17" xfId="4" applyNumberFormat="1" applyFont="1" applyBorder="1" applyAlignment="1" applyProtection="1">
      <alignment horizontal="left"/>
    </xf>
    <xf numFmtId="4" fontId="2" fillId="0" borderId="17" xfId="4" applyNumberFormat="1" applyFont="1" applyBorder="1" applyAlignment="1" applyProtection="1">
      <alignment horizontal="right"/>
    </xf>
    <xf numFmtId="4" fontId="2" fillId="0" borderId="37" xfId="4" applyNumberFormat="1" applyFont="1" applyBorder="1" applyAlignment="1" applyProtection="1">
      <alignment horizontal="right"/>
    </xf>
    <xf numFmtId="4" fontId="1" fillId="0" borderId="18" xfId="0" applyNumberFormat="1" applyFont="1" applyBorder="1" applyAlignment="1" applyProtection="1">
      <alignment horizontal="left"/>
    </xf>
    <xf numFmtId="4" fontId="1" fillId="0" borderId="14" xfId="0" applyNumberFormat="1" applyFont="1" applyBorder="1" applyAlignment="1" applyProtection="1">
      <alignment horizontal="left"/>
    </xf>
    <xf numFmtId="4" fontId="1" fillId="0" borderId="14" xfId="4" applyNumberFormat="1" applyFont="1" applyBorder="1" applyAlignment="1" applyProtection="1">
      <alignment horizontal="left"/>
    </xf>
    <xf numFmtId="4" fontId="2" fillId="0" borderId="14" xfId="4" applyNumberFormat="1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left"/>
    </xf>
    <xf numFmtId="0" fontId="1" fillId="0" borderId="14" xfId="4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2" fillId="0" borderId="50" xfId="4" applyFont="1" applyBorder="1" applyAlignment="1" applyProtection="1">
      <alignment horizontal="center"/>
    </xf>
    <xf numFmtId="4" fontId="2" fillId="0" borderId="50" xfId="4" applyNumberFormat="1" applyFont="1" applyBorder="1" applyAlignment="1" applyProtection="1">
      <alignment horizontal="center"/>
    </xf>
    <xf numFmtId="4" fontId="2" fillId="0" borderId="49" xfId="4" applyNumberFormat="1" applyFont="1" applyBorder="1" applyAlignment="1" applyProtection="1">
      <alignment horizontal="center"/>
    </xf>
    <xf numFmtId="0" fontId="14" fillId="0" borderId="14" xfId="4" applyFont="1" applyAlignment="1" applyProtection="1">
      <alignment horizontal="center"/>
    </xf>
    <xf numFmtId="0" fontId="2" fillId="0" borderId="46" xfId="4" applyFont="1" applyBorder="1" applyAlignment="1" applyProtection="1">
      <alignment horizontal="center"/>
    </xf>
    <xf numFmtId="4" fontId="2" fillId="0" borderId="46" xfId="4" applyNumberFormat="1" applyFont="1" applyBorder="1" applyAlignment="1" applyProtection="1">
      <alignment horizontal="center"/>
    </xf>
    <xf numFmtId="4" fontId="2" fillId="0" borderId="42" xfId="4" applyNumberFormat="1" applyFont="1" applyBorder="1" applyAlignment="1" applyProtection="1">
      <alignment horizontal="center"/>
    </xf>
    <xf numFmtId="0" fontId="2" fillId="0" borderId="35" xfId="4" applyFont="1" applyBorder="1" applyProtection="1"/>
    <xf numFmtId="0" fontId="2" fillId="0" borderId="20" xfId="4" applyFont="1" applyBorder="1" applyProtection="1"/>
    <xf numFmtId="0" fontId="1" fillId="0" borderId="40" xfId="5" applyFont="1" applyBorder="1" applyAlignment="1" applyProtection="1">
      <alignment horizontal="center" vertical="top"/>
    </xf>
    <xf numFmtId="0" fontId="6" fillId="0" borderId="14" xfId="4" applyFont="1" applyBorder="1" applyAlignment="1" applyProtection="1">
      <alignment horizontal="left"/>
    </xf>
    <xf numFmtId="0" fontId="6" fillId="0" borderId="40" xfId="5" applyFont="1" applyBorder="1" applyAlignment="1" applyProtection="1">
      <alignment horizontal="center" vertical="top"/>
    </xf>
    <xf numFmtId="0" fontId="2" fillId="0" borderId="6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vertical="top"/>
    </xf>
    <xf numFmtId="0" fontId="2" fillId="0" borderId="13" xfId="0" applyFont="1" applyBorder="1" applyAlignment="1" applyProtection="1"/>
    <xf numFmtId="0" fontId="2" fillId="0" borderId="11" xfId="0" applyFont="1" applyBorder="1" applyAlignment="1" applyProtection="1">
      <alignment horizontal="center"/>
    </xf>
    <xf numFmtId="9" fontId="2" fillId="0" borderId="11" xfId="0" applyNumberFormat="1" applyFont="1" applyBorder="1" applyAlignment="1" applyProtection="1">
      <alignment horizontal="center"/>
    </xf>
    <xf numFmtId="164" fontId="2" fillId="0" borderId="63" xfId="0" applyNumberFormat="1" applyFont="1" applyBorder="1" applyAlignment="1" applyProtection="1">
      <alignment horizontal="center"/>
    </xf>
    <xf numFmtId="0" fontId="0" fillId="0" borderId="0" xfId="0" applyFont="1" applyAlignment="1" applyProtection="1"/>
    <xf numFmtId="0" fontId="8" fillId="0" borderId="14" xfId="0" applyFont="1" applyBorder="1" applyAlignment="1" applyProtection="1">
      <alignment vertical="top"/>
    </xf>
    <xf numFmtId="0" fontId="2" fillId="0" borderId="62" xfId="0" applyFont="1" applyBorder="1" applyAlignment="1" applyProtection="1">
      <alignment horizontal="center" vertical="top"/>
    </xf>
    <xf numFmtId="0" fontId="14" fillId="0" borderId="11" xfId="0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167" fontId="2" fillId="0" borderId="11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vertical="top"/>
    </xf>
    <xf numFmtId="0" fontId="9" fillId="0" borderId="11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/>
    </xf>
    <xf numFmtId="0" fontId="15" fillId="0" borderId="14" xfId="0" applyFont="1" applyBorder="1" applyAlignment="1" applyProtection="1">
      <alignment vertical="top"/>
    </xf>
    <xf numFmtId="0" fontId="4" fillId="0" borderId="13" xfId="0" applyFont="1" applyBorder="1" applyAlignment="1" applyProtection="1">
      <alignment vertical="top"/>
    </xf>
    <xf numFmtId="0" fontId="6" fillId="0" borderId="14" xfId="0" applyFont="1" applyBorder="1" applyAlignment="1" applyProtection="1"/>
    <xf numFmtId="0" fontId="6" fillId="0" borderId="14" xfId="0" applyFont="1" applyBorder="1" applyAlignment="1" applyProtection="1">
      <alignment horizontal="left"/>
    </xf>
    <xf numFmtId="0" fontId="6" fillId="0" borderId="13" xfId="0" applyFont="1" applyBorder="1" applyAlignment="1" applyProtection="1"/>
    <xf numFmtId="4" fontId="2" fillId="0" borderId="11" xfId="0" applyNumberFormat="1" applyFont="1" applyBorder="1" applyAlignment="1" applyProtection="1">
      <alignment horizontal="right"/>
    </xf>
    <xf numFmtId="0" fontId="13" fillId="0" borderId="10" xfId="0" applyFont="1" applyBorder="1" applyAlignment="1" applyProtection="1">
      <alignment vertical="top"/>
    </xf>
    <xf numFmtId="0" fontId="12" fillId="0" borderId="7" xfId="0" applyFont="1" applyBorder="1" applyAlignment="1" applyProtection="1"/>
    <xf numFmtId="0" fontId="12" fillId="0" borderId="14" xfId="0" applyFont="1" applyBorder="1" applyAlignment="1" applyProtection="1"/>
    <xf numFmtId="0" fontId="12" fillId="0" borderId="13" xfId="0" applyFont="1" applyBorder="1" applyAlignment="1" applyProtection="1"/>
    <xf numFmtId="0" fontId="2" fillId="0" borderId="64" xfId="0" applyFont="1" applyBorder="1" applyAlignment="1" applyProtection="1">
      <alignment horizontal="left"/>
    </xf>
    <xf numFmtId="0" fontId="2" fillId="0" borderId="65" xfId="0" applyFont="1" applyBorder="1" applyAlignment="1" applyProtection="1">
      <alignment horizontal="center"/>
    </xf>
    <xf numFmtId="0" fontId="12" fillId="0" borderId="66" xfId="0" applyFont="1" applyBorder="1" applyAlignment="1" applyProtection="1"/>
    <xf numFmtId="0" fontId="2" fillId="0" borderId="65" xfId="0" applyFont="1" applyBorder="1" applyAlignment="1" applyProtection="1"/>
    <xf numFmtId="0" fontId="6" fillId="0" borderId="65" xfId="0" applyFont="1" applyBorder="1" applyAlignment="1" applyProtection="1">
      <alignment horizontal="center"/>
    </xf>
    <xf numFmtId="4" fontId="6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4" fontId="2" fillId="0" borderId="0" xfId="0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2" fontId="2" fillId="0" borderId="62" xfId="0" applyNumberFormat="1" applyFont="1" applyBorder="1" applyAlignment="1" applyProtection="1">
      <alignment horizontal="center"/>
    </xf>
    <xf numFmtId="0" fontId="2" fillId="0" borderId="13" xfId="0" applyFont="1" applyBorder="1" applyProtection="1"/>
    <xf numFmtId="164" fontId="2" fillId="0" borderId="11" xfId="0" applyNumberFormat="1" applyFont="1" applyBorder="1" applyAlignment="1" applyProtection="1">
      <alignment horizontal="center"/>
    </xf>
    <xf numFmtId="166" fontId="2" fillId="0" borderId="62" xfId="0" applyNumberFormat="1" applyFont="1" applyBorder="1" applyAlignment="1" applyProtection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4" fontId="1" fillId="5" borderId="17" xfId="0" applyNumberFormat="1" applyFont="1" applyFill="1" applyBorder="1" applyAlignment="1" applyProtection="1">
      <alignment horizontal="left"/>
    </xf>
    <xf numFmtId="4" fontId="1" fillId="0" borderId="17" xfId="0" applyNumberFormat="1" applyFont="1" applyBorder="1" applyAlignment="1" applyProtection="1">
      <alignment horizontal="left"/>
    </xf>
    <xf numFmtId="4" fontId="2" fillId="0" borderId="17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center"/>
    </xf>
    <xf numFmtId="4" fontId="2" fillId="0" borderId="14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4" fontId="2" fillId="0" borderId="2" xfId="0" applyNumberFormat="1" applyFont="1" applyBorder="1" applyAlignment="1" applyProtection="1">
      <alignment horizontal="center"/>
    </xf>
    <xf numFmtId="4" fontId="2" fillId="0" borderId="59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61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2" fillId="0" borderId="4" xfId="0" applyFont="1" applyBorder="1" applyAlignment="1" applyProtection="1"/>
    <xf numFmtId="4" fontId="2" fillId="0" borderId="63" xfId="0" applyNumberFormat="1" applyFont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top"/>
    </xf>
    <xf numFmtId="0" fontId="6" fillId="0" borderId="1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horizontal="center" vertical="top"/>
    </xf>
    <xf numFmtId="0" fontId="2" fillId="0" borderId="14" xfId="0" applyFont="1" applyBorder="1" applyAlignment="1" applyProtection="1"/>
    <xf numFmtId="0" fontId="10" fillId="0" borderId="14" xfId="0" applyFont="1" applyBorder="1" applyAlignment="1" applyProtection="1">
      <alignment horizontal="left" vertical="top"/>
    </xf>
    <xf numFmtId="2" fontId="2" fillId="0" borderId="62" xfId="0" applyNumberFormat="1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top" shrinkToFit="1"/>
    </xf>
    <xf numFmtId="168" fontId="2" fillId="0" borderId="11" xfId="0" applyNumberFormat="1" applyFont="1" applyBorder="1" applyAlignment="1" applyProtection="1">
      <alignment horizontal="right"/>
    </xf>
    <xf numFmtId="4" fontId="2" fillId="0" borderId="63" xfId="0" applyNumberFormat="1" applyFont="1" applyBorder="1" applyAlignment="1" applyProtection="1">
      <alignment horizontal="right"/>
    </xf>
    <xf numFmtId="0" fontId="2" fillId="0" borderId="62" xfId="0" applyFont="1" applyBorder="1" applyAlignment="1" applyProtection="1"/>
    <xf numFmtId="0" fontId="2" fillId="0" borderId="14" xfId="0" applyFont="1" applyBorder="1" applyAlignment="1" applyProtection="1">
      <alignment horizontal="left" vertical="top"/>
    </xf>
    <xf numFmtId="166" fontId="2" fillId="0" borderId="62" xfId="0" applyNumberFormat="1" applyFont="1" applyBorder="1" applyAlignment="1" applyProtection="1">
      <alignment horizontal="center" vertical="top"/>
    </xf>
    <xf numFmtId="0" fontId="16" fillId="0" borderId="10" xfId="0" applyFont="1" applyBorder="1" applyAlignment="1" applyProtection="1">
      <alignment vertical="top"/>
    </xf>
    <xf numFmtId="164" fontId="2" fillId="0" borderId="11" xfId="0" applyNumberFormat="1" applyFont="1" applyBorder="1" applyAlignment="1" applyProtection="1">
      <alignment horizontal="right"/>
    </xf>
    <xf numFmtId="166" fontId="2" fillId="0" borderId="62" xfId="0" applyNumberFormat="1" applyFont="1" applyBorder="1" applyAlignment="1" applyProtection="1"/>
    <xf numFmtId="0" fontId="17" fillId="0" borderId="10" xfId="0" applyFont="1" applyBorder="1" applyAlignment="1" applyProtection="1">
      <alignment horizontal="left" vertical="top"/>
    </xf>
    <xf numFmtId="0" fontId="16" fillId="0" borderId="14" xfId="0" applyFont="1" applyBorder="1" applyAlignment="1" applyProtection="1">
      <alignment vertical="top"/>
    </xf>
    <xf numFmtId="0" fontId="2" fillId="0" borderId="13" xfId="0" applyFont="1" applyBorder="1" applyAlignment="1" applyProtection="1">
      <alignment horizontal="center"/>
    </xf>
    <xf numFmtId="0" fontId="6" fillId="0" borderId="7" xfId="0" applyFont="1" applyBorder="1" applyAlignment="1" applyProtection="1"/>
    <xf numFmtId="0" fontId="2" fillId="0" borderId="68" xfId="0" applyFont="1" applyBorder="1" applyAlignment="1" applyProtection="1">
      <alignment horizontal="left"/>
    </xf>
    <xf numFmtId="0" fontId="6" fillId="0" borderId="66" xfId="0" applyFont="1" applyBorder="1" applyAlignment="1" applyProtection="1"/>
    <xf numFmtId="164" fontId="2" fillId="0" borderId="67" xfId="0" applyNumberFormat="1" applyFont="1" applyBorder="1" applyAlignment="1" applyProtection="1">
      <alignment horizontal="right"/>
    </xf>
    <xf numFmtId="164" fontId="2" fillId="0" borderId="63" xfId="0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 vertical="top" shrinkToFit="1"/>
    </xf>
    <xf numFmtId="0" fontId="0" fillId="0" borderId="14" xfId="0" applyFont="1" applyBorder="1" applyAlignment="1" applyProtection="1"/>
    <xf numFmtId="0" fontId="2" fillId="3" borderId="11" xfId="0" applyFont="1" applyFill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0" fontId="2" fillId="0" borderId="58" xfId="0" applyFont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 shrinkToFit="1"/>
    </xf>
    <xf numFmtId="0" fontId="2" fillId="0" borderId="13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 shrinkToFit="1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Alignment="1" applyProtection="1"/>
    <xf numFmtId="0" fontId="6" fillId="0" borderId="11" xfId="0" applyFont="1" applyBorder="1" applyAlignment="1" applyProtection="1">
      <alignment horizontal="center" vertical="top" shrinkToFit="1"/>
    </xf>
    <xf numFmtId="0" fontId="18" fillId="0" borderId="11" xfId="0" applyFont="1" applyBorder="1" applyAlignment="1" applyProtection="1">
      <alignment vertical="top"/>
    </xf>
    <xf numFmtId="166" fontId="2" fillId="0" borderId="64" xfId="0" applyNumberFormat="1" applyFont="1" applyBorder="1" applyAlignment="1" applyProtection="1">
      <alignment horizontal="left"/>
    </xf>
    <xf numFmtId="166" fontId="2" fillId="0" borderId="14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4" fontId="2" fillId="0" borderId="0" xfId="0" applyNumberFormat="1" applyFont="1" applyAlignment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shrinkToFit="1"/>
    </xf>
    <xf numFmtId="0" fontId="2" fillId="0" borderId="0" xfId="0" applyFont="1" applyAlignment="1" applyProtection="1">
      <alignment vertical="top"/>
    </xf>
    <xf numFmtId="2" fontId="2" fillId="0" borderId="0" xfId="0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166" fontId="2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shrinkToFit="1"/>
    </xf>
    <xf numFmtId="166" fontId="2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right"/>
    </xf>
    <xf numFmtId="0" fontId="2" fillId="0" borderId="18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vertical="top"/>
    </xf>
    <xf numFmtId="0" fontId="2" fillId="0" borderId="32" xfId="0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top" shrinkToFit="1"/>
    </xf>
    <xf numFmtId="4" fontId="1" fillId="0" borderId="57" xfId="0" applyNumberFormat="1" applyFont="1" applyBorder="1" applyAlignment="1" applyProtection="1">
      <alignment horizontal="left"/>
    </xf>
    <xf numFmtId="4" fontId="1" fillId="0" borderId="37" xfId="0" applyNumberFormat="1" applyFont="1" applyBorder="1" applyAlignment="1" applyProtection="1">
      <alignment horizontal="left"/>
    </xf>
    <xf numFmtId="0" fontId="2" fillId="4" borderId="1" xfId="0" applyFont="1" applyFill="1" applyBorder="1" applyAlignment="1" applyProtection="1"/>
    <xf numFmtId="4" fontId="1" fillId="4" borderId="18" xfId="0" applyNumberFormat="1" applyFont="1" applyFill="1" applyBorder="1" applyAlignment="1" applyProtection="1">
      <alignment horizontal="left"/>
    </xf>
    <xf numFmtId="4" fontId="1" fillId="4" borderId="14" xfId="0" applyNumberFormat="1" applyFont="1" applyFill="1" applyBorder="1" applyAlignment="1" applyProtection="1">
      <alignment horizontal="left"/>
    </xf>
    <xf numFmtId="4" fontId="1" fillId="0" borderId="24" xfId="0" applyNumberFormat="1" applyFont="1" applyBorder="1" applyAlignment="1" applyProtection="1">
      <alignment horizontal="left"/>
    </xf>
    <xf numFmtId="0" fontId="19" fillId="0" borderId="14" xfId="0" applyFont="1" applyBorder="1" applyAlignment="1" applyProtection="1">
      <alignment horizontal="left"/>
    </xf>
    <xf numFmtId="0" fontId="19" fillId="0" borderId="24" xfId="0" applyFont="1" applyBorder="1" applyAlignment="1" applyProtection="1">
      <alignment horizontal="left"/>
    </xf>
    <xf numFmtId="4" fontId="1" fillId="0" borderId="71" xfId="0" applyNumberFormat="1" applyFont="1" applyBorder="1" applyAlignment="1" applyProtection="1"/>
    <xf numFmtId="0" fontId="19" fillId="0" borderId="8" xfId="0" applyFont="1" applyBorder="1" applyAlignment="1" applyProtection="1"/>
    <xf numFmtId="0" fontId="19" fillId="0" borderId="72" xfId="0" applyFont="1" applyBorder="1" applyAlignment="1" applyProtection="1"/>
    <xf numFmtId="0" fontId="19" fillId="0" borderId="18" xfId="0" applyFont="1" applyBorder="1" applyAlignment="1" applyProtection="1">
      <alignment horizontal="left"/>
    </xf>
    <xf numFmtId="0" fontId="0" fillId="0" borderId="24" xfId="0" applyFont="1" applyBorder="1" applyAlignment="1" applyProtection="1"/>
    <xf numFmtId="0" fontId="2" fillId="0" borderId="7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168" fontId="2" fillId="0" borderId="28" xfId="0" applyNumberFormat="1" applyFont="1" applyBorder="1" applyAlignment="1" applyProtection="1"/>
    <xf numFmtId="0" fontId="2" fillId="0" borderId="74" xfId="0" applyFont="1" applyBorder="1" applyAlignment="1" applyProtection="1">
      <alignment horizontal="center" vertical="center"/>
    </xf>
    <xf numFmtId="168" fontId="2" fillId="0" borderId="29" xfId="0" applyNumberFormat="1" applyFont="1" applyBorder="1" applyAlignment="1" applyProtection="1"/>
    <xf numFmtId="168" fontId="2" fillId="0" borderId="28" xfId="0" applyNumberFormat="1" applyFont="1" applyBorder="1" applyAlignment="1" applyProtection="1">
      <alignment vertical="center"/>
    </xf>
    <xf numFmtId="0" fontId="19" fillId="0" borderId="0" xfId="0" applyFont="1" applyAlignment="1" applyProtection="1"/>
    <xf numFmtId="0" fontId="0" fillId="5" borderId="14" xfId="0" applyFont="1" applyFill="1" applyBorder="1" applyAlignment="1" applyProtection="1"/>
    <xf numFmtId="168" fontId="6" fillId="0" borderId="30" xfId="0" applyNumberFormat="1" applyFont="1" applyBorder="1" applyAlignment="1" applyProtection="1"/>
    <xf numFmtId="164" fontId="19" fillId="6" borderId="14" xfId="0" applyNumberFormat="1" applyFont="1" applyFill="1" applyBorder="1" applyAlignment="1" applyProtection="1"/>
    <xf numFmtId="164" fontId="19" fillId="0" borderId="0" xfId="0" applyNumberFormat="1" applyFont="1" applyAlignment="1" applyProtection="1"/>
    <xf numFmtId="168" fontId="2" fillId="0" borderId="30" xfId="0" applyNumberFormat="1" applyFont="1" applyBorder="1" applyAlignment="1" applyProtection="1"/>
    <xf numFmtId="4" fontId="2" fillId="6" borderId="14" xfId="0" applyNumberFormat="1" applyFont="1" applyFill="1" applyBorder="1" applyAlignment="1" applyProtection="1"/>
    <xf numFmtId="168" fontId="6" fillId="0" borderId="31" xfId="0" applyNumberFormat="1" applyFont="1" applyBorder="1" applyAlignment="1" applyProtection="1"/>
    <xf numFmtId="4" fontId="6" fillId="6" borderId="14" xfId="0" applyNumberFormat="1" applyFont="1" applyFill="1" applyBorder="1" applyAlignment="1" applyProtection="1"/>
    <xf numFmtId="168" fontId="0" fillId="0" borderId="24" xfId="0" applyNumberFormat="1" applyFont="1" applyBorder="1" applyAlignment="1" applyProtection="1"/>
    <xf numFmtId="0" fontId="22" fillId="0" borderId="18" xfId="0" applyFont="1" applyBorder="1" applyAlignment="1" applyProtection="1">
      <alignment horizontal="left"/>
    </xf>
    <xf numFmtId="0" fontId="19" fillId="0" borderId="14" xfId="0" applyFont="1" applyBorder="1" applyAlignment="1" applyProtection="1"/>
    <xf numFmtId="0" fontId="19" fillId="0" borderId="24" xfId="0" applyFont="1" applyBorder="1" applyAlignment="1" applyProtection="1"/>
    <xf numFmtId="0" fontId="19" fillId="0" borderId="12" xfId="0" applyFont="1" applyBorder="1" applyAlignment="1" applyProtection="1"/>
    <xf numFmtId="0" fontId="19" fillId="0" borderId="25" xfId="0" applyFont="1" applyBorder="1" applyAlignment="1" applyProtection="1">
      <alignment horizontal="left"/>
    </xf>
    <xf numFmtId="0" fontId="19" fillId="0" borderId="75" xfId="0" applyFont="1" applyBorder="1" applyAlignment="1" applyProtection="1"/>
    <xf numFmtId="0" fontId="0" fillId="0" borderId="76" xfId="0" applyFont="1" applyBorder="1" applyAlignment="1" applyProtection="1"/>
    <xf numFmtId="0" fontId="19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/>
    <xf numFmtId="168" fontId="2" fillId="0" borderId="11" xfId="0" applyNumberFormat="1" applyFont="1" applyBorder="1" applyAlignment="1" applyProtection="1">
      <alignment horizontal="right"/>
      <protection locked="0"/>
    </xf>
    <xf numFmtId="168" fontId="2" fillId="0" borderId="63" xfId="0" applyNumberFormat="1" applyFont="1" applyBorder="1" applyAlignment="1" applyProtection="1">
      <alignment horizontal="right"/>
    </xf>
    <xf numFmtId="0" fontId="15" fillId="0" borderId="13" xfId="0" applyFont="1" applyBorder="1" applyAlignment="1" applyProtection="1"/>
    <xf numFmtId="0" fontId="15" fillId="0" borderId="11" xfId="0" applyFont="1" applyBorder="1" applyAlignment="1" applyProtection="1">
      <alignment horizontal="center"/>
    </xf>
    <xf numFmtId="4" fontId="15" fillId="0" borderId="11" xfId="0" applyNumberFormat="1" applyFont="1" applyBorder="1" applyAlignment="1" applyProtection="1">
      <alignment horizontal="right"/>
    </xf>
    <xf numFmtId="0" fontId="15" fillId="0" borderId="62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top" shrinkToFit="1"/>
    </xf>
    <xf numFmtId="0" fontId="4" fillId="0" borderId="11" xfId="0" applyFont="1" applyBorder="1" applyAlignment="1" applyProtection="1">
      <alignment vertical="top"/>
    </xf>
    <xf numFmtId="168" fontId="2" fillId="0" borderId="67" xfId="0" applyNumberFormat="1" applyFont="1" applyBorder="1" applyAlignment="1" applyProtection="1">
      <alignment horizontal="right"/>
    </xf>
    <xf numFmtId="168" fontId="2" fillId="0" borderId="63" xfId="0" applyNumberFormat="1" applyFont="1" applyBorder="1" applyAlignment="1" applyProtection="1">
      <alignment horizontal="center"/>
    </xf>
    <xf numFmtId="0" fontId="2" fillId="0" borderId="35" xfId="0" applyFont="1" applyBorder="1" applyAlignment="1" applyProtection="1">
      <alignment vertical="top"/>
    </xf>
    <xf numFmtId="0" fontId="2" fillId="0" borderId="19" xfId="0" applyFont="1" applyBorder="1" applyProtection="1"/>
    <xf numFmtId="0" fontId="2" fillId="0" borderId="35" xfId="0" applyFont="1" applyBorder="1" applyProtection="1"/>
    <xf numFmtId="0" fontId="7" fillId="0" borderId="14" xfId="0" applyFont="1" applyBorder="1" applyAlignment="1" applyProtection="1">
      <alignment horizontal="left" vertical="top"/>
    </xf>
    <xf numFmtId="0" fontId="4" fillId="0" borderId="35" xfId="0" applyFont="1" applyBorder="1" applyProtection="1"/>
    <xf numFmtId="0" fontId="20" fillId="0" borderId="11" xfId="0" applyFont="1" applyBorder="1" applyAlignment="1" applyProtection="1">
      <alignment horizontal="center" vertical="top"/>
    </xf>
    <xf numFmtId="0" fontId="20" fillId="0" borderId="11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/>
    <xf numFmtId="0" fontId="3" fillId="0" borderId="10" xfId="0" applyFont="1" applyBorder="1" applyAlignment="1" applyProtection="1"/>
    <xf numFmtId="0" fontId="25" fillId="0" borderId="10" xfId="1" applyBorder="1" applyAlignment="1" applyProtection="1"/>
    <xf numFmtId="0" fontId="21" fillId="0" borderId="10" xfId="0" applyFont="1" applyBorder="1" applyAlignment="1" applyProtection="1"/>
    <xf numFmtId="0" fontId="4" fillId="4" borderId="11" xfId="0" applyFont="1" applyFill="1" applyBorder="1" applyAlignment="1" applyProtection="1">
      <alignment vertical="top"/>
    </xf>
    <xf numFmtId="0" fontId="2" fillId="5" borderId="14" xfId="0" applyFont="1" applyFill="1" applyBorder="1" applyAlignment="1" applyProtection="1">
      <alignment vertical="top"/>
    </xf>
    <xf numFmtId="0" fontId="2" fillId="4" borderId="13" xfId="0" applyFont="1" applyFill="1" applyBorder="1" applyAlignment="1" applyProtection="1"/>
    <xf numFmtId="0" fontId="2" fillId="0" borderId="40" xfId="0" applyFont="1" applyBorder="1" applyProtection="1"/>
    <xf numFmtId="0" fontId="2" fillId="0" borderId="10" xfId="0" applyFont="1" applyBorder="1" applyAlignment="1" applyProtection="1">
      <alignment horizontal="left" vertical="top"/>
    </xf>
    <xf numFmtId="0" fontId="0" fillId="0" borderId="0" xfId="0" applyFont="1" applyAlignment="1" applyProtection="1"/>
    <xf numFmtId="0" fontId="2" fillId="0" borderId="14" xfId="5" applyFont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2" fillId="0" borderId="45" xfId="4" applyFont="1" applyBorder="1" applyAlignment="1" applyProtection="1">
      <alignment horizontal="center" vertical="center"/>
    </xf>
    <xf numFmtId="0" fontId="2" fillId="0" borderId="48" xfId="4" applyFont="1" applyBorder="1" applyAlignment="1" applyProtection="1">
      <alignment horizontal="center" vertical="center"/>
    </xf>
    <xf numFmtId="0" fontId="2" fillId="0" borderId="44" xfId="4" applyFont="1" applyBorder="1" applyAlignment="1" applyProtection="1">
      <alignment horizontal="center" vertical="center"/>
    </xf>
    <xf numFmtId="0" fontId="2" fillId="0" borderId="20" xfId="4" applyFont="1" applyBorder="1" applyAlignment="1" applyProtection="1">
      <alignment horizontal="center" vertical="center"/>
    </xf>
    <xf numFmtId="0" fontId="2" fillId="0" borderId="51" xfId="4" applyFont="1" applyBorder="1" applyAlignment="1" applyProtection="1">
      <alignment horizontal="center" vertical="center"/>
    </xf>
    <xf numFmtId="0" fontId="2" fillId="0" borderId="47" xfId="4" applyFont="1" applyBorder="1" applyAlignment="1" applyProtection="1">
      <alignment horizontal="center" vertical="center"/>
    </xf>
    <xf numFmtId="0" fontId="2" fillId="0" borderId="36" xfId="4" applyFont="1" applyBorder="1" applyAlignment="1" applyProtection="1">
      <alignment horizontal="center" vertical="center"/>
    </xf>
    <xf numFmtId="0" fontId="2" fillId="0" borderId="43" xfId="4" applyFont="1" applyBorder="1" applyAlignment="1" applyProtection="1">
      <alignment horizontal="center" vertical="center"/>
    </xf>
    <xf numFmtId="0" fontId="2" fillId="0" borderId="50" xfId="4" applyFont="1" applyBorder="1" applyAlignment="1" applyProtection="1">
      <alignment horizontal="center" vertical="center"/>
    </xf>
    <xf numFmtId="0" fontId="2" fillId="0" borderId="46" xfId="4" applyFont="1" applyBorder="1" applyAlignment="1" applyProtection="1">
      <alignment horizontal="center" vertical="center"/>
    </xf>
    <xf numFmtId="0" fontId="2" fillId="0" borderId="14" xfId="5" applyFont="1" applyBorder="1" applyAlignment="1" applyProtection="1">
      <alignment horizontal="left"/>
    </xf>
    <xf numFmtId="0" fontId="2" fillId="0" borderId="14" xfId="5" applyFont="1" applyBorder="1" applyAlignment="1" applyProtection="1">
      <alignment horizontal="left" wrapText="1"/>
    </xf>
    <xf numFmtId="0" fontId="2" fillId="0" borderId="19" xfId="5" applyFont="1" applyBorder="1" applyAlignment="1" applyProtection="1">
      <alignment horizontal="left" wrapText="1"/>
    </xf>
    <xf numFmtId="0" fontId="2" fillId="0" borderId="58" xfId="0" applyFont="1" applyBorder="1" applyAlignment="1" applyProtection="1">
      <alignment horizontal="center" vertical="center"/>
    </xf>
    <xf numFmtId="0" fontId="3" fillId="0" borderId="60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2" fillId="0" borderId="2" xfId="0" applyFont="1" applyBorder="1" applyAlignment="1" applyProtection="1">
      <alignment horizontal="center" vertical="center"/>
    </xf>
    <xf numFmtId="0" fontId="3" fillId="0" borderId="6" xfId="0" applyFont="1" applyBorder="1" applyProtection="1"/>
    <xf numFmtId="0" fontId="2" fillId="0" borderId="10" xfId="0" applyFont="1" applyBorder="1" applyAlignment="1" applyProtection="1">
      <alignment horizontal="left" vertical="top"/>
    </xf>
    <xf numFmtId="0" fontId="0" fillId="0" borderId="14" xfId="0" applyFont="1" applyBorder="1" applyAlignment="1" applyProtection="1"/>
    <xf numFmtId="0" fontId="3" fillId="0" borderId="13" xfId="0" applyFont="1" applyBorder="1" applyProtection="1"/>
    <xf numFmtId="0" fontId="2" fillId="0" borderId="3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9" fillId="0" borderId="14" xfId="0" applyFont="1" applyBorder="1" applyAlignment="1" applyProtection="1">
      <alignment horizontal="left" vertical="top"/>
    </xf>
    <xf numFmtId="0" fontId="2" fillId="0" borderId="6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3" fillId="0" borderId="20" xfId="0" applyFont="1" applyBorder="1" applyProtection="1"/>
    <xf numFmtId="0" fontId="3" fillId="0" borderId="34" xfId="0" applyFont="1" applyBorder="1" applyProtection="1"/>
    <xf numFmtId="0" fontId="6" fillId="0" borderId="1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73" xfId="0" applyFont="1" applyBorder="1" applyAlignment="1" applyProtection="1">
      <alignment horizontal="right" vertical="center"/>
    </xf>
    <xf numFmtId="0" fontId="3" fillId="0" borderId="26" xfId="0" applyFont="1" applyBorder="1" applyProtection="1"/>
    <xf numFmtId="0" fontId="22" fillId="0" borderId="18" xfId="0" applyFont="1" applyBorder="1" applyAlignment="1" applyProtection="1">
      <alignment horizontal="center"/>
    </xf>
    <xf numFmtId="0" fontId="0" fillId="0" borderId="24" xfId="0" applyFont="1" applyBorder="1" applyAlignment="1" applyProtection="1"/>
    <xf numFmtId="0" fontId="22" fillId="4" borderId="18" xfId="0" applyFont="1" applyFill="1" applyBorder="1" applyAlignment="1" applyProtection="1">
      <alignment horizontal="center"/>
    </xf>
    <xf numFmtId="0" fontId="3" fillId="5" borderId="14" xfId="0" applyFont="1" applyFill="1" applyBorder="1" applyProtection="1"/>
    <xf numFmtId="0" fontId="3" fillId="5" borderId="24" xfId="0" applyFont="1" applyFill="1" applyBorder="1" applyProtection="1"/>
    <xf numFmtId="0" fontId="19" fillId="0" borderId="18" xfId="0" applyFont="1" applyBorder="1" applyAlignment="1" applyProtection="1">
      <alignment horizontal="center"/>
    </xf>
    <xf numFmtId="0" fontId="23" fillId="0" borderId="18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right" vertical="center"/>
    </xf>
    <xf numFmtId="0" fontId="6" fillId="0" borderId="73" xfId="0" applyFont="1" applyBorder="1" applyAlignment="1" applyProtection="1">
      <alignment horizontal="right" vertical="center" wrapText="1"/>
    </xf>
  </cellXfs>
  <cellStyles count="9">
    <cellStyle name="Hyperlink" xfId="1" builtinId="8"/>
    <cellStyle name="Hyperlink 2" xfId="3" xr:uid="{2341F09C-B524-421A-927C-834985E53824}"/>
    <cellStyle name="Normal" xfId="0" builtinId="0"/>
    <cellStyle name="Normal 2" xfId="2" xr:uid="{4C7034B7-391C-4492-88F4-036BCCBF7A1B}"/>
    <cellStyle name="Normal 2 2" xfId="4" xr:uid="{E3D72858-DB93-4959-B37E-49290446CDA0}"/>
    <cellStyle name="Normal 3" xfId="6" xr:uid="{914EA73B-CEB7-4A93-A45B-C7F2FB5AD4FD}"/>
    <cellStyle name="Normal 4" xfId="7" xr:uid="{D5E637DF-187B-4ABB-8615-D8AAF3A22B8A}"/>
    <cellStyle name="Normal 5" xfId="8" xr:uid="{DB6EC796-B019-4170-BD80-62893D5F467E}"/>
    <cellStyle name="Normal_Evaluation-Devland Phase 1" xfId="5" xr:uid="{29DCEFDC-932C-413A-BF5B-364F23B1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99291</xdr:colOff>
      <xdr:row>0</xdr:row>
      <xdr:rowOff>42718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6CEACB7A-D578-4AAD-AFAE-3AE50B60D1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5255" y="42718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476250</xdr:colOff>
      <xdr:row>0</xdr:row>
      <xdr:rowOff>38100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5BE7B56E-1E7C-4056-BBC7-652EC039DC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33975" y="3810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D4C0AAE7-B711-4FCE-BF20-50E051CE0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958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8CED728B-9A0E-4169-A9FC-166619F1E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339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0</xdr:row>
      <xdr:rowOff>60960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C98CF35A-DEA0-4F87-A5E0-D39ED80FB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84420" y="6096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35</xdr:row>
      <xdr:rowOff>28575</xdr:rowOff>
    </xdr:from>
    <xdr:ext cx="428625" cy="219075"/>
    <xdr:sp macro="" textlink="">
      <xdr:nvSpPr>
        <xdr:cNvPr id="66159" name="Shape 66159">
          <a:extLst>
            <a:ext uri="{FF2B5EF4-FFF2-40B4-BE49-F238E27FC236}">
              <a16:creationId xmlns:a16="http://schemas.microsoft.com/office/drawing/2014/main" id="{00000000-0008-0000-0500-00006F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3048000</xdr:colOff>
      <xdr:row>35</xdr:row>
      <xdr:rowOff>28575</xdr:rowOff>
    </xdr:from>
    <xdr:ext cx="428625" cy="219075"/>
    <xdr:sp macro="" textlink="">
      <xdr:nvSpPr>
        <xdr:cNvPr id="66160" name="Shape 66160">
          <a:extLst>
            <a:ext uri="{FF2B5EF4-FFF2-40B4-BE49-F238E27FC236}">
              <a16:creationId xmlns:a16="http://schemas.microsoft.com/office/drawing/2014/main" id="{00000000-0008-0000-0500-000070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3535680</xdr:colOff>
      <xdr:row>0</xdr:row>
      <xdr:rowOff>68580</xdr:rowOff>
    </xdr:from>
    <xdr:ext cx="1679286" cy="376382"/>
    <xdr:pic>
      <xdr:nvPicPr>
        <xdr:cNvPr id="4" name="Picture 3">
          <a:extLst>
            <a:ext uri="{FF2B5EF4-FFF2-40B4-BE49-F238E27FC236}">
              <a16:creationId xmlns:a16="http://schemas.microsoft.com/office/drawing/2014/main" id="{638E1AEE-8C28-4DB2-A562-9F8BAC4A07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70120" y="6858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kup\backup%20(d)\WINDOWS\TEMP\Ablution%20Top%20Structures%20Cert.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ias\c\wiltemp\D010526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EC1"/>
      <sheetName val="EC2"/>
      <sheetName val="EC3"/>
      <sheetName val="EC5.2"/>
      <sheetName val="EC5.1"/>
      <sheetName val="MATERIAL ON SITE"/>
      <sheetName val="VO1"/>
      <sheetName val="VO2"/>
      <sheetName val="VO'S NOT SUBJEC"/>
      <sheetName val="VO'S SUBJE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>
        <row r="1">
          <cell r="A1" t="str">
            <v>Ga Motle Housing</v>
          </cell>
          <cell r="G1" t="str">
            <v>Section5.2</v>
          </cell>
        </row>
        <row r="2">
          <cell r="A2" t="str">
            <v>Transitional District Council for the Eastern Region</v>
          </cell>
        </row>
        <row r="3">
          <cell r="A3" t="str">
            <v>Ga Motle Housing</v>
          </cell>
        </row>
        <row r="4">
          <cell r="A4" t="str">
            <v>CONTRACT 9826/ID1</v>
          </cell>
        </row>
        <row r="5">
          <cell r="A5" t="str">
            <v>Internal Services : Phase 1</v>
          </cell>
        </row>
        <row r="6">
          <cell r="A6" t="str">
            <v>Schedule 6 : Sewers</v>
          </cell>
        </row>
        <row r="8">
          <cell r="B8" t="str">
            <v>Payment</v>
          </cell>
          <cell r="F8" t="str">
            <v>Rate</v>
          </cell>
          <cell r="G8" t="str">
            <v>Amount</v>
          </cell>
        </row>
        <row r="9">
          <cell r="A9" t="str">
            <v>Item</v>
          </cell>
          <cell r="B9" t="str">
            <v>Reference</v>
          </cell>
          <cell r="C9" t="str">
            <v>Description</v>
          </cell>
          <cell r="D9" t="str">
            <v>Unit</v>
          </cell>
          <cell r="E9" t="str">
            <v>Qty</v>
          </cell>
          <cell r="F9" t="str">
            <v>(R)</v>
          </cell>
          <cell r="G9" t="str">
            <v>(R)</v>
          </cell>
        </row>
        <row r="11">
          <cell r="A11">
            <v>6</v>
          </cell>
          <cell r="C11" t="str">
            <v>SCHEDULE 6</v>
          </cell>
          <cell r="D11" t="str">
            <v/>
          </cell>
        </row>
        <row r="12">
          <cell r="C12" t="str">
            <v>SEWERS</v>
          </cell>
        </row>
        <row r="14">
          <cell r="A14" t="str">
            <v>6.1</v>
          </cell>
          <cell r="B14" t="str">
            <v>SABS</v>
          </cell>
          <cell r="C14" t="str">
            <v>PIPEWORK</v>
          </cell>
        </row>
        <row r="15">
          <cell r="B15" t="str">
            <v>1200 LD</v>
          </cell>
        </row>
        <row r="16">
          <cell r="B16" t="str">
            <v>8.2.1</v>
          </cell>
          <cell r="C16" t="str">
            <v>Supply, lay, joint, bed and test structured wall</v>
          </cell>
        </row>
        <row r="17">
          <cell r="C17" t="str">
            <v>sewer pipe in accordance with SABS 1061</v>
          </cell>
        </row>
        <row r="19">
          <cell r="A19" t="str">
            <v>6.1.1</v>
          </cell>
          <cell r="C19" t="str">
            <v>160 mm ND</v>
          </cell>
          <cell r="D19" t="str">
            <v>m</v>
          </cell>
          <cell r="E19">
            <v>32520</v>
          </cell>
          <cell r="F19">
            <v>26</v>
          </cell>
          <cell r="G19">
            <v>845520</v>
          </cell>
        </row>
        <row r="21">
          <cell r="A21" t="str">
            <v>6.1.2</v>
          </cell>
          <cell r="C21" t="str">
            <v>200 mm ND</v>
          </cell>
          <cell r="D21" t="str">
            <v>m</v>
          </cell>
          <cell r="E21">
            <v>2160</v>
          </cell>
          <cell r="F21">
            <v>44.1</v>
          </cell>
          <cell r="G21">
            <v>95256</v>
          </cell>
        </row>
        <row r="23">
          <cell r="A23" t="str">
            <v>6.1.3</v>
          </cell>
          <cell r="C23" t="str">
            <v>250 mm ND</v>
          </cell>
          <cell r="D23" t="str">
            <v>m</v>
          </cell>
          <cell r="E23">
            <v>2840</v>
          </cell>
          <cell r="F23">
            <v>61.5</v>
          </cell>
          <cell r="G23">
            <v>174660</v>
          </cell>
        </row>
        <row r="25">
          <cell r="A25" t="str">
            <v>6.2</v>
          </cell>
          <cell r="B25" t="str">
            <v>8.2.3</v>
          </cell>
          <cell r="C25" t="str">
            <v>MANHOLES</v>
          </cell>
        </row>
        <row r="27">
          <cell r="C27" t="str">
            <v>Construct manholes as per Drawing 9826.06.D01,</v>
          </cell>
        </row>
        <row r="28">
          <cell r="C28" t="str">
            <v>complete with Type 2A round concrete replacement</v>
          </cell>
        </row>
        <row r="29">
          <cell r="C29" t="str">
            <v>cover and Type 4 Cast Iron frame to SABS 556-1973</v>
          </cell>
        </row>
        <row r="30">
          <cell r="C30" t="str">
            <v>cast into precast concrete cover slab</v>
          </cell>
        </row>
        <row r="32">
          <cell r="A32" t="str">
            <v>6.2.1</v>
          </cell>
          <cell r="C32" t="str">
            <v>up to 1,5 m in depth</v>
          </cell>
          <cell r="D32" t="str">
            <v>No</v>
          </cell>
          <cell r="E32">
            <v>3</v>
          </cell>
          <cell r="F32">
            <v>2028</v>
          </cell>
          <cell r="G32">
            <v>6084</v>
          </cell>
        </row>
        <row r="34">
          <cell r="A34" t="str">
            <v>6.2.2</v>
          </cell>
          <cell r="C34" t="str">
            <v>deeper than 1,5 m but not deeper than 2,5m</v>
          </cell>
          <cell r="D34" t="str">
            <v>No</v>
          </cell>
          <cell r="E34">
            <v>209</v>
          </cell>
          <cell r="F34">
            <v>2598</v>
          </cell>
          <cell r="G34">
            <v>542982</v>
          </cell>
        </row>
        <row r="36">
          <cell r="A36" t="str">
            <v>6.2.3</v>
          </cell>
          <cell r="C36" t="str">
            <v>deeper than 2,5 m but not deeper than 3,5 m</v>
          </cell>
          <cell r="D36" t="str">
            <v>No</v>
          </cell>
          <cell r="E36">
            <v>256</v>
          </cell>
          <cell r="F36">
            <v>2987</v>
          </cell>
          <cell r="G36">
            <v>764672</v>
          </cell>
        </row>
        <row r="38">
          <cell r="A38" t="str">
            <v>6.2.4</v>
          </cell>
          <cell r="C38" t="str">
            <v>deeper than 3,5 m but not deeper than 4,5 m</v>
          </cell>
          <cell r="D38" t="str">
            <v>No</v>
          </cell>
          <cell r="E38">
            <v>79</v>
          </cell>
          <cell r="F38">
            <v>3625</v>
          </cell>
          <cell r="G38">
            <v>286375</v>
          </cell>
        </row>
        <row r="40">
          <cell r="A40" t="str">
            <v>6.2.5</v>
          </cell>
          <cell r="C40" t="str">
            <v>deeper than 4,5 m but not deeper than 5,5 m</v>
          </cell>
          <cell r="D40" t="str">
            <v>No</v>
          </cell>
          <cell r="E40">
            <v>38</v>
          </cell>
          <cell r="F40">
            <v>4320</v>
          </cell>
          <cell r="G40">
            <v>164160</v>
          </cell>
        </row>
        <row r="42">
          <cell r="A42" t="str">
            <v>6.2.6</v>
          </cell>
          <cell r="C42" t="str">
            <v>deeper than 5,5 m but not deeper than 6,5 m</v>
          </cell>
          <cell r="D42" t="str">
            <v>No</v>
          </cell>
          <cell r="E42">
            <v>15</v>
          </cell>
          <cell r="F42">
            <v>5282</v>
          </cell>
          <cell r="G42">
            <v>79230</v>
          </cell>
        </row>
        <row r="44">
          <cell r="A44" t="str">
            <v>6.2.7</v>
          </cell>
          <cell r="C44" t="str">
            <v>deeper than 6,5 m but not deeper than 7,5 m</v>
          </cell>
          <cell r="D44" t="str">
            <v>No.</v>
          </cell>
          <cell r="E44" t="str">
            <v>R/only</v>
          </cell>
          <cell r="G44" t="str">
            <v>-</v>
          </cell>
        </row>
        <row r="46">
          <cell r="C46" t="str">
            <v>Extra over items 6.2.1 to 6.2.6 for drop manholes</v>
          </cell>
        </row>
        <row r="47">
          <cell r="C47" t="str">
            <v>as per details on Drawing 9826.06.D02 for :</v>
          </cell>
        </row>
        <row r="49">
          <cell r="A49" t="str">
            <v>6.2.7</v>
          </cell>
          <cell r="C49" t="str">
            <v>IL1 - IL2 less than 840 mm</v>
          </cell>
          <cell r="D49" t="str">
            <v>No</v>
          </cell>
          <cell r="E49">
            <v>10</v>
          </cell>
          <cell r="F49">
            <v>711</v>
          </cell>
          <cell r="G49">
            <v>7110</v>
          </cell>
        </row>
        <row r="51">
          <cell r="E51" t="str">
            <v>Carried Forward</v>
          </cell>
          <cell r="G51">
            <v>2966049</v>
          </cell>
        </row>
        <row r="52">
          <cell r="E52" t="str">
            <v>Brought Forward</v>
          </cell>
          <cell r="G52">
            <v>2966049</v>
          </cell>
        </row>
        <row r="54">
          <cell r="A54" t="str">
            <v>6.2.8</v>
          </cell>
          <cell r="C54" t="str">
            <v>IL1 - IL2 greater than 840 mm</v>
          </cell>
          <cell r="D54" t="str">
            <v>No</v>
          </cell>
          <cell r="E54">
            <v>50</v>
          </cell>
          <cell r="F54">
            <v>850</v>
          </cell>
          <cell r="G54">
            <v>42500</v>
          </cell>
        </row>
        <row r="56">
          <cell r="A56" t="str">
            <v>6.3</v>
          </cell>
          <cell r="B56" t="str">
            <v>8.2.6</v>
          </cell>
          <cell r="C56" t="str">
            <v>HOUSE CONNECTIONS</v>
          </cell>
        </row>
        <row r="58">
          <cell r="C58" t="str">
            <v>House connections complete in uPVC pipes and</v>
          </cell>
        </row>
        <row r="59">
          <cell r="C59" t="str">
            <v>specials, including end cap and marker as per Drawing</v>
          </cell>
        </row>
        <row r="60">
          <cell r="C60" t="str">
            <v>9826.06.D03 on 160 - 250 mm dia. pipes</v>
          </cell>
        </row>
        <row r="62">
          <cell r="A62" t="str">
            <v>6.3.1</v>
          </cell>
          <cell r="C62" t="str">
            <v>Direct connection - Type 1 (D1)</v>
          </cell>
          <cell r="D62" t="str">
            <v>No</v>
          </cell>
          <cell r="E62">
            <v>777</v>
          </cell>
          <cell r="F62">
            <v>220</v>
          </cell>
          <cell r="G62">
            <v>170940</v>
          </cell>
        </row>
        <row r="64">
          <cell r="A64" t="str">
            <v>6.3.2</v>
          </cell>
          <cell r="C64" t="str">
            <v>Direct connection - Type 2 (D2)</v>
          </cell>
          <cell r="D64" t="str">
            <v>No</v>
          </cell>
          <cell r="E64">
            <v>678</v>
          </cell>
          <cell r="F64">
            <v>187</v>
          </cell>
          <cell r="G64">
            <v>126786</v>
          </cell>
        </row>
        <row r="66">
          <cell r="A66" t="str">
            <v>6.3.3</v>
          </cell>
          <cell r="C66" t="str">
            <v>Sloping drop connection - Type 1 (SD1)</v>
          </cell>
          <cell r="D66" t="str">
            <v>No</v>
          </cell>
          <cell r="E66">
            <v>101</v>
          </cell>
          <cell r="F66">
            <v>330</v>
          </cell>
          <cell r="G66">
            <v>33330</v>
          </cell>
        </row>
        <row r="68">
          <cell r="A68" t="str">
            <v>6.3.4</v>
          </cell>
          <cell r="C68" t="str">
            <v>Sloping drop connection - Type 2 (SD2)</v>
          </cell>
          <cell r="D68" t="str">
            <v>No</v>
          </cell>
          <cell r="E68">
            <v>74</v>
          </cell>
          <cell r="F68">
            <v>385</v>
          </cell>
          <cell r="G68">
            <v>28490</v>
          </cell>
        </row>
        <row r="70">
          <cell r="A70" t="str">
            <v>6.3.5</v>
          </cell>
          <cell r="C70" t="str">
            <v>Vertical drop connection - Type 1 (VD1)</v>
          </cell>
          <cell r="D70" t="str">
            <v>No</v>
          </cell>
          <cell r="E70">
            <v>58</v>
          </cell>
          <cell r="F70">
            <v>341</v>
          </cell>
          <cell r="G70">
            <v>19778</v>
          </cell>
        </row>
        <row r="72">
          <cell r="A72" t="str">
            <v>6.3.6</v>
          </cell>
          <cell r="C72" t="str">
            <v>Vertical drop connection - Type 2 (VD2)</v>
          </cell>
          <cell r="D72" t="str">
            <v>No</v>
          </cell>
          <cell r="E72">
            <v>42</v>
          </cell>
          <cell r="F72">
            <v>308</v>
          </cell>
          <cell r="G72">
            <v>12936</v>
          </cell>
        </row>
        <row r="74">
          <cell r="A74" t="str">
            <v>6.3.7</v>
          </cell>
          <cell r="C74" t="str">
            <v>Direct connection to manhole - Type 1 (DM1)</v>
          </cell>
          <cell r="D74" t="str">
            <v>No</v>
          </cell>
          <cell r="E74">
            <v>78</v>
          </cell>
          <cell r="F74">
            <v>190</v>
          </cell>
          <cell r="G74">
            <v>14820</v>
          </cell>
        </row>
        <row r="76">
          <cell r="A76" t="str">
            <v>6.3.8</v>
          </cell>
          <cell r="C76" t="str">
            <v>Direct connection to manhole - Type 2 (DM2)</v>
          </cell>
          <cell r="D76" t="str">
            <v>No</v>
          </cell>
          <cell r="E76">
            <v>38</v>
          </cell>
          <cell r="F76">
            <v>220</v>
          </cell>
          <cell r="G76">
            <v>8360</v>
          </cell>
        </row>
        <row r="78">
          <cell r="A78" t="str">
            <v>6.3.9</v>
          </cell>
          <cell r="C78" t="str">
            <v>Sloping drop connection to manhole - Type 1 (SDM1)</v>
          </cell>
          <cell r="D78" t="str">
            <v>No</v>
          </cell>
          <cell r="E78">
            <v>3</v>
          </cell>
          <cell r="F78">
            <v>250</v>
          </cell>
          <cell r="G78">
            <v>750</v>
          </cell>
        </row>
        <row r="80">
          <cell r="A80" t="str">
            <v>6.3.10</v>
          </cell>
          <cell r="C80" t="str">
            <v>Sloping drop connection to manhole - Type 2 (SDM2)</v>
          </cell>
          <cell r="D80" t="str">
            <v>No</v>
          </cell>
          <cell r="E80">
            <v>5</v>
          </cell>
          <cell r="F80">
            <v>330</v>
          </cell>
          <cell r="G80">
            <v>1650</v>
          </cell>
        </row>
        <row r="82">
          <cell r="A82" t="str">
            <v>6.3.11</v>
          </cell>
          <cell r="C82" t="str">
            <v>Vertical drop connections to manhole - Type1 (VDM1)</v>
          </cell>
          <cell r="D82" t="str">
            <v>No</v>
          </cell>
          <cell r="E82">
            <v>1</v>
          </cell>
          <cell r="F82">
            <v>297</v>
          </cell>
          <cell r="G82">
            <v>297</v>
          </cell>
        </row>
        <row r="84">
          <cell r="A84" t="str">
            <v>6.3.12</v>
          </cell>
          <cell r="C84" t="str">
            <v>Vertical drop connection to manhole - Type 2 (VDM2)</v>
          </cell>
          <cell r="D84" t="str">
            <v>No</v>
          </cell>
          <cell r="E84">
            <v>1</v>
          </cell>
          <cell r="F84">
            <v>275</v>
          </cell>
          <cell r="G84">
            <v>275</v>
          </cell>
        </row>
        <row r="86">
          <cell r="A86">
            <v>6.4</v>
          </cell>
          <cell r="C86" t="str">
            <v>SUNDRIES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ldocrete.co.za/" TargetMode="Externa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1D2C-8E13-454C-A0B8-11E5060E0D39}">
  <sheetPr>
    <pageSetUpPr fitToPage="1"/>
  </sheetPr>
  <dimension ref="A1:K204"/>
  <sheetViews>
    <sheetView view="pageBreakPreview" zoomScale="85" zoomScaleNormal="70" zoomScaleSheetLayoutView="85" workbookViewId="0">
      <selection activeCell="N13" sqref="N13"/>
    </sheetView>
  </sheetViews>
  <sheetFormatPr defaultColWidth="10.85546875" defaultRowHeight="12.75" customHeight="1" x14ac:dyDescent="0.2"/>
  <cols>
    <col min="1" max="1" width="6.28515625" style="39" customWidth="1"/>
    <col min="2" max="2" width="8.42578125" style="37" customWidth="1"/>
    <col min="3" max="3" width="3.5703125" style="7" customWidth="1"/>
    <col min="4" max="4" width="3.85546875" style="7" customWidth="1"/>
    <col min="5" max="5" width="4.28515625" style="7" customWidth="1"/>
    <col min="6" max="6" width="3.5703125" style="7" customWidth="1"/>
    <col min="7" max="7" width="31" style="7" customWidth="1"/>
    <col min="8" max="8" width="9.140625" style="37" customWidth="1"/>
    <col min="9" max="9" width="7.28515625" style="37" customWidth="1"/>
    <col min="10" max="10" width="10.85546875" style="38" customWidth="1"/>
    <col min="11" max="11" width="15.140625" style="38" customWidth="1"/>
    <col min="12" max="16384" width="10.85546875" style="7"/>
  </cols>
  <sheetData>
    <row r="1" spans="1:11" ht="12.75" customHeight="1" x14ac:dyDescent="0.2">
      <c r="A1" s="89" t="s">
        <v>195</v>
      </c>
      <c r="B1" s="90"/>
      <c r="C1" s="90"/>
      <c r="D1" s="90"/>
      <c r="E1" s="90"/>
      <c r="F1" s="90"/>
      <c r="G1" s="91"/>
      <c r="H1" s="91"/>
      <c r="I1" s="91"/>
      <c r="J1" s="92"/>
      <c r="K1" s="93"/>
    </row>
    <row r="2" spans="1:11" ht="12.75" customHeight="1" x14ac:dyDescent="0.2">
      <c r="A2" s="94" t="s">
        <v>0</v>
      </c>
      <c r="B2" s="95"/>
      <c r="C2" s="95"/>
      <c r="D2" s="95"/>
      <c r="E2" s="95"/>
      <c r="F2" s="95"/>
      <c r="G2" s="96"/>
      <c r="H2" s="96"/>
      <c r="I2" s="96"/>
      <c r="J2" s="97"/>
      <c r="K2" s="53"/>
    </row>
    <row r="3" spans="1:11" ht="12.75" customHeight="1" x14ac:dyDescent="0.2">
      <c r="A3" s="94" t="s">
        <v>1</v>
      </c>
      <c r="B3" s="98"/>
      <c r="C3" s="98"/>
      <c r="D3" s="98"/>
      <c r="E3" s="98"/>
      <c r="F3" s="98"/>
      <c r="G3" s="96"/>
      <c r="H3" s="99"/>
      <c r="I3" s="99"/>
      <c r="J3" s="97"/>
      <c r="K3" s="53"/>
    </row>
    <row r="4" spans="1:11" ht="12.75" customHeight="1" x14ac:dyDescent="0.2">
      <c r="A4" s="100" t="s">
        <v>2</v>
      </c>
      <c r="B4" s="98"/>
      <c r="C4" s="98"/>
      <c r="D4" s="98"/>
      <c r="E4" s="98"/>
      <c r="F4" s="98"/>
      <c r="G4" s="99"/>
      <c r="H4" s="99"/>
      <c r="I4" s="99"/>
      <c r="J4" s="97"/>
      <c r="K4" s="53"/>
    </row>
    <row r="5" spans="1:11" s="104" customFormat="1" ht="12.75" customHeight="1" x14ac:dyDescent="0.2">
      <c r="A5" s="312" t="s">
        <v>3</v>
      </c>
      <c r="B5" s="101" t="s">
        <v>4</v>
      </c>
      <c r="C5" s="314" t="s">
        <v>5</v>
      </c>
      <c r="D5" s="315"/>
      <c r="E5" s="315"/>
      <c r="F5" s="315"/>
      <c r="G5" s="316"/>
      <c r="H5" s="320" t="s">
        <v>6</v>
      </c>
      <c r="I5" s="320" t="s">
        <v>7</v>
      </c>
      <c r="J5" s="102" t="s">
        <v>8</v>
      </c>
      <c r="K5" s="103" t="s">
        <v>9</v>
      </c>
    </row>
    <row r="6" spans="1:11" s="104" customFormat="1" ht="12.75" customHeight="1" x14ac:dyDescent="0.2">
      <c r="A6" s="313"/>
      <c r="B6" s="105" t="s">
        <v>10</v>
      </c>
      <c r="C6" s="317"/>
      <c r="D6" s="318"/>
      <c r="E6" s="318"/>
      <c r="F6" s="318"/>
      <c r="G6" s="319"/>
      <c r="H6" s="321"/>
      <c r="I6" s="321"/>
      <c r="J6" s="106" t="s">
        <v>11</v>
      </c>
      <c r="K6" s="107" t="s">
        <v>11</v>
      </c>
    </row>
    <row r="7" spans="1:11" ht="12.75" customHeight="1" x14ac:dyDescent="0.2">
      <c r="A7" s="3" t="str">
        <f>IF(ISBLANK(H7),"",($F$8&amp;"."&amp;+(COUNTA(H$7:H7))))</f>
        <v/>
      </c>
      <c r="B7" s="4"/>
      <c r="C7" s="108"/>
      <c r="D7" s="109"/>
      <c r="E7" s="109"/>
      <c r="F7" s="109"/>
      <c r="G7" s="8"/>
      <c r="H7" s="4"/>
      <c r="I7" s="4"/>
      <c r="J7" s="10"/>
      <c r="K7" s="11"/>
    </row>
    <row r="8" spans="1:11" ht="12.75" customHeight="1" x14ac:dyDescent="0.2">
      <c r="A8" s="3" t="str">
        <f>IF(ISBLANK(H8),"",($F$8&amp;"."&amp;+(COUNTA(H$7:H8))))</f>
        <v/>
      </c>
      <c r="B8" s="110" t="s">
        <v>12</v>
      </c>
      <c r="C8" s="22" t="s">
        <v>13</v>
      </c>
      <c r="D8" s="22"/>
      <c r="E8" s="71"/>
      <c r="F8" s="111">
        <v>1</v>
      </c>
      <c r="G8" s="8"/>
      <c r="H8" s="4"/>
      <c r="I8" s="4"/>
      <c r="J8" s="10"/>
      <c r="K8" s="11"/>
    </row>
    <row r="9" spans="1:11" ht="12.75" customHeight="1" x14ac:dyDescent="0.2">
      <c r="A9" s="3" t="str">
        <f>IF(ISBLANK(H9),"",($F$8&amp;"."&amp;+(COUNTA(H$7:H9))))</f>
        <v/>
      </c>
      <c r="B9" s="110" t="s">
        <v>14</v>
      </c>
      <c r="C9" s="22" t="s">
        <v>15</v>
      </c>
      <c r="D9" s="22"/>
      <c r="E9" s="71"/>
      <c r="F9" s="52"/>
      <c r="G9" s="8"/>
      <c r="H9" s="4"/>
      <c r="I9" s="4"/>
      <c r="J9" s="10"/>
      <c r="K9" s="53"/>
    </row>
    <row r="10" spans="1:11" ht="12.75" customHeight="1" x14ac:dyDescent="0.2">
      <c r="A10" s="3" t="str">
        <f>IF(ISBLANK(H10),"",($F$8&amp;"."&amp;+(COUNTA(H$7:H10))))</f>
        <v/>
      </c>
      <c r="B10" s="112"/>
      <c r="C10" s="51"/>
      <c r="D10" s="51"/>
      <c r="E10" s="51"/>
      <c r="F10" s="52"/>
      <c r="G10" s="8"/>
      <c r="H10" s="4"/>
      <c r="I10" s="4"/>
      <c r="J10" s="10"/>
      <c r="K10" s="53"/>
    </row>
    <row r="11" spans="1:11" ht="12.75" customHeight="1" x14ac:dyDescent="0.2">
      <c r="A11" s="3">
        <v>1</v>
      </c>
      <c r="B11" s="41"/>
      <c r="C11" s="22" t="s">
        <v>16</v>
      </c>
      <c r="D11" s="22"/>
      <c r="E11" s="71"/>
      <c r="F11" s="52"/>
      <c r="G11" s="8"/>
      <c r="H11" s="4"/>
      <c r="I11" s="4"/>
      <c r="J11" s="10"/>
      <c r="K11" s="53"/>
    </row>
    <row r="12" spans="1:11" ht="12.75" customHeight="1" x14ac:dyDescent="0.2">
      <c r="A12" s="3" t="str">
        <f>IF(ISBLANK(H12),"",($F$8&amp;"."&amp;+(COUNTA(H$7:H12))))</f>
        <v/>
      </c>
      <c r="B12" s="41"/>
      <c r="C12" s="72"/>
      <c r="D12" s="73"/>
      <c r="E12" s="51"/>
      <c r="F12" s="52"/>
      <c r="G12" s="8"/>
      <c r="H12" s="4"/>
      <c r="I12" s="4"/>
      <c r="J12" s="10"/>
      <c r="K12" s="53"/>
    </row>
    <row r="13" spans="1:11" ht="16.149999999999999" customHeight="1" x14ac:dyDescent="0.2">
      <c r="A13" s="3" t="s">
        <v>174</v>
      </c>
      <c r="B13" s="41" t="s">
        <v>17</v>
      </c>
      <c r="C13" s="50" t="s">
        <v>18</v>
      </c>
      <c r="D13" s="50"/>
      <c r="E13" s="51"/>
      <c r="F13" s="52"/>
      <c r="G13" s="8"/>
      <c r="H13" s="9" t="s">
        <v>19</v>
      </c>
      <c r="I13" s="9">
        <v>1</v>
      </c>
      <c r="J13" s="1"/>
      <c r="K13" s="40">
        <f>J13*I13</f>
        <v>0</v>
      </c>
    </row>
    <row r="14" spans="1:11" ht="12.75" customHeight="1" x14ac:dyDescent="0.2">
      <c r="A14" s="3" t="str">
        <f>IF(ISBLANK(H14),"",($F$8&amp;"."&amp;+(COUNTA(H$7:H14))))</f>
        <v/>
      </c>
      <c r="B14" s="41"/>
      <c r="C14" s="72"/>
      <c r="D14" s="73"/>
      <c r="E14" s="51"/>
      <c r="F14" s="52"/>
      <c r="G14" s="8"/>
      <c r="H14" s="9"/>
      <c r="I14" s="9"/>
      <c r="J14" s="44"/>
      <c r="K14" s="40"/>
    </row>
    <row r="15" spans="1:11" ht="12.75" customHeight="1" x14ac:dyDescent="0.2">
      <c r="A15" s="3" t="s">
        <v>173</v>
      </c>
      <c r="B15" s="41" t="s">
        <v>21</v>
      </c>
      <c r="C15" s="87" t="s">
        <v>20</v>
      </c>
      <c r="D15" s="87"/>
      <c r="E15" s="51"/>
      <c r="F15" s="52"/>
      <c r="G15" s="8"/>
      <c r="H15" s="9"/>
      <c r="I15" s="9"/>
      <c r="J15" s="44"/>
      <c r="K15" s="40"/>
    </row>
    <row r="16" spans="1:11" ht="12.75" customHeight="1" x14ac:dyDescent="0.2">
      <c r="A16" s="3"/>
      <c r="B16" s="41"/>
      <c r="C16" s="72"/>
      <c r="D16" s="73"/>
      <c r="E16" s="51"/>
      <c r="F16" s="52"/>
      <c r="G16" s="8"/>
      <c r="H16" s="9"/>
      <c r="I16" s="9"/>
      <c r="J16" s="44"/>
      <c r="K16" s="40"/>
    </row>
    <row r="17" spans="1:11" ht="12.75" customHeight="1" x14ac:dyDescent="0.2">
      <c r="A17" s="3" t="s">
        <v>172</v>
      </c>
      <c r="B17" s="41"/>
      <c r="C17" s="86" t="s">
        <v>22</v>
      </c>
      <c r="D17" s="55" t="s">
        <v>23</v>
      </c>
      <c r="E17" s="88"/>
      <c r="F17" s="52"/>
      <c r="G17" s="8"/>
      <c r="H17" s="9"/>
      <c r="I17" s="9"/>
      <c r="J17" s="44"/>
      <c r="K17" s="40"/>
    </row>
    <row r="18" spans="1:11" ht="12.75" customHeight="1" x14ac:dyDescent="0.2">
      <c r="A18" s="3"/>
      <c r="B18" s="41"/>
      <c r="C18" s="86"/>
      <c r="D18" s="55"/>
      <c r="E18" s="88"/>
      <c r="F18" s="52"/>
      <c r="G18" s="8"/>
      <c r="H18" s="9"/>
      <c r="I18" s="9"/>
      <c r="J18" s="44"/>
      <c r="K18" s="40"/>
    </row>
    <row r="19" spans="1:11" ht="12.75" customHeight="1" x14ac:dyDescent="0.2">
      <c r="A19" s="3"/>
      <c r="B19" s="47"/>
      <c r="C19" s="72"/>
      <c r="D19" s="73" t="s">
        <v>24</v>
      </c>
      <c r="E19" s="51" t="s">
        <v>25</v>
      </c>
      <c r="F19" s="52"/>
      <c r="G19" s="8"/>
      <c r="H19" s="9" t="s">
        <v>26</v>
      </c>
      <c r="I19" s="9">
        <v>1</v>
      </c>
      <c r="J19" s="1"/>
      <c r="K19" s="40">
        <f t="shared" ref="K19:K39" si="0">J19*I19</f>
        <v>0</v>
      </c>
    </row>
    <row r="20" spans="1:11" ht="12.75" customHeight="1" x14ac:dyDescent="0.2">
      <c r="A20" s="3" t="str">
        <f>IF(ISBLANK(H20),"",($F$8&amp;"."&amp;+(COUNTA(H$7:H20))))</f>
        <v/>
      </c>
      <c r="B20" s="41"/>
      <c r="C20" s="72"/>
      <c r="D20" s="73"/>
      <c r="E20" s="51"/>
      <c r="F20" s="52"/>
      <c r="G20" s="8"/>
      <c r="H20" s="9"/>
      <c r="I20" s="9"/>
      <c r="J20" s="44"/>
      <c r="K20" s="40"/>
    </row>
    <row r="21" spans="1:11" ht="12.75" customHeight="1" x14ac:dyDescent="0.2">
      <c r="A21" s="3" t="s">
        <v>171</v>
      </c>
      <c r="B21" s="41"/>
      <c r="C21" s="86" t="s">
        <v>27</v>
      </c>
      <c r="D21" s="55" t="s">
        <v>28</v>
      </c>
      <c r="E21" s="55"/>
      <c r="F21" s="52"/>
      <c r="G21" s="8"/>
      <c r="H21" s="9"/>
      <c r="I21" s="9"/>
      <c r="J21" s="44"/>
      <c r="K21" s="40"/>
    </row>
    <row r="22" spans="1:11" ht="12.75" customHeight="1" x14ac:dyDescent="0.2">
      <c r="A22" s="3"/>
      <c r="B22" s="41"/>
      <c r="C22" s="72"/>
      <c r="D22" s="73"/>
      <c r="E22" s="51"/>
      <c r="F22" s="52"/>
      <c r="G22" s="8"/>
      <c r="H22" s="9"/>
      <c r="I22" s="9"/>
      <c r="J22" s="44"/>
      <c r="K22" s="40"/>
    </row>
    <row r="23" spans="1:11" ht="12.75" customHeight="1" x14ac:dyDescent="0.2">
      <c r="A23" s="3"/>
      <c r="B23" s="41"/>
      <c r="C23" s="72"/>
      <c r="D23" s="73" t="s">
        <v>29</v>
      </c>
      <c r="E23" s="51" t="s">
        <v>30</v>
      </c>
      <c r="F23" s="52"/>
      <c r="G23" s="8"/>
      <c r="H23" s="9" t="s">
        <v>19</v>
      </c>
      <c r="I23" s="9">
        <v>1</v>
      </c>
      <c r="J23" s="1"/>
      <c r="K23" s="40">
        <f t="shared" si="0"/>
        <v>0</v>
      </c>
    </row>
    <row r="24" spans="1:11" ht="12.75" customHeight="1" x14ac:dyDescent="0.2">
      <c r="A24" s="3"/>
      <c r="B24" s="41"/>
      <c r="C24" s="72"/>
      <c r="D24" s="73" t="s">
        <v>31</v>
      </c>
      <c r="E24" s="51" t="s">
        <v>32</v>
      </c>
      <c r="F24" s="52"/>
      <c r="G24" s="8"/>
      <c r="H24" s="9" t="s">
        <v>19</v>
      </c>
      <c r="I24" s="9">
        <v>1</v>
      </c>
      <c r="J24" s="1"/>
      <c r="K24" s="40">
        <f t="shared" si="0"/>
        <v>0</v>
      </c>
    </row>
    <row r="25" spans="1:11" ht="12.75" customHeight="1" x14ac:dyDescent="0.2">
      <c r="A25" s="3"/>
      <c r="B25" s="41"/>
      <c r="C25" s="72"/>
      <c r="D25" s="73" t="s">
        <v>33</v>
      </c>
      <c r="E25" s="51" t="s">
        <v>34</v>
      </c>
      <c r="F25" s="52"/>
      <c r="G25" s="8"/>
      <c r="H25" s="9" t="s">
        <v>19</v>
      </c>
      <c r="I25" s="9">
        <v>1</v>
      </c>
      <c r="J25" s="1"/>
      <c r="K25" s="40">
        <f t="shared" si="0"/>
        <v>0</v>
      </c>
    </row>
    <row r="26" spans="1:11" ht="12.75" customHeight="1" x14ac:dyDescent="0.2">
      <c r="A26" s="3"/>
      <c r="B26" s="41"/>
      <c r="C26" s="72"/>
      <c r="D26" s="73" t="s">
        <v>35</v>
      </c>
      <c r="E26" s="51" t="s">
        <v>36</v>
      </c>
      <c r="F26" s="52"/>
      <c r="G26" s="8"/>
      <c r="H26" s="9" t="s">
        <v>19</v>
      </c>
      <c r="I26" s="9">
        <v>1</v>
      </c>
      <c r="J26" s="1"/>
      <c r="K26" s="40">
        <f t="shared" si="0"/>
        <v>0</v>
      </c>
    </row>
    <row r="27" spans="1:11" ht="12.75" customHeight="1" x14ac:dyDescent="0.2">
      <c r="A27" s="3"/>
      <c r="B27" s="41"/>
      <c r="C27" s="72"/>
      <c r="D27" s="73" t="s">
        <v>37</v>
      </c>
      <c r="E27" s="51" t="s">
        <v>38</v>
      </c>
      <c r="F27" s="52"/>
      <c r="G27" s="8"/>
      <c r="H27" s="9" t="s">
        <v>19</v>
      </c>
      <c r="I27" s="9">
        <v>1</v>
      </c>
      <c r="J27" s="1"/>
      <c r="K27" s="40">
        <f t="shared" si="0"/>
        <v>0</v>
      </c>
    </row>
    <row r="28" spans="1:11" ht="13.9" customHeight="1" x14ac:dyDescent="0.2">
      <c r="A28" s="3"/>
      <c r="B28" s="41"/>
      <c r="C28" s="72"/>
      <c r="D28" s="73" t="s">
        <v>39</v>
      </c>
      <c r="E28" s="51" t="s">
        <v>40</v>
      </c>
      <c r="F28" s="52"/>
      <c r="G28" s="8"/>
      <c r="H28" s="9" t="s">
        <v>19</v>
      </c>
      <c r="I28" s="9">
        <v>1</v>
      </c>
      <c r="J28" s="1"/>
      <c r="K28" s="40">
        <f t="shared" si="0"/>
        <v>0</v>
      </c>
    </row>
    <row r="29" spans="1:11" ht="12.75" customHeight="1" x14ac:dyDescent="0.2">
      <c r="A29" s="3" t="str">
        <f>IF(ISBLANK(H29),"",($F$8&amp;"."&amp;+(COUNTA(H$7:H29))))</f>
        <v/>
      </c>
      <c r="B29" s="41"/>
      <c r="C29" s="72"/>
      <c r="D29" s="73"/>
      <c r="E29" s="51"/>
      <c r="F29" s="52"/>
      <c r="G29" s="8"/>
      <c r="H29" s="9"/>
      <c r="I29" s="9"/>
      <c r="J29" s="44"/>
      <c r="K29" s="40"/>
    </row>
    <row r="30" spans="1:11" ht="12.75" customHeight="1" x14ac:dyDescent="0.2">
      <c r="A30" s="3" t="s">
        <v>170</v>
      </c>
      <c r="B30" s="41" t="s">
        <v>41</v>
      </c>
      <c r="C30" s="85" t="s">
        <v>42</v>
      </c>
      <c r="D30" s="51"/>
      <c r="E30" s="51"/>
      <c r="F30" s="52"/>
      <c r="G30" s="8"/>
      <c r="H30" s="9" t="s">
        <v>19</v>
      </c>
      <c r="I30" s="9">
        <v>1</v>
      </c>
      <c r="J30" s="1"/>
      <c r="K30" s="40">
        <f t="shared" si="0"/>
        <v>0</v>
      </c>
    </row>
    <row r="31" spans="1:11" ht="12.75" customHeight="1" x14ac:dyDescent="0.2">
      <c r="A31" s="3" t="str">
        <f>IF(ISBLANK(H31),"",($F$8&amp;"."&amp;+(COUNTA(H$7:H31))))</f>
        <v/>
      </c>
      <c r="B31" s="41"/>
      <c r="C31" s="51"/>
      <c r="D31" s="51"/>
      <c r="E31" s="51"/>
      <c r="F31" s="52"/>
      <c r="G31" s="8"/>
      <c r="H31" s="9"/>
      <c r="I31" s="9"/>
      <c r="J31" s="44"/>
      <c r="K31" s="40"/>
    </row>
    <row r="32" spans="1:11" ht="12.75" customHeight="1" x14ac:dyDescent="0.2">
      <c r="A32" s="3" t="s">
        <v>169</v>
      </c>
      <c r="B32" s="47" t="s">
        <v>43</v>
      </c>
      <c r="C32" s="55" t="s">
        <v>44</v>
      </c>
      <c r="D32" s="51"/>
      <c r="E32" s="51"/>
      <c r="F32" s="52"/>
      <c r="G32" s="8"/>
      <c r="H32" s="9"/>
      <c r="I32" s="9"/>
      <c r="J32" s="44"/>
      <c r="K32" s="40"/>
    </row>
    <row r="33" spans="1:11" ht="12.75" customHeight="1" x14ac:dyDescent="0.2">
      <c r="A33" s="3" t="str">
        <f>IF(ISBLANK(H33),"",($F$8&amp;"."&amp;+(COUNTA(H$7:H33))))</f>
        <v/>
      </c>
      <c r="B33" s="41"/>
      <c r="C33" s="51"/>
      <c r="D33" s="51"/>
      <c r="E33" s="51"/>
      <c r="F33" s="52"/>
      <c r="G33" s="8"/>
      <c r="H33" s="9"/>
      <c r="I33" s="9"/>
      <c r="J33" s="44"/>
      <c r="K33" s="40"/>
    </row>
    <row r="34" spans="1:11" ht="12.75" customHeight="1" x14ac:dyDescent="0.2">
      <c r="A34" s="3" t="s">
        <v>168</v>
      </c>
      <c r="B34" s="41" t="s">
        <v>167</v>
      </c>
      <c r="C34" s="83" t="s">
        <v>45</v>
      </c>
      <c r="D34" s="51"/>
      <c r="E34" s="51"/>
      <c r="F34" s="52"/>
      <c r="G34" s="8"/>
      <c r="H34" s="9"/>
      <c r="I34" s="9"/>
      <c r="J34" s="44"/>
      <c r="K34" s="40"/>
    </row>
    <row r="35" spans="1:11" ht="12.75" customHeight="1" x14ac:dyDescent="0.2">
      <c r="A35" s="3" t="str">
        <f>IF(ISBLANK(H35),"",($F$8&amp;"."&amp;+(COUNTA(H$7:H35))))</f>
        <v/>
      </c>
      <c r="B35" s="41"/>
      <c r="C35" s="84" t="s">
        <v>46</v>
      </c>
      <c r="D35" s="51"/>
      <c r="E35" s="51"/>
      <c r="F35" s="52"/>
      <c r="G35" s="8"/>
      <c r="H35" s="9"/>
      <c r="I35" s="9"/>
      <c r="J35" s="44"/>
      <c r="K35" s="40"/>
    </row>
    <row r="36" spans="1:11" ht="15" customHeight="1" x14ac:dyDescent="0.2">
      <c r="A36" s="3"/>
      <c r="B36" s="41"/>
      <c r="C36" s="84" t="s">
        <v>47</v>
      </c>
      <c r="D36" s="51"/>
      <c r="E36" s="51"/>
      <c r="F36" s="52"/>
      <c r="G36" s="8"/>
      <c r="H36" s="9"/>
      <c r="I36" s="9"/>
      <c r="J36" s="44"/>
      <c r="K36" s="40"/>
    </row>
    <row r="37" spans="1:11" ht="15" customHeight="1" x14ac:dyDescent="0.2">
      <c r="A37" s="3"/>
      <c r="B37" s="41"/>
      <c r="C37" s="74" t="s">
        <v>29</v>
      </c>
      <c r="D37" s="322" t="s">
        <v>48</v>
      </c>
      <c r="E37" s="322"/>
      <c r="F37" s="322"/>
      <c r="G37" s="311"/>
      <c r="H37" s="9" t="s">
        <v>19</v>
      </c>
      <c r="I37" s="75">
        <v>1</v>
      </c>
      <c r="J37" s="44"/>
      <c r="K37" s="40">
        <f t="shared" si="0"/>
        <v>0</v>
      </c>
    </row>
    <row r="38" spans="1:11" ht="15" customHeight="1" x14ac:dyDescent="0.2">
      <c r="A38" s="3"/>
      <c r="B38" s="41"/>
      <c r="C38" s="74"/>
      <c r="D38" s="81"/>
      <c r="E38" s="81"/>
      <c r="F38" s="74"/>
      <c r="G38" s="82"/>
      <c r="H38" s="9"/>
      <c r="I38" s="75"/>
      <c r="J38" s="44"/>
      <c r="K38" s="40"/>
    </row>
    <row r="39" spans="1:11" ht="24" customHeight="1" x14ac:dyDescent="0.2">
      <c r="A39" s="3"/>
      <c r="B39" s="41"/>
      <c r="C39" s="74" t="s">
        <v>49</v>
      </c>
      <c r="D39" s="323" t="s">
        <v>192</v>
      </c>
      <c r="E39" s="323"/>
      <c r="F39" s="323"/>
      <c r="G39" s="324"/>
      <c r="H39" s="9" t="s">
        <v>19</v>
      </c>
      <c r="I39" s="75">
        <v>1</v>
      </c>
      <c r="J39" s="1"/>
      <c r="K39" s="40">
        <f t="shared" si="0"/>
        <v>0</v>
      </c>
    </row>
    <row r="40" spans="1:11" ht="15" customHeight="1" x14ac:dyDescent="0.2">
      <c r="A40" s="3"/>
      <c r="B40" s="41"/>
      <c r="C40" s="74"/>
      <c r="D40" s="76"/>
      <c r="E40" s="76"/>
      <c r="F40" s="76"/>
      <c r="G40" s="77"/>
      <c r="H40" s="9"/>
      <c r="I40" s="75"/>
      <c r="J40" s="44"/>
      <c r="K40" s="40"/>
    </row>
    <row r="41" spans="1:11" ht="29.45" customHeight="1" x14ac:dyDescent="0.2">
      <c r="A41" s="3"/>
      <c r="B41" s="41"/>
      <c r="C41" s="74" t="s">
        <v>24</v>
      </c>
      <c r="D41" s="323" t="s">
        <v>189</v>
      </c>
      <c r="E41" s="323"/>
      <c r="F41" s="323"/>
      <c r="G41" s="324"/>
      <c r="H41" s="78" t="s">
        <v>196</v>
      </c>
      <c r="I41" s="37">
        <v>1</v>
      </c>
      <c r="J41" s="79">
        <v>35000</v>
      </c>
      <c r="K41" s="80">
        <f t="shared" ref="K41" si="1">J41*I41</f>
        <v>35000</v>
      </c>
    </row>
    <row r="42" spans="1:11" ht="15" customHeight="1" x14ac:dyDescent="0.2">
      <c r="A42" s="3"/>
      <c r="B42" s="41"/>
      <c r="C42" s="74"/>
      <c r="D42" s="81"/>
      <c r="E42" s="81"/>
      <c r="F42" s="74"/>
      <c r="G42" s="82"/>
      <c r="H42" s="9"/>
      <c r="I42" s="75"/>
      <c r="J42" s="44"/>
      <c r="K42" s="40"/>
    </row>
    <row r="43" spans="1:11" ht="15" customHeight="1" x14ac:dyDescent="0.2">
      <c r="A43" s="3"/>
      <c r="B43" s="41"/>
      <c r="C43" s="74" t="s">
        <v>31</v>
      </c>
      <c r="D43" s="322" t="s">
        <v>166</v>
      </c>
      <c r="E43" s="322"/>
      <c r="F43" s="322"/>
      <c r="G43" s="311"/>
      <c r="H43" s="9" t="s">
        <v>19</v>
      </c>
      <c r="I43" s="75">
        <v>1</v>
      </c>
      <c r="J43" s="1"/>
      <c r="K43" s="40">
        <f>J43*I43</f>
        <v>0</v>
      </c>
    </row>
    <row r="44" spans="1:11" ht="12.75" customHeight="1" x14ac:dyDescent="0.2">
      <c r="A44" s="3"/>
      <c r="B44" s="41"/>
      <c r="C44" s="51"/>
      <c r="D44" s="51"/>
      <c r="E44" s="51"/>
      <c r="F44" s="52"/>
      <c r="G44" s="8"/>
      <c r="H44" s="9"/>
      <c r="I44" s="9"/>
      <c r="J44" s="44"/>
      <c r="K44" s="53"/>
    </row>
    <row r="45" spans="1:11" ht="12.75" customHeight="1" x14ac:dyDescent="0.2">
      <c r="A45" s="3" t="s">
        <v>165</v>
      </c>
      <c r="B45" s="41"/>
      <c r="C45" s="22" t="s">
        <v>164</v>
      </c>
      <c r="D45" s="22"/>
      <c r="E45" s="71"/>
      <c r="F45" s="52"/>
      <c r="G45" s="8"/>
      <c r="H45" s="9"/>
      <c r="I45" s="9"/>
      <c r="J45" s="44"/>
      <c r="K45" s="53"/>
    </row>
    <row r="46" spans="1:11" ht="12.75" customHeight="1" x14ac:dyDescent="0.2">
      <c r="A46" s="3"/>
      <c r="B46" s="41"/>
      <c r="C46" s="72"/>
      <c r="D46" s="73"/>
      <c r="E46" s="51"/>
      <c r="F46" s="52"/>
      <c r="G46" s="8"/>
      <c r="H46" s="9"/>
      <c r="I46" s="9"/>
      <c r="J46" s="44"/>
      <c r="K46" s="53"/>
    </row>
    <row r="47" spans="1:11" ht="12.75" customHeight="1" x14ac:dyDescent="0.2">
      <c r="A47" s="3" t="s">
        <v>163</v>
      </c>
      <c r="B47" s="41" t="s">
        <v>162</v>
      </c>
      <c r="C47" s="51" t="s">
        <v>161</v>
      </c>
      <c r="D47" s="51"/>
      <c r="E47" s="51"/>
      <c r="F47" s="52"/>
      <c r="G47" s="8"/>
      <c r="H47" s="9" t="s">
        <v>144</v>
      </c>
      <c r="I47" s="9">
        <v>5</v>
      </c>
      <c r="J47" s="1"/>
      <c r="K47" s="40">
        <f>J47*I47</f>
        <v>0</v>
      </c>
    </row>
    <row r="48" spans="1:11" ht="12.75" customHeight="1" x14ac:dyDescent="0.2">
      <c r="A48" s="3" t="str">
        <f>IF(ISBLANK(H48),"",($F$8&amp;"."&amp;+(COUNTA(H$7:H48))))</f>
        <v/>
      </c>
      <c r="B48" s="41"/>
      <c r="C48" s="51"/>
      <c r="D48" s="51"/>
      <c r="E48" s="51"/>
      <c r="F48" s="52"/>
      <c r="G48" s="8"/>
      <c r="H48" s="9"/>
      <c r="I48" s="9"/>
      <c r="J48" s="10"/>
      <c r="K48" s="53"/>
    </row>
    <row r="49" spans="1:11" ht="12.75" customHeight="1" x14ac:dyDescent="0.2">
      <c r="A49" s="3" t="s">
        <v>155</v>
      </c>
      <c r="B49" s="41" t="s">
        <v>160</v>
      </c>
      <c r="C49" s="54" t="s">
        <v>159</v>
      </c>
      <c r="D49" s="55"/>
      <c r="E49" s="55"/>
      <c r="F49" s="52"/>
      <c r="G49" s="8"/>
      <c r="H49" s="9"/>
      <c r="I49" s="9"/>
      <c r="J49" s="10"/>
      <c r="K49" s="53"/>
    </row>
    <row r="50" spans="1:11" ht="12.75" customHeight="1" x14ac:dyDescent="0.2">
      <c r="A50" s="3" t="str">
        <f>IF(ISBLANK(H50),"",($F$8&amp;"."&amp;+(COUNTA(H$7:H50))))</f>
        <v/>
      </c>
      <c r="B50" s="41"/>
      <c r="C50" s="55" t="s">
        <v>158</v>
      </c>
      <c r="D50" s="51"/>
      <c r="E50" s="51"/>
      <c r="F50" s="52"/>
      <c r="G50" s="8"/>
      <c r="H50" s="9"/>
      <c r="I50" s="9"/>
      <c r="J50" s="10"/>
      <c r="K50" s="53"/>
    </row>
    <row r="51" spans="1:11" ht="12.75" customHeight="1" x14ac:dyDescent="0.2">
      <c r="A51" s="3"/>
      <c r="B51" s="41"/>
      <c r="C51" s="55"/>
      <c r="D51" s="51"/>
      <c r="E51" s="51"/>
      <c r="F51" s="52"/>
      <c r="G51" s="8"/>
      <c r="H51" s="9"/>
      <c r="I51" s="9"/>
      <c r="J51" s="10"/>
      <c r="K51" s="53"/>
    </row>
    <row r="52" spans="1:11" ht="12.75" customHeight="1" x14ac:dyDescent="0.2">
      <c r="A52" s="3"/>
      <c r="B52" s="41"/>
      <c r="C52" s="55"/>
      <c r="D52" s="51"/>
      <c r="E52" s="51"/>
      <c r="F52" s="52"/>
      <c r="G52" s="8"/>
      <c r="H52" s="9"/>
      <c r="I52" s="9"/>
      <c r="J52" s="10"/>
      <c r="K52" s="53"/>
    </row>
    <row r="53" spans="1:11" ht="12.75" customHeight="1" x14ac:dyDescent="0.2">
      <c r="A53" s="3"/>
      <c r="B53" s="41"/>
      <c r="C53" s="55"/>
      <c r="D53" s="51"/>
      <c r="E53" s="51"/>
      <c r="F53" s="52"/>
      <c r="G53" s="8"/>
      <c r="H53" s="9"/>
      <c r="I53" s="9"/>
      <c r="J53" s="10"/>
      <c r="K53" s="11"/>
    </row>
    <row r="54" spans="1:11" ht="12.75" customHeight="1" x14ac:dyDescent="0.2">
      <c r="A54" s="3"/>
      <c r="B54" s="41"/>
      <c r="C54" s="55"/>
      <c r="D54" s="51"/>
      <c r="E54" s="51"/>
      <c r="F54" s="52"/>
      <c r="G54" s="8"/>
      <c r="H54" s="9"/>
      <c r="I54" s="9"/>
      <c r="J54" s="10"/>
      <c r="K54" s="11"/>
    </row>
    <row r="55" spans="1:11" ht="12.75" customHeight="1" x14ac:dyDescent="0.2">
      <c r="A55" s="3" t="str">
        <f>IF(ISBLANK(H55),"",($F$8&amp;"."&amp;+(COUNTA(H$7:H55))))</f>
        <v/>
      </c>
      <c r="B55" s="41"/>
      <c r="C55" s="51"/>
      <c r="D55" s="51"/>
      <c r="E55" s="51"/>
      <c r="F55" s="52"/>
      <c r="G55" s="8"/>
      <c r="H55" s="9"/>
      <c r="I55" s="9"/>
      <c r="J55" s="10"/>
      <c r="K55" s="11" t="str">
        <f>IF(I55&gt;0,J55*I55," ")</f>
        <v xml:space="preserve"> </v>
      </c>
    </row>
    <row r="56" spans="1:11" ht="12.75" customHeight="1" thickBot="1" x14ac:dyDescent="0.25">
      <c r="A56" s="3" t="str">
        <f>IF(ISBLANK(H56),"",($F$8&amp;"."&amp;+(COUNTA(H$7:H56))))</f>
        <v/>
      </c>
      <c r="B56" s="41"/>
      <c r="C56" s="51"/>
      <c r="D56" s="51"/>
      <c r="E56" s="51"/>
      <c r="F56" s="52"/>
      <c r="G56" s="8"/>
      <c r="H56" s="9"/>
      <c r="I56" s="9"/>
      <c r="J56" s="10"/>
      <c r="K56" s="11"/>
    </row>
    <row r="57" spans="1:11" ht="30.6" customHeight="1" thickBot="1" x14ac:dyDescent="0.25">
      <c r="A57" s="56" t="str">
        <f>IF(ISBLANK(H57),"",($F$8&amp;"."&amp;+(COUNTA(H$7:H57))))</f>
        <v/>
      </c>
      <c r="B57" s="57"/>
      <c r="C57" s="58"/>
      <c r="D57" s="58"/>
      <c r="E57" s="58"/>
      <c r="F57" s="59"/>
      <c r="G57" s="59"/>
      <c r="H57" s="60"/>
      <c r="I57" s="60"/>
      <c r="J57" s="61" t="s">
        <v>157</v>
      </c>
      <c r="K57" s="62">
        <f>SUM(K11:K53)</f>
        <v>35000</v>
      </c>
    </row>
    <row r="58" spans="1:11" ht="30" customHeight="1" x14ac:dyDescent="0.2">
      <c r="A58" s="63" t="str">
        <f>IF(ISBLANK(H58),"",($F$8&amp;"."&amp;+(COUNTA(H$7:H58))))</f>
        <v/>
      </c>
      <c r="B58" s="64"/>
      <c r="C58" s="65"/>
      <c r="D58" s="65"/>
      <c r="E58" s="65"/>
      <c r="F58" s="66"/>
      <c r="G58" s="66"/>
      <c r="H58" s="67"/>
      <c r="I58" s="67"/>
      <c r="J58" s="68" t="s">
        <v>156</v>
      </c>
      <c r="K58" s="69">
        <f>K57</f>
        <v>35000</v>
      </c>
    </row>
    <row r="59" spans="1:11" ht="12.75" customHeight="1" x14ac:dyDescent="0.2">
      <c r="A59" s="3"/>
      <c r="B59" s="41"/>
      <c r="C59" s="42"/>
      <c r="D59" s="42"/>
      <c r="E59" s="43"/>
      <c r="G59" s="8"/>
      <c r="H59" s="9"/>
      <c r="I59" s="9"/>
      <c r="J59" s="10"/>
      <c r="K59" s="11"/>
    </row>
    <row r="60" spans="1:11" ht="12.75" customHeight="1" x14ac:dyDescent="0.2">
      <c r="A60" s="3" t="s">
        <v>155</v>
      </c>
      <c r="B60" s="41" t="s">
        <v>154</v>
      </c>
      <c r="C60" s="70" t="s">
        <v>27</v>
      </c>
      <c r="D60" s="48" t="s">
        <v>28</v>
      </c>
      <c r="E60" s="48"/>
      <c r="G60" s="8"/>
      <c r="H60" s="9"/>
      <c r="I60" s="9"/>
      <c r="J60" s="10"/>
      <c r="K60" s="53"/>
    </row>
    <row r="61" spans="1:11" ht="12.75" customHeight="1" x14ac:dyDescent="0.2">
      <c r="A61" s="3"/>
      <c r="B61" s="41"/>
      <c r="C61" s="42"/>
      <c r="D61" s="42"/>
      <c r="E61" s="43"/>
      <c r="G61" s="8"/>
      <c r="H61" s="9"/>
      <c r="I61" s="9"/>
      <c r="J61" s="44"/>
      <c r="K61" s="53"/>
    </row>
    <row r="62" spans="1:11" ht="12.75" customHeight="1" x14ac:dyDescent="0.2">
      <c r="A62" s="3"/>
      <c r="B62" s="41"/>
      <c r="C62" s="42"/>
      <c r="D62" s="42" t="s">
        <v>29</v>
      </c>
      <c r="E62" s="43" t="s">
        <v>30</v>
      </c>
      <c r="G62" s="8"/>
      <c r="H62" s="9" t="s">
        <v>144</v>
      </c>
      <c r="I62" s="9">
        <v>5</v>
      </c>
      <c r="J62" s="1"/>
      <c r="K62" s="40">
        <f>J62*I62</f>
        <v>0</v>
      </c>
    </row>
    <row r="63" spans="1:11" ht="12.75" customHeight="1" x14ac:dyDescent="0.2">
      <c r="A63" s="3"/>
      <c r="B63" s="41"/>
      <c r="C63" s="42"/>
      <c r="D63" s="42" t="s">
        <v>31</v>
      </c>
      <c r="E63" s="43" t="s">
        <v>32</v>
      </c>
      <c r="G63" s="8"/>
      <c r="H63" s="9" t="s">
        <v>144</v>
      </c>
      <c r="I63" s="9">
        <v>5</v>
      </c>
      <c r="J63" s="1"/>
      <c r="K63" s="40">
        <f>J63*I63</f>
        <v>0</v>
      </c>
    </row>
    <row r="64" spans="1:11" ht="14.45" customHeight="1" x14ac:dyDescent="0.2">
      <c r="A64" s="3"/>
      <c r="B64" s="41"/>
      <c r="C64" s="42"/>
      <c r="D64" s="42" t="s">
        <v>33</v>
      </c>
      <c r="E64" s="43" t="s">
        <v>34</v>
      </c>
      <c r="G64" s="8"/>
      <c r="H64" s="9" t="s">
        <v>144</v>
      </c>
      <c r="I64" s="9">
        <v>5</v>
      </c>
      <c r="J64" s="1"/>
      <c r="K64" s="40">
        <f t="shared" ref="K64:K81" si="2">J64*I64</f>
        <v>0</v>
      </c>
    </row>
    <row r="65" spans="1:11" ht="14.45" customHeight="1" x14ac:dyDescent="0.2">
      <c r="A65" s="3"/>
      <c r="B65" s="41"/>
      <c r="C65" s="42"/>
      <c r="D65" s="42" t="s">
        <v>35</v>
      </c>
      <c r="E65" s="43" t="s">
        <v>36</v>
      </c>
      <c r="G65" s="8"/>
      <c r="H65" s="9" t="s">
        <v>144</v>
      </c>
      <c r="I65" s="9">
        <v>5</v>
      </c>
      <c r="J65" s="1"/>
      <c r="K65" s="40">
        <f t="shared" si="2"/>
        <v>0</v>
      </c>
    </row>
    <row r="66" spans="1:11" ht="12.75" customHeight="1" x14ac:dyDescent="0.2">
      <c r="A66" s="3"/>
      <c r="B66" s="41"/>
      <c r="C66" s="42"/>
      <c r="D66" s="42" t="s">
        <v>37</v>
      </c>
      <c r="E66" s="43" t="s">
        <v>38</v>
      </c>
      <c r="G66" s="8"/>
      <c r="H66" s="9" t="s">
        <v>144</v>
      </c>
      <c r="I66" s="9">
        <v>5</v>
      </c>
      <c r="J66" s="1"/>
      <c r="K66" s="40">
        <f t="shared" si="2"/>
        <v>0</v>
      </c>
    </row>
    <row r="67" spans="1:11" ht="12.75" customHeight="1" x14ac:dyDescent="0.2">
      <c r="A67" s="3"/>
      <c r="B67" s="41"/>
      <c r="C67" s="42"/>
      <c r="D67" s="42" t="s">
        <v>39</v>
      </c>
      <c r="E67" s="43" t="s">
        <v>40</v>
      </c>
      <c r="G67" s="8"/>
      <c r="H67" s="9" t="s">
        <v>144</v>
      </c>
      <c r="I67" s="9">
        <v>5</v>
      </c>
      <c r="J67" s="1"/>
      <c r="K67" s="40">
        <f t="shared" si="2"/>
        <v>0</v>
      </c>
    </row>
    <row r="68" spans="1:11" ht="12.75" customHeight="1" x14ac:dyDescent="0.2">
      <c r="A68" s="3"/>
      <c r="B68" s="41"/>
      <c r="C68" s="42"/>
      <c r="D68" s="42"/>
      <c r="E68" s="43"/>
      <c r="G68" s="8"/>
      <c r="H68" s="9"/>
      <c r="I68" s="9"/>
      <c r="J68" s="44"/>
      <c r="K68" s="40"/>
    </row>
    <row r="69" spans="1:11" ht="12.75" customHeight="1" x14ac:dyDescent="0.2">
      <c r="A69" s="3" t="s">
        <v>153</v>
      </c>
      <c r="B69" s="41" t="s">
        <v>54</v>
      </c>
      <c r="C69" s="50" t="s">
        <v>55</v>
      </c>
      <c r="D69" s="43"/>
      <c r="E69" s="43"/>
      <c r="G69" s="8"/>
      <c r="H69" s="9" t="s">
        <v>144</v>
      </c>
      <c r="I69" s="9">
        <v>5</v>
      </c>
      <c r="J69" s="1"/>
      <c r="K69" s="40">
        <f t="shared" si="2"/>
        <v>0</v>
      </c>
    </row>
    <row r="70" spans="1:11" ht="12.75" customHeight="1" x14ac:dyDescent="0.2">
      <c r="A70" s="3"/>
      <c r="B70" s="41"/>
      <c r="C70" s="42"/>
      <c r="D70" s="42"/>
      <c r="E70" s="43"/>
      <c r="G70" s="8"/>
      <c r="H70" s="9"/>
      <c r="I70" s="9"/>
      <c r="J70" s="44"/>
      <c r="K70" s="40"/>
    </row>
    <row r="71" spans="1:11" ht="12.75" customHeight="1" x14ac:dyDescent="0.2">
      <c r="A71" s="3" t="s">
        <v>152</v>
      </c>
      <c r="B71" s="47" t="s">
        <v>151</v>
      </c>
      <c r="C71" s="48" t="s">
        <v>44</v>
      </c>
      <c r="D71" s="43"/>
      <c r="E71" s="43"/>
      <c r="G71" s="8"/>
      <c r="H71" s="9"/>
      <c r="I71" s="9"/>
      <c r="J71" s="44"/>
      <c r="K71" s="40"/>
    </row>
    <row r="72" spans="1:11" ht="12.75" customHeight="1" x14ac:dyDescent="0.2">
      <c r="A72" s="3"/>
      <c r="B72" s="41"/>
      <c r="C72" s="43"/>
      <c r="D72" s="43"/>
      <c r="E72" s="43"/>
      <c r="G72" s="8"/>
      <c r="H72" s="9"/>
      <c r="I72" s="9"/>
      <c r="J72" s="44"/>
      <c r="K72" s="40"/>
    </row>
    <row r="73" spans="1:11" ht="12.75" customHeight="1" x14ac:dyDescent="0.2">
      <c r="A73" s="3" t="s">
        <v>150</v>
      </c>
      <c r="B73" s="41" t="s">
        <v>149</v>
      </c>
      <c r="C73" s="5" t="s">
        <v>45</v>
      </c>
      <c r="D73" s="43"/>
      <c r="E73" s="43"/>
      <c r="G73" s="8"/>
      <c r="H73" s="9"/>
      <c r="I73" s="9"/>
      <c r="J73" s="44"/>
      <c r="K73" s="40"/>
    </row>
    <row r="74" spans="1:11" ht="12.75" customHeight="1" x14ac:dyDescent="0.2">
      <c r="A74" s="3"/>
      <c r="B74" s="41"/>
      <c r="C74" s="49" t="s">
        <v>46</v>
      </c>
      <c r="D74" s="43"/>
      <c r="E74" s="43"/>
      <c r="G74" s="8"/>
      <c r="H74" s="9"/>
      <c r="I74" s="9"/>
      <c r="J74" s="44"/>
      <c r="K74" s="40"/>
    </row>
    <row r="75" spans="1:11" ht="12.75" customHeight="1" x14ac:dyDescent="0.2">
      <c r="A75" s="3"/>
      <c r="B75" s="41"/>
      <c r="C75" s="49" t="s">
        <v>47</v>
      </c>
      <c r="D75" s="43"/>
      <c r="E75" s="43"/>
      <c r="G75" s="8"/>
      <c r="H75" s="9"/>
      <c r="I75" s="9"/>
      <c r="J75" s="44"/>
      <c r="K75" s="40"/>
    </row>
    <row r="76" spans="1:11" ht="12.75" customHeight="1" x14ac:dyDescent="0.2">
      <c r="A76" s="3"/>
      <c r="B76" s="41"/>
      <c r="C76" s="49"/>
      <c r="D76" s="43"/>
      <c r="E76" s="43"/>
      <c r="G76" s="8"/>
      <c r="H76" s="9"/>
      <c r="I76" s="46"/>
      <c r="J76" s="44"/>
      <c r="K76" s="40"/>
    </row>
    <row r="77" spans="1:11" ht="12.75" customHeight="1" x14ac:dyDescent="0.2">
      <c r="A77" s="3" t="str">
        <f>IF(ISBLANK(#REF!),"",($F$8&amp;"."&amp;+(COUNTA(H$7:H105))))</f>
        <v>1.23</v>
      </c>
      <c r="B77" s="41"/>
      <c r="C77" s="46" t="s">
        <v>33</v>
      </c>
      <c r="D77" s="310" t="s">
        <v>50</v>
      </c>
      <c r="E77" s="310"/>
      <c r="F77" s="310"/>
      <c r="G77" s="311"/>
      <c r="H77" s="9" t="s">
        <v>144</v>
      </c>
      <c r="I77" s="37">
        <v>5</v>
      </c>
      <c r="J77" s="1"/>
      <c r="K77" s="40">
        <f t="shared" si="2"/>
        <v>0</v>
      </c>
    </row>
    <row r="78" spans="1:11" ht="12.75" customHeight="1" x14ac:dyDescent="0.2">
      <c r="A78" s="3"/>
      <c r="B78" s="41"/>
      <c r="C78" s="42"/>
      <c r="D78" s="43"/>
      <c r="E78" s="43"/>
      <c r="G78" s="8"/>
      <c r="H78" s="9"/>
      <c r="I78" s="9"/>
      <c r="J78" s="44"/>
      <c r="K78" s="40"/>
    </row>
    <row r="79" spans="1:11" ht="12.75" customHeight="1" x14ac:dyDescent="0.2">
      <c r="A79" s="3" t="s">
        <v>148</v>
      </c>
      <c r="B79" s="41" t="s">
        <v>147</v>
      </c>
      <c r="C79" s="45" t="s">
        <v>52</v>
      </c>
      <c r="D79" s="43"/>
      <c r="E79" s="43"/>
      <c r="G79" s="8"/>
      <c r="H79" s="9"/>
      <c r="I79" s="9"/>
      <c r="J79" s="44"/>
      <c r="K79" s="40"/>
    </row>
    <row r="80" spans="1:11" ht="12.75" customHeight="1" x14ac:dyDescent="0.2">
      <c r="A80" s="3"/>
      <c r="B80" s="41"/>
      <c r="C80" s="42"/>
      <c r="D80" s="43"/>
      <c r="E80" s="43"/>
      <c r="G80" s="8"/>
      <c r="H80" s="9"/>
      <c r="I80" s="9"/>
      <c r="J80" s="44"/>
      <c r="K80" s="40"/>
    </row>
    <row r="81" spans="1:11" ht="12.75" customHeight="1" x14ac:dyDescent="0.2">
      <c r="A81" s="3" t="s">
        <v>146</v>
      </c>
      <c r="B81" s="41" t="s">
        <v>145</v>
      </c>
      <c r="C81" s="5" t="s">
        <v>53</v>
      </c>
      <c r="D81" s="6"/>
      <c r="E81" s="6"/>
      <c r="G81" s="8"/>
      <c r="H81" s="9" t="s">
        <v>144</v>
      </c>
      <c r="I81" s="9">
        <v>5</v>
      </c>
      <c r="J81" s="1"/>
      <c r="K81" s="40">
        <f t="shared" si="2"/>
        <v>0</v>
      </c>
    </row>
    <row r="82" spans="1:11" ht="12.75" customHeight="1" x14ac:dyDescent="0.2">
      <c r="A82" s="3" t="str">
        <f>IF(ISBLANK(H106),"",($F$8&amp;"."&amp;+(COUNTA(H$7:H106))))</f>
        <v/>
      </c>
      <c r="B82" s="4"/>
      <c r="C82" s="5"/>
      <c r="D82" s="6"/>
      <c r="E82" s="6"/>
      <c r="G82" s="8"/>
      <c r="H82" s="9"/>
      <c r="I82" s="9"/>
      <c r="J82" s="10"/>
      <c r="K82" s="11"/>
    </row>
    <row r="83" spans="1:11" ht="12.75" customHeight="1" x14ac:dyDescent="0.2">
      <c r="A83" s="3"/>
      <c r="B83" s="4"/>
      <c r="C83" s="5"/>
      <c r="D83" s="6"/>
      <c r="E83" s="6"/>
      <c r="G83" s="8"/>
      <c r="H83" s="9"/>
      <c r="I83" s="9"/>
      <c r="J83" s="10"/>
      <c r="K83" s="11"/>
    </row>
    <row r="84" spans="1:11" ht="12.75" customHeight="1" x14ac:dyDescent="0.2">
      <c r="A84" s="3"/>
      <c r="B84" s="4"/>
      <c r="C84" s="5"/>
      <c r="D84" s="6"/>
      <c r="E84" s="6"/>
      <c r="G84" s="8"/>
      <c r="H84" s="9"/>
      <c r="I84" s="9"/>
      <c r="J84" s="10"/>
      <c r="K84" s="11"/>
    </row>
    <row r="85" spans="1:11" ht="12.75" customHeight="1" x14ac:dyDescent="0.2">
      <c r="A85" s="3"/>
      <c r="B85" s="4"/>
      <c r="C85" s="5"/>
      <c r="D85" s="6"/>
      <c r="E85" s="6"/>
      <c r="G85" s="8"/>
      <c r="H85" s="9"/>
      <c r="I85" s="9"/>
      <c r="J85" s="10"/>
      <c r="K85" s="11"/>
    </row>
    <row r="86" spans="1:11" ht="12.75" customHeight="1" x14ac:dyDescent="0.2">
      <c r="A86" s="3"/>
      <c r="B86" s="4"/>
      <c r="C86" s="5"/>
      <c r="D86" s="6"/>
      <c r="E86" s="6"/>
      <c r="G86" s="8"/>
      <c r="H86" s="9"/>
      <c r="I86" s="9"/>
      <c r="J86" s="10"/>
      <c r="K86" s="11"/>
    </row>
    <row r="87" spans="1:11" ht="12.75" customHeight="1" x14ac:dyDescent="0.2">
      <c r="A87" s="3"/>
      <c r="B87" s="4"/>
      <c r="C87" s="5"/>
      <c r="D87" s="6"/>
      <c r="E87" s="6"/>
      <c r="G87" s="8"/>
      <c r="H87" s="9"/>
      <c r="I87" s="9"/>
      <c r="J87" s="10"/>
      <c r="K87" s="11"/>
    </row>
    <row r="88" spans="1:11" ht="12.75" customHeight="1" x14ac:dyDescent="0.2">
      <c r="A88" s="3"/>
      <c r="B88" s="4"/>
      <c r="C88" s="5"/>
      <c r="D88" s="6"/>
      <c r="E88" s="6"/>
      <c r="G88" s="8"/>
      <c r="H88" s="9"/>
      <c r="I88" s="9"/>
      <c r="J88" s="10"/>
      <c r="K88" s="11"/>
    </row>
    <row r="89" spans="1:11" ht="12.75" customHeight="1" x14ac:dyDescent="0.2">
      <c r="A89" s="3"/>
      <c r="B89" s="4"/>
      <c r="C89" s="5"/>
      <c r="D89" s="6"/>
      <c r="E89" s="6"/>
      <c r="G89" s="8"/>
      <c r="H89" s="9"/>
      <c r="I89" s="9"/>
      <c r="J89" s="10"/>
      <c r="K89" s="11"/>
    </row>
    <row r="90" spans="1:11" ht="12.75" customHeight="1" x14ac:dyDescent="0.2">
      <c r="A90" s="3"/>
      <c r="B90" s="4"/>
      <c r="C90" s="5"/>
      <c r="D90" s="6"/>
      <c r="E90" s="6"/>
      <c r="G90" s="8"/>
      <c r="H90" s="9"/>
      <c r="I90" s="9"/>
      <c r="J90" s="10"/>
      <c r="K90" s="11"/>
    </row>
    <row r="91" spans="1:11" ht="12.75" customHeight="1" x14ac:dyDescent="0.2">
      <c r="A91" s="3"/>
      <c r="B91" s="4"/>
      <c r="C91" s="5"/>
      <c r="D91" s="6"/>
      <c r="E91" s="6"/>
      <c r="G91" s="8"/>
      <c r="H91" s="9"/>
      <c r="I91" s="9"/>
      <c r="J91" s="10"/>
      <c r="K91" s="11"/>
    </row>
    <row r="92" spans="1:11" ht="12.75" customHeight="1" x14ac:dyDescent="0.2">
      <c r="A92" s="3"/>
      <c r="B92" s="4"/>
      <c r="C92" s="5"/>
      <c r="D92" s="6"/>
      <c r="E92" s="6"/>
      <c r="G92" s="8"/>
      <c r="H92" s="9"/>
      <c r="I92" s="9"/>
      <c r="J92" s="10"/>
      <c r="K92" s="11"/>
    </row>
    <row r="93" spans="1:11" s="16" customFormat="1" ht="12.75" customHeight="1" x14ac:dyDescent="0.2">
      <c r="A93" s="12"/>
      <c r="B93" s="13"/>
      <c r="C93" s="14"/>
      <c r="D93" s="15"/>
      <c r="E93" s="15"/>
      <c r="G93" s="17"/>
      <c r="H93" s="18"/>
      <c r="I93" s="18"/>
      <c r="J93" s="19"/>
      <c r="K93" s="20"/>
    </row>
    <row r="94" spans="1:11" s="16" customFormat="1" ht="12.75" customHeight="1" x14ac:dyDescent="0.2">
      <c r="A94" s="12"/>
      <c r="B94" s="13"/>
      <c r="C94" s="14"/>
      <c r="D94" s="15"/>
      <c r="E94" s="15"/>
      <c r="G94" s="17"/>
      <c r="H94" s="18"/>
      <c r="I94" s="18"/>
      <c r="J94" s="19"/>
      <c r="K94" s="20"/>
    </row>
    <row r="95" spans="1:11" ht="12.75" customHeight="1" x14ac:dyDescent="0.2">
      <c r="A95" s="3"/>
      <c r="B95" s="4"/>
      <c r="C95" s="5"/>
      <c r="D95" s="6"/>
      <c r="E95" s="6"/>
      <c r="G95" s="8"/>
      <c r="H95" s="9"/>
      <c r="I95" s="9"/>
      <c r="J95" s="10"/>
      <c r="K95" s="11"/>
    </row>
    <row r="96" spans="1:11" ht="12.75" customHeight="1" x14ac:dyDescent="0.2">
      <c r="A96" s="3"/>
      <c r="B96" s="4"/>
      <c r="C96" s="5"/>
      <c r="D96" s="6"/>
      <c r="E96" s="6"/>
      <c r="G96" s="8"/>
      <c r="H96" s="9"/>
      <c r="I96" s="9"/>
      <c r="J96" s="10"/>
      <c r="K96" s="11"/>
    </row>
    <row r="97" spans="1:11" ht="12.75" customHeight="1" x14ac:dyDescent="0.2">
      <c r="A97" s="3"/>
      <c r="B97" s="4"/>
      <c r="C97" s="5"/>
      <c r="D97" s="6"/>
      <c r="E97" s="6"/>
      <c r="G97" s="8"/>
      <c r="H97" s="9"/>
      <c r="I97" s="9"/>
      <c r="J97" s="10"/>
      <c r="K97" s="11"/>
    </row>
    <row r="98" spans="1:11" ht="12.75" customHeight="1" x14ac:dyDescent="0.2">
      <c r="A98" s="3"/>
      <c r="B98" s="4"/>
      <c r="C98" s="5"/>
      <c r="D98" s="6"/>
      <c r="E98" s="6"/>
      <c r="G98" s="8"/>
      <c r="H98" s="9"/>
      <c r="I98" s="9"/>
      <c r="J98" s="10"/>
      <c r="K98" s="11"/>
    </row>
    <row r="99" spans="1:11" ht="12.75" customHeight="1" x14ac:dyDescent="0.2">
      <c r="A99" s="3"/>
      <c r="B99" s="4"/>
      <c r="C99" s="5"/>
      <c r="D99" s="6"/>
      <c r="E99" s="6"/>
      <c r="G99" s="8"/>
      <c r="H99" s="9"/>
      <c r="I99" s="9"/>
      <c r="J99" s="10"/>
      <c r="K99" s="11"/>
    </row>
    <row r="100" spans="1:11" ht="12.75" customHeight="1" x14ac:dyDescent="0.2">
      <c r="A100" s="3"/>
      <c r="B100" s="4"/>
      <c r="C100" s="5"/>
      <c r="D100" s="6"/>
      <c r="E100" s="6"/>
      <c r="G100" s="8"/>
      <c r="H100" s="9"/>
      <c r="I100" s="9"/>
      <c r="J100" s="10"/>
      <c r="K100" s="11"/>
    </row>
    <row r="101" spans="1:11" ht="12.75" customHeight="1" x14ac:dyDescent="0.2">
      <c r="A101" s="3"/>
      <c r="B101" s="4"/>
      <c r="C101" s="5"/>
      <c r="D101" s="6"/>
      <c r="E101" s="6"/>
      <c r="G101" s="8"/>
      <c r="H101" s="9"/>
      <c r="I101" s="9"/>
      <c r="J101" s="10"/>
      <c r="K101" s="11"/>
    </row>
    <row r="102" spans="1:11" ht="12.75" customHeight="1" x14ac:dyDescent="0.2">
      <c r="A102" s="3"/>
      <c r="B102" s="4"/>
      <c r="C102" s="5"/>
      <c r="D102" s="6"/>
      <c r="E102" s="6"/>
      <c r="G102" s="8"/>
      <c r="H102" s="9"/>
      <c r="I102" s="9"/>
      <c r="J102" s="10"/>
      <c r="K102" s="11"/>
    </row>
    <row r="103" spans="1:11" ht="12.75" customHeight="1" x14ac:dyDescent="0.2">
      <c r="A103" s="3"/>
      <c r="B103" s="4"/>
      <c r="C103" s="5"/>
      <c r="D103" s="6"/>
      <c r="E103" s="6"/>
      <c r="G103" s="8"/>
      <c r="H103" s="9"/>
      <c r="I103" s="9"/>
      <c r="J103" s="10"/>
      <c r="K103" s="11"/>
    </row>
    <row r="104" spans="1:11" ht="12.75" customHeight="1" x14ac:dyDescent="0.2">
      <c r="A104" s="3"/>
      <c r="B104" s="4"/>
      <c r="C104" s="5"/>
      <c r="D104" s="6"/>
      <c r="E104" s="6"/>
      <c r="G104" s="8"/>
      <c r="H104" s="9"/>
      <c r="I104" s="9"/>
      <c r="J104" s="10"/>
      <c r="K104" s="11"/>
    </row>
    <row r="105" spans="1:11" ht="12.75" customHeight="1" x14ac:dyDescent="0.2">
      <c r="A105" s="3"/>
      <c r="B105" s="4"/>
      <c r="C105" s="5"/>
      <c r="D105" s="6"/>
      <c r="E105" s="6"/>
      <c r="G105" s="8"/>
      <c r="H105" s="9"/>
      <c r="I105" s="9"/>
      <c r="J105" s="10"/>
      <c r="K105" s="11"/>
    </row>
    <row r="106" spans="1:11" ht="12.75" customHeight="1" x14ac:dyDescent="0.2">
      <c r="A106" s="21" t="str">
        <f>IF(ISBLANK(H115),"",($F$8&amp;"."&amp;+(COUNTA(H$7:H115))))</f>
        <v/>
      </c>
      <c r="B106" s="4"/>
      <c r="C106" s="22" t="str">
        <f>C8</f>
        <v>SCHEDULE:</v>
      </c>
      <c r="D106" s="23"/>
      <c r="E106" s="23"/>
      <c r="F106" s="24">
        <f>$F$8</f>
        <v>1</v>
      </c>
      <c r="G106" s="25"/>
      <c r="H106" s="4"/>
      <c r="I106" s="4"/>
      <c r="J106" s="10"/>
      <c r="K106" s="11" t="str">
        <f t="shared" ref="K106:K108" si="3">IF(I106&gt;0,J106*I106," ")</f>
        <v xml:space="preserve"> </v>
      </c>
    </row>
    <row r="107" spans="1:11" ht="12.75" customHeight="1" x14ac:dyDescent="0.2">
      <c r="A107" s="21" t="str">
        <f>IF(ISBLANK(H116),"",($F$8&amp;"."&amp;+(COUNTA(H$7:H116))))</f>
        <v/>
      </c>
      <c r="B107" s="4"/>
      <c r="C107" s="22" t="s">
        <v>15</v>
      </c>
      <c r="D107" s="23"/>
      <c r="E107" s="23"/>
      <c r="F107" s="23"/>
      <c r="G107" s="25"/>
      <c r="H107" s="4"/>
      <c r="I107" s="4"/>
      <c r="J107" s="10"/>
      <c r="K107" s="11" t="str">
        <f t="shared" si="3"/>
        <v xml:space="preserve"> </v>
      </c>
    </row>
    <row r="108" spans="1:11" ht="12.75" customHeight="1" x14ac:dyDescent="0.2">
      <c r="A108" s="26"/>
      <c r="B108" s="4"/>
      <c r="C108" s="27"/>
      <c r="D108" s="23"/>
      <c r="E108" s="23"/>
      <c r="F108" s="23"/>
      <c r="G108" s="25"/>
      <c r="H108" s="4"/>
      <c r="I108" s="4"/>
      <c r="J108" s="10"/>
      <c r="K108" s="11" t="str">
        <f t="shared" si="3"/>
        <v xml:space="preserve"> </v>
      </c>
    </row>
    <row r="109" spans="1:11" ht="30" customHeight="1" thickBot="1" x14ac:dyDescent="0.25">
      <c r="A109" s="28"/>
      <c r="B109" s="29"/>
      <c r="C109" s="30" t="s">
        <v>56</v>
      </c>
      <c r="D109" s="31"/>
      <c r="E109" s="31"/>
      <c r="F109" s="31"/>
      <c r="G109" s="31"/>
      <c r="H109" s="32"/>
      <c r="I109" s="33"/>
      <c r="J109" s="34" t="s">
        <v>57</v>
      </c>
      <c r="K109" s="35">
        <f>SUM(K58:K83)</f>
        <v>35000</v>
      </c>
    </row>
    <row r="152" spans="1:1" ht="12.75" customHeight="1" x14ac:dyDescent="0.2">
      <c r="A152" s="36"/>
    </row>
    <row r="204" spans="1:1" ht="12.75" customHeight="1" x14ac:dyDescent="0.2">
      <c r="A204" s="36"/>
    </row>
  </sheetData>
  <sheetProtection algorithmName="SHA-512" hashValue="O3HKczf0YyB3cPB0sD4Ug5/au0q7XLd/oumBs8eRdHFLbepJ6cnegkvQo+gRGX2lcH1kQZBwE8CUauCEDRadjA==" saltValue="y0y/JJ/HeCTQ1qj1jOsdsw==" spinCount="100000" sheet="1" objects="1" scenarios="1"/>
  <mergeCells count="9">
    <mergeCell ref="D77:G77"/>
    <mergeCell ref="A5:A6"/>
    <mergeCell ref="C5:G6"/>
    <mergeCell ref="H5:H6"/>
    <mergeCell ref="I5:I6"/>
    <mergeCell ref="D37:G37"/>
    <mergeCell ref="D41:G41"/>
    <mergeCell ref="D43:G43"/>
    <mergeCell ref="D39:G39"/>
  </mergeCells>
  <pageMargins left="0.59055118110236227" right="0.39370078740157483" top="0.39370078740157483" bottom="1.1811023622047245" header="0" footer="0.31496062992125984"/>
  <pageSetup paperSize="9" scale="91" fitToHeight="0" orientation="portrait" r:id="rId1"/>
  <headerFooter>
    <oddFooter>&amp;C&amp;G
C2.2.</oddFooter>
  </headerFooter>
  <rowBreaks count="1" manualBreakCount="1">
    <brk id="57" max="1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8000"/>
    <pageSetUpPr fitToPage="1"/>
  </sheetPr>
  <dimension ref="A1:K96"/>
  <sheetViews>
    <sheetView view="pageBreakPreview" topLeftCell="A14" zoomScale="80" zoomScaleNormal="100" zoomScaleSheetLayoutView="80" workbookViewId="0">
      <selection activeCell="K38" sqref="K38"/>
    </sheetView>
  </sheetViews>
  <sheetFormatPr defaultColWidth="12.7109375" defaultRowHeight="15" customHeight="1" x14ac:dyDescent="0.2"/>
  <cols>
    <col min="1" max="1" width="6.7109375" style="121" customWidth="1"/>
    <col min="2" max="2" width="7.7109375" style="121" customWidth="1"/>
    <col min="3" max="3" width="3.7109375" style="121" customWidth="1"/>
    <col min="4" max="4" width="4.140625" style="121" customWidth="1"/>
    <col min="5" max="6" width="3.7109375" style="121" customWidth="1"/>
    <col min="7" max="7" width="28.7109375" style="121" customWidth="1"/>
    <col min="8" max="8" width="8.28515625" style="121" customWidth="1"/>
    <col min="9" max="9" width="9.7109375" style="121" customWidth="1"/>
    <col min="10" max="10" width="10.7109375" style="121" customWidth="1"/>
    <col min="11" max="11" width="12.7109375" style="121" customWidth="1"/>
    <col min="12" max="16384" width="12.7109375" style="121"/>
  </cols>
  <sheetData>
    <row r="1" spans="1:11" ht="12.75" customHeight="1" x14ac:dyDescent="0.2">
      <c r="A1" s="89" t="str">
        <f>'A-P&amp;G '!A1:G3</f>
        <v>Contract:  003/MKLM/2022/2023</v>
      </c>
      <c r="B1" s="90"/>
      <c r="C1" s="90"/>
      <c r="D1" s="90"/>
      <c r="E1" s="90"/>
      <c r="F1" s="90"/>
      <c r="G1" s="158"/>
      <c r="H1" s="159"/>
      <c r="I1" s="159"/>
      <c r="J1" s="160"/>
      <c r="K1" s="161"/>
    </row>
    <row r="2" spans="1:11" ht="12.75" customHeight="1" x14ac:dyDescent="0.2">
      <c r="A2" s="94" t="str">
        <f>'A-P&amp;G '!A2</f>
        <v>Part C2:  Pricing Data</v>
      </c>
      <c r="B2" s="95"/>
      <c r="C2" s="95"/>
      <c r="D2" s="95"/>
      <c r="E2" s="95"/>
      <c r="F2" s="95"/>
      <c r="G2" s="95"/>
      <c r="H2" s="95"/>
      <c r="I2" s="95"/>
      <c r="J2" s="162"/>
      <c r="K2" s="163"/>
    </row>
    <row r="3" spans="1:11" ht="12.75" customHeight="1" x14ac:dyDescent="0.2">
      <c r="A3" s="94" t="str">
        <f>'A-P&amp;G '!A3</f>
        <v xml:space="preserve">Section C2.2:  Schedule of Quantities </v>
      </c>
      <c r="B3" s="98"/>
      <c r="C3" s="98"/>
      <c r="D3" s="98"/>
      <c r="E3" s="98"/>
      <c r="F3" s="98"/>
      <c r="G3" s="98"/>
      <c r="H3" s="98"/>
      <c r="I3" s="98"/>
      <c r="J3" s="162"/>
      <c r="K3" s="163"/>
    </row>
    <row r="4" spans="1:11" ht="12.75" customHeight="1" x14ac:dyDescent="0.2">
      <c r="A4" s="100" t="s">
        <v>58</v>
      </c>
      <c r="B4" s="98"/>
      <c r="C4" s="98"/>
      <c r="D4" s="98"/>
      <c r="E4" s="98"/>
      <c r="F4" s="98"/>
      <c r="G4" s="98"/>
      <c r="H4" s="98"/>
      <c r="I4" s="98"/>
      <c r="J4" s="162"/>
      <c r="K4" s="163"/>
    </row>
    <row r="5" spans="1:11" ht="12.75" customHeight="1" x14ac:dyDescent="0.2">
      <c r="A5" s="325" t="s">
        <v>3</v>
      </c>
      <c r="B5" s="164" t="s">
        <v>4</v>
      </c>
      <c r="C5" s="327" t="s">
        <v>5</v>
      </c>
      <c r="D5" s="328"/>
      <c r="E5" s="328"/>
      <c r="F5" s="328"/>
      <c r="G5" s="329"/>
      <c r="H5" s="333" t="s">
        <v>6</v>
      </c>
      <c r="I5" s="333" t="s">
        <v>7</v>
      </c>
      <c r="J5" s="165" t="s">
        <v>8</v>
      </c>
      <c r="K5" s="166" t="s">
        <v>9</v>
      </c>
    </row>
    <row r="6" spans="1:11" ht="12.75" customHeight="1" x14ac:dyDescent="0.2">
      <c r="A6" s="326"/>
      <c r="B6" s="167" t="s">
        <v>10</v>
      </c>
      <c r="C6" s="330"/>
      <c r="D6" s="331"/>
      <c r="E6" s="331"/>
      <c r="F6" s="331"/>
      <c r="G6" s="332"/>
      <c r="H6" s="334"/>
      <c r="I6" s="334"/>
      <c r="J6" s="168" t="s">
        <v>11</v>
      </c>
      <c r="K6" s="169" t="s">
        <v>11</v>
      </c>
    </row>
    <row r="7" spans="1:11" ht="12.75" customHeight="1" x14ac:dyDescent="0.2">
      <c r="A7" s="127"/>
      <c r="B7" s="118"/>
      <c r="C7" s="170"/>
      <c r="D7" s="171"/>
      <c r="E7" s="171"/>
      <c r="F7" s="171"/>
      <c r="G7" s="117"/>
      <c r="H7" s="118"/>
      <c r="I7" s="118"/>
      <c r="J7" s="136"/>
      <c r="K7" s="172"/>
    </row>
    <row r="8" spans="1:11" ht="12.75" customHeight="1" x14ac:dyDescent="0.2">
      <c r="A8" s="123">
        <f>F8</f>
        <v>2</v>
      </c>
      <c r="B8" s="173" t="s">
        <v>12</v>
      </c>
      <c r="C8" s="132" t="s">
        <v>13</v>
      </c>
      <c r="D8" s="132"/>
      <c r="E8" s="128"/>
      <c r="F8" s="134">
        <v>2</v>
      </c>
      <c r="G8" s="117"/>
      <c r="H8" s="118"/>
      <c r="I8" s="118"/>
      <c r="J8" s="136"/>
      <c r="K8" s="172"/>
    </row>
    <row r="9" spans="1:11" ht="12.75" customHeight="1" x14ac:dyDescent="0.2">
      <c r="A9" s="123"/>
      <c r="B9" s="173" t="s">
        <v>14</v>
      </c>
      <c r="C9" s="137" t="s">
        <v>59</v>
      </c>
      <c r="D9" s="128"/>
      <c r="E9" s="128"/>
      <c r="F9" s="128"/>
      <c r="G9" s="117"/>
      <c r="H9" s="118"/>
      <c r="I9" s="118"/>
      <c r="J9" s="136"/>
      <c r="K9" s="172"/>
    </row>
    <row r="10" spans="1:11" ht="12.75" customHeight="1" x14ac:dyDescent="0.2">
      <c r="A10" s="123"/>
      <c r="B10" s="174"/>
      <c r="C10" s="175"/>
      <c r="D10" s="116"/>
      <c r="E10" s="116"/>
      <c r="F10" s="116"/>
      <c r="G10" s="117"/>
      <c r="H10" s="118"/>
      <c r="I10" s="118"/>
      <c r="J10" s="136"/>
      <c r="K10" s="172"/>
    </row>
    <row r="11" spans="1:11" ht="12.75" customHeight="1" x14ac:dyDescent="0.2">
      <c r="A11" s="123"/>
      <c r="B11" s="114"/>
      <c r="C11" s="132" t="s">
        <v>60</v>
      </c>
      <c r="D11" s="128"/>
      <c r="E11" s="128"/>
      <c r="F11" s="128"/>
      <c r="G11" s="117"/>
      <c r="H11" s="118"/>
      <c r="I11" s="118"/>
      <c r="J11" s="136"/>
      <c r="K11" s="172"/>
    </row>
    <row r="12" spans="1:11" ht="12.75" customHeight="1" x14ac:dyDescent="0.2">
      <c r="A12" s="123"/>
      <c r="B12" s="114"/>
      <c r="C12" s="176"/>
      <c r="D12" s="115"/>
      <c r="E12" s="115"/>
      <c r="F12" s="116"/>
      <c r="G12" s="117"/>
      <c r="H12" s="118"/>
      <c r="I12" s="118"/>
      <c r="J12" s="136"/>
      <c r="K12" s="172"/>
    </row>
    <row r="13" spans="1:11" ht="12.75" customHeight="1" x14ac:dyDescent="0.2">
      <c r="A13" s="123"/>
      <c r="B13" s="114"/>
      <c r="C13" s="122" t="s">
        <v>61</v>
      </c>
      <c r="D13" s="177"/>
      <c r="E13" s="122"/>
      <c r="F13" s="122"/>
      <c r="G13" s="117"/>
      <c r="H13" s="118"/>
      <c r="I13" s="118"/>
      <c r="J13" s="136"/>
      <c r="K13" s="172"/>
    </row>
    <row r="14" spans="1:11" ht="12.75" customHeight="1" x14ac:dyDescent="0.2">
      <c r="A14" s="123"/>
      <c r="B14" s="114"/>
      <c r="C14" s="178" t="s">
        <v>62</v>
      </c>
      <c r="D14" s="177"/>
      <c r="E14" s="115"/>
      <c r="F14" s="116"/>
      <c r="G14" s="117"/>
      <c r="H14" s="118"/>
      <c r="I14" s="118"/>
      <c r="J14" s="136"/>
      <c r="K14" s="172"/>
    </row>
    <row r="15" spans="1:11" ht="12.75" customHeight="1" x14ac:dyDescent="0.2">
      <c r="A15" s="123"/>
      <c r="B15" s="114"/>
      <c r="C15" s="178" t="s">
        <v>63</v>
      </c>
      <c r="D15" s="177"/>
      <c r="E15" s="115"/>
      <c r="F15" s="116"/>
      <c r="G15" s="117"/>
      <c r="H15" s="118"/>
      <c r="I15" s="118"/>
      <c r="J15" s="136"/>
      <c r="K15" s="172"/>
    </row>
    <row r="16" spans="1:11" ht="12.75" customHeight="1" x14ac:dyDescent="0.2">
      <c r="A16" s="123"/>
      <c r="B16" s="114"/>
      <c r="C16" s="115"/>
      <c r="D16" s="115"/>
      <c r="E16" s="116"/>
      <c r="F16" s="116"/>
      <c r="G16" s="117"/>
      <c r="H16" s="118"/>
      <c r="I16" s="118"/>
      <c r="J16" s="125"/>
      <c r="K16" s="172"/>
    </row>
    <row r="17" spans="1:11" ht="12.75" customHeight="1" x14ac:dyDescent="0.2">
      <c r="A17" s="123"/>
      <c r="B17" s="114"/>
      <c r="C17" s="178" t="s">
        <v>64</v>
      </c>
      <c r="D17" s="177"/>
      <c r="E17" s="116"/>
      <c r="F17" s="116"/>
      <c r="G17" s="117"/>
      <c r="H17" s="118"/>
      <c r="I17" s="118"/>
      <c r="J17" s="125"/>
      <c r="K17" s="172"/>
    </row>
    <row r="18" spans="1:11" ht="12.75" customHeight="1" x14ac:dyDescent="0.2">
      <c r="A18" s="123"/>
      <c r="B18" s="114"/>
      <c r="C18" s="115"/>
      <c r="D18" s="115"/>
      <c r="E18" s="116"/>
      <c r="F18" s="116"/>
      <c r="G18" s="117"/>
      <c r="H18" s="118"/>
      <c r="I18" s="118"/>
      <c r="J18" s="125"/>
      <c r="K18" s="172"/>
    </row>
    <row r="19" spans="1:11" ht="12.75" customHeight="1" x14ac:dyDescent="0.2">
      <c r="A19" s="123"/>
      <c r="B19" s="114">
        <v>8.5</v>
      </c>
      <c r="C19" s="115" t="s">
        <v>29</v>
      </c>
      <c r="D19" s="115" t="s">
        <v>22</v>
      </c>
      <c r="E19" s="122" t="s">
        <v>65</v>
      </c>
      <c r="F19" s="116"/>
      <c r="G19" s="117"/>
      <c r="H19" s="118"/>
      <c r="I19" s="118"/>
      <c r="J19" s="125"/>
      <c r="K19" s="172"/>
    </row>
    <row r="20" spans="1:11" ht="12.75" customHeight="1" x14ac:dyDescent="0.2">
      <c r="A20" s="123"/>
      <c r="B20" s="114"/>
      <c r="C20" s="115"/>
      <c r="D20" s="115"/>
      <c r="E20" s="116"/>
      <c r="F20" s="116"/>
      <c r="G20" s="117"/>
      <c r="H20" s="118"/>
      <c r="I20" s="118"/>
      <c r="J20" s="125"/>
      <c r="K20" s="120"/>
    </row>
    <row r="21" spans="1:11" ht="12.75" customHeight="1" x14ac:dyDescent="0.2">
      <c r="A21" s="113">
        <f>SUM($A$8+0.1)</f>
        <v>2.1</v>
      </c>
      <c r="B21" s="129" t="s">
        <v>66</v>
      </c>
      <c r="C21" s="115"/>
      <c r="D21" s="115"/>
      <c r="E21" s="115" t="s">
        <v>22</v>
      </c>
      <c r="F21" s="116" t="s">
        <v>67</v>
      </c>
      <c r="G21" s="117"/>
      <c r="H21" s="124" t="s">
        <v>51</v>
      </c>
      <c r="I21" s="118">
        <v>5</v>
      </c>
      <c r="J21" s="157">
        <v>5000</v>
      </c>
      <c r="K21" s="120">
        <f>J21*I21</f>
        <v>25000</v>
      </c>
    </row>
    <row r="22" spans="1:11" ht="12.75" customHeight="1" x14ac:dyDescent="0.2">
      <c r="A22" s="123"/>
      <c r="B22" s="114"/>
      <c r="C22" s="115"/>
      <c r="D22" s="115"/>
      <c r="E22" s="115"/>
      <c r="F22" s="116"/>
      <c r="G22" s="117"/>
      <c r="H22" s="118"/>
      <c r="I22" s="118"/>
      <c r="J22" s="119"/>
      <c r="K22" s="120"/>
    </row>
    <row r="23" spans="1:11" ht="12.75" customHeight="1" x14ac:dyDescent="0.2">
      <c r="A23" s="113">
        <f>SUM($A$8+0.2)</f>
        <v>2.2000000000000002</v>
      </c>
      <c r="B23" s="114"/>
      <c r="C23" s="115"/>
      <c r="D23" s="115"/>
      <c r="E23" s="115" t="s">
        <v>27</v>
      </c>
      <c r="F23" s="116" t="s">
        <v>69</v>
      </c>
      <c r="G23" s="117"/>
      <c r="H23" s="118" t="s">
        <v>70</v>
      </c>
      <c r="I23" s="125">
        <f>K21</f>
        <v>25000</v>
      </c>
      <c r="J23" s="2"/>
      <c r="K23" s="120">
        <f>J23*I23</f>
        <v>0</v>
      </c>
    </row>
    <row r="24" spans="1:11" ht="12.75" customHeight="1" x14ac:dyDescent="0.2">
      <c r="A24" s="123"/>
      <c r="B24" s="114"/>
      <c r="C24" s="115"/>
      <c r="D24" s="115"/>
      <c r="E24" s="116"/>
      <c r="F24" s="116"/>
      <c r="G24" s="117"/>
      <c r="H24" s="118"/>
      <c r="I24" s="118"/>
      <c r="J24" s="119"/>
      <c r="K24" s="120"/>
    </row>
    <row r="25" spans="1:11" ht="12.75" customHeight="1" x14ac:dyDescent="0.2">
      <c r="A25" s="113">
        <f>SUM($A$8+0.3)</f>
        <v>2.2999999999999998</v>
      </c>
      <c r="B25" s="114" t="s">
        <v>71</v>
      </c>
      <c r="C25" s="115"/>
      <c r="D25" s="115"/>
      <c r="E25" s="115" t="s">
        <v>72</v>
      </c>
      <c r="F25" s="116" t="s">
        <v>73</v>
      </c>
      <c r="G25" s="117"/>
      <c r="H25" s="124" t="s">
        <v>51</v>
      </c>
      <c r="I25" s="118">
        <v>5</v>
      </c>
      <c r="J25" s="157">
        <v>1500</v>
      </c>
      <c r="K25" s="120">
        <f>J25*I25</f>
        <v>7500</v>
      </c>
    </row>
    <row r="26" spans="1:11" ht="12.75" customHeight="1" x14ac:dyDescent="0.2">
      <c r="A26" s="123"/>
      <c r="B26" s="114"/>
      <c r="C26" s="115"/>
      <c r="D26" s="115"/>
      <c r="E26" s="116"/>
      <c r="F26" s="116"/>
      <c r="G26" s="117"/>
      <c r="H26" s="118"/>
      <c r="I26" s="118"/>
      <c r="J26" s="119"/>
      <c r="K26" s="120"/>
    </row>
    <row r="27" spans="1:11" ht="12.75" customHeight="1" x14ac:dyDescent="0.2">
      <c r="A27" s="113">
        <f>SUM($A$8+0.4)</f>
        <v>2.4</v>
      </c>
      <c r="B27" s="114"/>
      <c r="C27" s="115"/>
      <c r="D27" s="115"/>
      <c r="E27" s="115" t="s">
        <v>74</v>
      </c>
      <c r="F27" s="116" t="s">
        <v>69</v>
      </c>
      <c r="G27" s="117"/>
      <c r="H27" s="118" t="s">
        <v>70</v>
      </c>
      <c r="I27" s="125">
        <f>K25</f>
        <v>7500</v>
      </c>
      <c r="J27" s="2"/>
      <c r="K27" s="120">
        <f>J27*I27</f>
        <v>0</v>
      </c>
    </row>
    <row r="28" spans="1:11" ht="12.75" customHeight="1" x14ac:dyDescent="0.2">
      <c r="A28" s="113"/>
      <c r="B28" s="114"/>
      <c r="C28" s="115"/>
      <c r="D28" s="115"/>
      <c r="E28" s="115"/>
      <c r="F28" s="116"/>
      <c r="G28" s="117"/>
      <c r="H28" s="118"/>
      <c r="I28" s="118"/>
      <c r="J28" s="119"/>
      <c r="K28" s="120"/>
    </row>
    <row r="29" spans="1:11" ht="12.75" customHeight="1" x14ac:dyDescent="0.2">
      <c r="A29" s="123"/>
      <c r="B29" s="114"/>
      <c r="C29" s="115"/>
      <c r="D29" s="115"/>
      <c r="E29" s="116"/>
      <c r="F29" s="116"/>
      <c r="G29" s="117"/>
      <c r="H29" s="118"/>
      <c r="I29" s="118"/>
      <c r="J29" s="119"/>
      <c r="K29" s="120"/>
    </row>
    <row r="30" spans="1:11" ht="12.75" customHeight="1" x14ac:dyDescent="0.2">
      <c r="A30" s="127"/>
      <c r="B30" s="114">
        <v>8.5</v>
      </c>
      <c r="C30" s="115" t="s">
        <v>29</v>
      </c>
      <c r="D30" s="115" t="s">
        <v>27</v>
      </c>
      <c r="E30" s="122" t="s">
        <v>75</v>
      </c>
      <c r="F30" s="116"/>
      <c r="G30" s="117"/>
      <c r="H30" s="118"/>
      <c r="I30" s="118"/>
      <c r="J30" s="119"/>
      <c r="K30" s="120"/>
    </row>
    <row r="31" spans="1:11" ht="12.75" customHeight="1" x14ac:dyDescent="0.2">
      <c r="A31" s="127"/>
      <c r="B31" s="114"/>
      <c r="C31" s="115"/>
      <c r="D31" s="115"/>
      <c r="E31" s="116"/>
      <c r="F31" s="116"/>
      <c r="G31" s="117"/>
      <c r="H31" s="118"/>
      <c r="I31" s="118"/>
      <c r="J31" s="119"/>
      <c r="K31" s="120"/>
    </row>
    <row r="32" spans="1:11" ht="12.75" customHeight="1" x14ac:dyDescent="0.2">
      <c r="A32" s="113">
        <f>SUM($A$8+0.7)</f>
        <v>2.7</v>
      </c>
      <c r="B32" s="129" t="s">
        <v>76</v>
      </c>
      <c r="C32" s="115"/>
      <c r="D32" s="115"/>
      <c r="E32" s="115" t="s">
        <v>22</v>
      </c>
      <c r="F32" s="116" t="s">
        <v>77</v>
      </c>
      <c r="G32" s="117"/>
      <c r="H32" s="124" t="s">
        <v>51</v>
      </c>
      <c r="I32" s="118">
        <v>5</v>
      </c>
      <c r="J32" s="157">
        <v>1000</v>
      </c>
      <c r="K32" s="120">
        <f>J32*I32</f>
        <v>5000</v>
      </c>
    </row>
    <row r="33" spans="1:11" ht="12.75" customHeight="1" x14ac:dyDescent="0.2">
      <c r="A33" s="123"/>
      <c r="B33" s="114"/>
      <c r="C33" s="115"/>
      <c r="D33" s="115"/>
      <c r="E33" s="115"/>
      <c r="F33" s="116"/>
      <c r="G33" s="117"/>
      <c r="H33" s="118"/>
      <c r="I33" s="118"/>
      <c r="J33" s="119"/>
      <c r="K33" s="120"/>
    </row>
    <row r="34" spans="1:11" ht="12.75" customHeight="1" x14ac:dyDescent="0.2">
      <c r="A34" s="156">
        <f>SUM($A$8+0.8)</f>
        <v>2.8</v>
      </c>
      <c r="B34" s="114"/>
      <c r="C34" s="115"/>
      <c r="D34" s="115"/>
      <c r="E34" s="115" t="s">
        <v>27</v>
      </c>
      <c r="F34" s="116" t="s">
        <v>69</v>
      </c>
      <c r="G34" s="117"/>
      <c r="H34" s="118" t="s">
        <v>70</v>
      </c>
      <c r="I34" s="125">
        <f>K32</f>
        <v>5000</v>
      </c>
      <c r="J34" s="2"/>
      <c r="K34" s="120">
        <f>J34*I34</f>
        <v>0</v>
      </c>
    </row>
    <row r="35" spans="1:11" ht="12.75" customHeight="1" x14ac:dyDescent="0.2">
      <c r="A35" s="123"/>
      <c r="B35" s="114"/>
      <c r="C35" s="115"/>
      <c r="D35" s="115"/>
      <c r="E35" s="116"/>
      <c r="F35" s="116"/>
      <c r="G35" s="117"/>
      <c r="H35" s="118"/>
      <c r="I35" s="118"/>
      <c r="J35" s="119"/>
      <c r="K35" s="120"/>
    </row>
    <row r="36" spans="1:11" ht="12.75" customHeight="1" x14ac:dyDescent="0.2">
      <c r="A36" s="113">
        <f>SUM($A$8+0.9)</f>
        <v>2.9</v>
      </c>
      <c r="B36" s="129" t="s">
        <v>76</v>
      </c>
      <c r="C36" s="115"/>
      <c r="D36" s="115"/>
      <c r="E36" s="115" t="s">
        <v>197</v>
      </c>
      <c r="F36" s="116" t="s">
        <v>198</v>
      </c>
      <c r="G36" s="154"/>
      <c r="H36" s="124" t="s">
        <v>199</v>
      </c>
      <c r="I36" s="118">
        <v>1</v>
      </c>
      <c r="J36" s="155">
        <v>10000</v>
      </c>
      <c r="K36" s="120">
        <f>J36*I36</f>
        <v>10000</v>
      </c>
    </row>
    <row r="37" spans="1:11" ht="12.75" customHeight="1" x14ac:dyDescent="0.2">
      <c r="A37" s="123"/>
      <c r="B37" s="114"/>
      <c r="C37" s="115"/>
      <c r="D37" s="115"/>
      <c r="E37" s="115"/>
      <c r="F37" s="116"/>
      <c r="G37" s="154"/>
      <c r="H37" s="118"/>
      <c r="I37" s="118"/>
      <c r="J37" s="119"/>
      <c r="K37" s="120"/>
    </row>
    <row r="38" spans="1:11" ht="12.75" customHeight="1" x14ac:dyDescent="0.2">
      <c r="A38" s="153">
        <f>SUM($A$8+0.1)</f>
        <v>2.1</v>
      </c>
      <c r="B38" s="114"/>
      <c r="C38" s="115"/>
      <c r="D38" s="115"/>
      <c r="E38" s="115" t="s">
        <v>200</v>
      </c>
      <c r="F38" s="116" t="s">
        <v>69</v>
      </c>
      <c r="G38" s="154"/>
      <c r="H38" s="118" t="s">
        <v>70</v>
      </c>
      <c r="I38" s="125">
        <f>K36</f>
        <v>10000</v>
      </c>
      <c r="J38" s="2"/>
      <c r="K38" s="120">
        <f>J38*I38</f>
        <v>0</v>
      </c>
    </row>
    <row r="39" spans="1:11" ht="12.75" customHeight="1" x14ac:dyDescent="0.2">
      <c r="A39" s="113"/>
      <c r="B39" s="114"/>
      <c r="C39" s="115"/>
      <c r="D39" s="115"/>
      <c r="E39" s="115"/>
      <c r="F39" s="116"/>
      <c r="G39" s="117"/>
      <c r="H39" s="118"/>
      <c r="I39" s="118"/>
      <c r="J39" s="119"/>
      <c r="K39" s="120"/>
    </row>
    <row r="40" spans="1:11" ht="12.75" customHeight="1" x14ac:dyDescent="0.2">
      <c r="A40" s="113"/>
      <c r="B40" s="114"/>
      <c r="C40" s="115"/>
      <c r="D40" s="115"/>
      <c r="E40" s="122"/>
      <c r="F40" s="116"/>
      <c r="G40" s="117"/>
      <c r="H40" s="118"/>
      <c r="I40" s="118"/>
      <c r="J40" s="119"/>
      <c r="K40" s="120"/>
    </row>
    <row r="41" spans="1:11" ht="12.75" customHeight="1" x14ac:dyDescent="0.2">
      <c r="A41" s="123"/>
      <c r="B41" s="114"/>
      <c r="C41" s="115"/>
      <c r="D41" s="115"/>
      <c r="E41" s="116"/>
      <c r="F41" s="116"/>
      <c r="G41" s="117"/>
      <c r="H41" s="118"/>
      <c r="I41" s="118"/>
      <c r="J41" s="119"/>
      <c r="K41" s="120"/>
    </row>
    <row r="42" spans="1:11" ht="12.75" customHeight="1" x14ac:dyDescent="0.2">
      <c r="A42" s="113"/>
      <c r="B42" s="114"/>
      <c r="C42" s="115"/>
      <c r="D42" s="115"/>
      <c r="E42" s="115"/>
      <c r="F42" s="116"/>
      <c r="G42" s="117"/>
      <c r="H42" s="124"/>
      <c r="I42" s="118"/>
      <c r="J42" s="119"/>
      <c r="K42" s="120"/>
    </row>
    <row r="43" spans="1:11" ht="12.75" customHeight="1" x14ac:dyDescent="0.2">
      <c r="A43" s="123"/>
      <c r="B43" s="114"/>
      <c r="C43" s="115"/>
      <c r="D43" s="115"/>
      <c r="E43" s="115"/>
      <c r="F43" s="116"/>
      <c r="G43" s="117"/>
      <c r="H43" s="118"/>
      <c r="I43" s="118"/>
      <c r="J43" s="119"/>
      <c r="K43" s="120"/>
    </row>
    <row r="44" spans="1:11" ht="12.75" customHeight="1" x14ac:dyDescent="0.2">
      <c r="A44" s="123"/>
      <c r="B44" s="114"/>
      <c r="C44" s="115"/>
      <c r="D44" s="115"/>
      <c r="E44" s="115"/>
      <c r="F44" s="116"/>
      <c r="G44" s="117"/>
      <c r="H44" s="118"/>
      <c r="I44" s="118"/>
      <c r="J44" s="119"/>
      <c r="K44" s="120"/>
    </row>
    <row r="45" spans="1:11" ht="12.75" customHeight="1" x14ac:dyDescent="0.2">
      <c r="A45" s="123"/>
      <c r="B45" s="114"/>
      <c r="C45" s="115"/>
      <c r="D45" s="115"/>
      <c r="E45" s="115"/>
      <c r="F45" s="116"/>
      <c r="G45" s="117"/>
      <c r="H45" s="118"/>
      <c r="I45" s="118"/>
      <c r="J45" s="119"/>
      <c r="K45" s="120"/>
    </row>
    <row r="46" spans="1:11" ht="12.75" customHeight="1" x14ac:dyDescent="0.2">
      <c r="A46" s="123"/>
      <c r="B46" s="114"/>
      <c r="C46" s="115"/>
      <c r="D46" s="115"/>
      <c r="E46" s="115"/>
      <c r="F46" s="116"/>
      <c r="G46" s="117"/>
      <c r="H46" s="118"/>
      <c r="I46" s="118"/>
      <c r="J46" s="119"/>
      <c r="K46" s="120"/>
    </row>
    <row r="47" spans="1:11" ht="12.75" customHeight="1" x14ac:dyDescent="0.2">
      <c r="A47" s="123"/>
      <c r="B47" s="114"/>
      <c r="C47" s="115"/>
      <c r="D47" s="115"/>
      <c r="E47" s="115"/>
      <c r="F47" s="116"/>
      <c r="G47" s="117"/>
      <c r="H47" s="118"/>
      <c r="I47" s="118"/>
      <c r="J47" s="119"/>
      <c r="K47" s="120"/>
    </row>
    <row r="48" spans="1:11" ht="12.75" customHeight="1" x14ac:dyDescent="0.2">
      <c r="A48" s="113"/>
      <c r="B48" s="114"/>
      <c r="C48" s="115"/>
      <c r="D48" s="115"/>
      <c r="E48" s="115"/>
      <c r="F48" s="116"/>
      <c r="G48" s="117"/>
      <c r="H48" s="118"/>
      <c r="I48" s="125"/>
      <c r="J48" s="119"/>
      <c r="K48" s="120"/>
    </row>
    <row r="49" spans="1:11" ht="12.75" customHeight="1" x14ac:dyDescent="0.2">
      <c r="A49" s="113"/>
      <c r="B49" s="114"/>
      <c r="C49" s="115"/>
      <c r="D49" s="115"/>
      <c r="E49" s="116"/>
      <c r="F49" s="116"/>
      <c r="G49" s="117"/>
      <c r="H49" s="118"/>
      <c r="I49" s="118"/>
      <c r="J49" s="125"/>
      <c r="K49" s="120"/>
    </row>
    <row r="50" spans="1:11" ht="12.75" customHeight="1" x14ac:dyDescent="0.2">
      <c r="A50" s="113"/>
      <c r="B50" s="114"/>
      <c r="C50" s="115"/>
      <c r="D50" s="115"/>
      <c r="E50" s="115"/>
      <c r="F50" s="116"/>
      <c r="G50" s="117"/>
      <c r="H50" s="124"/>
      <c r="I50" s="118"/>
      <c r="J50" s="119"/>
      <c r="K50" s="120"/>
    </row>
    <row r="51" spans="1:11" ht="12.75" customHeight="1" x14ac:dyDescent="0.2">
      <c r="A51" s="113"/>
      <c r="B51" s="114"/>
      <c r="C51" s="115"/>
      <c r="D51" s="115"/>
      <c r="E51" s="115"/>
      <c r="F51" s="116"/>
      <c r="G51" s="117"/>
      <c r="H51" s="118"/>
      <c r="I51" s="118"/>
      <c r="J51" s="119"/>
      <c r="K51" s="120"/>
    </row>
    <row r="52" spans="1:11" ht="12.75" customHeight="1" x14ac:dyDescent="0.2">
      <c r="A52" s="113"/>
      <c r="B52" s="114"/>
      <c r="C52" s="115"/>
      <c r="D52" s="115"/>
      <c r="E52" s="115"/>
      <c r="F52" s="116"/>
      <c r="G52" s="117"/>
      <c r="H52" s="118"/>
      <c r="I52" s="126"/>
      <c r="J52" s="119"/>
      <c r="K52" s="120"/>
    </row>
    <row r="53" spans="1:11" ht="12.75" customHeight="1" x14ac:dyDescent="0.2">
      <c r="A53" s="127"/>
      <c r="B53" s="114"/>
      <c r="C53" s="128"/>
      <c r="D53" s="128"/>
      <c r="E53" s="128"/>
      <c r="F53" s="116"/>
      <c r="G53" s="117"/>
      <c r="H53" s="118"/>
      <c r="I53" s="118"/>
      <c r="J53" s="119"/>
      <c r="K53" s="120"/>
    </row>
    <row r="54" spans="1:11" ht="12.75" customHeight="1" x14ac:dyDescent="0.2">
      <c r="A54" s="113"/>
      <c r="B54" s="114"/>
      <c r="C54" s="115"/>
      <c r="D54" s="116"/>
      <c r="E54" s="116"/>
      <c r="F54" s="116"/>
      <c r="G54" s="117"/>
      <c r="H54" s="118"/>
      <c r="I54" s="118"/>
      <c r="J54" s="119"/>
      <c r="K54" s="120"/>
    </row>
    <row r="55" spans="1:11" ht="12.75" customHeight="1" x14ac:dyDescent="0.2">
      <c r="A55" s="113"/>
      <c r="B55" s="114"/>
      <c r="C55" s="115"/>
      <c r="D55" s="116"/>
      <c r="E55" s="116"/>
      <c r="F55" s="116"/>
      <c r="G55" s="117"/>
      <c r="H55" s="118"/>
      <c r="I55" s="118"/>
      <c r="J55" s="119"/>
      <c r="K55" s="120"/>
    </row>
    <row r="56" spans="1:11" ht="12.75" customHeight="1" x14ac:dyDescent="0.2">
      <c r="A56" s="113"/>
      <c r="B56" s="114"/>
      <c r="C56" s="115"/>
      <c r="D56" s="116"/>
      <c r="E56" s="116"/>
      <c r="F56" s="116"/>
      <c r="G56" s="117"/>
      <c r="H56" s="118"/>
      <c r="I56" s="125"/>
      <c r="J56" s="119"/>
      <c r="K56" s="120"/>
    </row>
    <row r="57" spans="1:11" ht="12.75" customHeight="1" x14ac:dyDescent="0.2">
      <c r="A57" s="123"/>
      <c r="B57" s="129"/>
      <c r="C57" s="115"/>
      <c r="D57" s="115"/>
      <c r="E57" s="130"/>
      <c r="F57" s="131"/>
      <c r="G57" s="117"/>
      <c r="H57" s="124"/>
      <c r="I57" s="118"/>
      <c r="J57" s="125"/>
      <c r="K57" s="120"/>
    </row>
    <row r="58" spans="1:11" ht="12.75" customHeight="1" x14ac:dyDescent="0.2">
      <c r="A58" s="127"/>
      <c r="B58" s="118"/>
      <c r="C58" s="132" t="str">
        <f>C8</f>
        <v>SCHEDULE:</v>
      </c>
      <c r="D58" s="133"/>
      <c r="E58" s="133"/>
      <c r="F58" s="134">
        <f>$F$8</f>
        <v>2</v>
      </c>
      <c r="G58" s="135"/>
      <c r="H58" s="118"/>
      <c r="I58" s="118"/>
      <c r="J58" s="136"/>
      <c r="K58" s="120"/>
    </row>
    <row r="59" spans="1:11" ht="12.75" customHeight="1" x14ac:dyDescent="0.2">
      <c r="A59" s="127"/>
      <c r="B59" s="118"/>
      <c r="C59" s="137" t="s">
        <v>59</v>
      </c>
      <c r="D59" s="133"/>
      <c r="E59" s="133"/>
      <c r="F59" s="133"/>
      <c r="G59" s="135"/>
      <c r="H59" s="118"/>
      <c r="I59" s="118"/>
      <c r="J59" s="136"/>
      <c r="K59" s="120"/>
    </row>
    <row r="60" spans="1:11" ht="12.75" customHeight="1" x14ac:dyDescent="0.2">
      <c r="A60" s="127"/>
      <c r="B60" s="118"/>
      <c r="C60" s="138"/>
      <c r="D60" s="139"/>
      <c r="E60" s="139"/>
      <c r="F60" s="139"/>
      <c r="G60" s="140"/>
      <c r="H60" s="118"/>
      <c r="I60" s="118"/>
      <c r="J60" s="136"/>
      <c r="K60" s="120"/>
    </row>
    <row r="61" spans="1:11" ht="30" customHeight="1" thickBot="1" x14ac:dyDescent="0.25">
      <c r="A61" s="141"/>
      <c r="B61" s="142"/>
      <c r="C61" s="143" t="s">
        <v>56</v>
      </c>
      <c r="D61" s="144"/>
      <c r="E61" s="144"/>
      <c r="F61" s="144"/>
      <c r="G61" s="144"/>
      <c r="H61" s="142"/>
      <c r="I61" s="145"/>
      <c r="J61" s="146" t="s">
        <v>57</v>
      </c>
      <c r="K61" s="147">
        <f>SUM(K19:K44)</f>
        <v>47500</v>
      </c>
    </row>
    <row r="62" spans="1:11" ht="12.75" customHeight="1" x14ac:dyDescent="0.2">
      <c r="A62" s="148"/>
      <c r="B62" s="149"/>
      <c r="C62" s="150"/>
      <c r="D62" s="150"/>
      <c r="E62" s="150"/>
      <c r="F62" s="150"/>
      <c r="G62" s="150"/>
      <c r="H62" s="149"/>
      <c r="I62" s="149"/>
      <c r="J62" s="151"/>
      <c r="K62" s="152"/>
    </row>
    <row r="63" spans="1:11" ht="12.75" customHeight="1" x14ac:dyDescent="0.2">
      <c r="A63" s="148"/>
      <c r="B63" s="149"/>
      <c r="C63" s="150"/>
      <c r="D63" s="150"/>
      <c r="E63" s="150"/>
      <c r="F63" s="150"/>
      <c r="G63" s="150"/>
      <c r="H63" s="149"/>
      <c r="I63" s="149"/>
      <c r="J63" s="151"/>
      <c r="K63" s="152"/>
    </row>
    <row r="64" spans="1:11" ht="12.75" customHeight="1" x14ac:dyDescent="0.2">
      <c r="A64" s="148"/>
      <c r="B64" s="149"/>
      <c r="C64" s="150"/>
      <c r="D64" s="150"/>
      <c r="E64" s="150"/>
      <c r="F64" s="150"/>
      <c r="G64" s="150"/>
      <c r="H64" s="149"/>
      <c r="I64" s="149"/>
      <c r="J64" s="151"/>
      <c r="K64" s="152"/>
    </row>
    <row r="65" spans="1:11" ht="12.75" customHeight="1" x14ac:dyDescent="0.2">
      <c r="A65" s="148"/>
      <c r="B65" s="149"/>
      <c r="C65" s="150"/>
      <c r="D65" s="150"/>
      <c r="E65" s="150"/>
      <c r="F65" s="150"/>
      <c r="G65" s="150"/>
      <c r="H65" s="149"/>
      <c r="I65" s="149"/>
      <c r="J65" s="151"/>
      <c r="K65" s="152"/>
    </row>
    <row r="66" spans="1:11" ht="12.75" customHeight="1" x14ac:dyDescent="0.2">
      <c r="A66" s="148"/>
      <c r="B66" s="149"/>
      <c r="C66" s="150"/>
      <c r="D66" s="150"/>
      <c r="E66" s="150"/>
      <c r="F66" s="150"/>
      <c r="G66" s="150"/>
      <c r="H66" s="149"/>
      <c r="I66" s="149"/>
      <c r="J66" s="151"/>
      <c r="K66" s="152"/>
    </row>
    <row r="67" spans="1:11" ht="12.75" customHeight="1" x14ac:dyDescent="0.2">
      <c r="A67" s="148"/>
      <c r="B67" s="149"/>
      <c r="C67" s="150"/>
      <c r="D67" s="150"/>
      <c r="E67" s="150"/>
      <c r="F67" s="150"/>
      <c r="G67" s="150"/>
      <c r="H67" s="149"/>
      <c r="I67" s="149"/>
      <c r="J67" s="151"/>
      <c r="K67" s="152"/>
    </row>
    <row r="68" spans="1:11" ht="12.75" customHeight="1" x14ac:dyDescent="0.2">
      <c r="A68" s="148"/>
      <c r="B68" s="149"/>
      <c r="C68" s="150"/>
      <c r="D68" s="150"/>
      <c r="E68" s="150"/>
      <c r="F68" s="150"/>
      <c r="G68" s="150"/>
      <c r="H68" s="149"/>
      <c r="I68" s="149"/>
      <c r="J68" s="151"/>
      <c r="K68" s="152"/>
    </row>
    <row r="69" spans="1:11" ht="12.75" customHeight="1" x14ac:dyDescent="0.2">
      <c r="A69" s="148"/>
      <c r="B69" s="149"/>
      <c r="C69" s="150"/>
      <c r="D69" s="150"/>
      <c r="E69" s="150"/>
      <c r="F69" s="150"/>
      <c r="G69" s="150"/>
      <c r="H69" s="149"/>
      <c r="I69" s="149"/>
      <c r="J69" s="151"/>
      <c r="K69" s="152"/>
    </row>
    <row r="70" spans="1:11" ht="12.75" customHeight="1" x14ac:dyDescent="0.2">
      <c r="A70" s="148"/>
      <c r="B70" s="149"/>
      <c r="C70" s="150"/>
      <c r="D70" s="150"/>
      <c r="E70" s="150"/>
      <c r="F70" s="150"/>
      <c r="G70" s="150"/>
      <c r="H70" s="149"/>
      <c r="I70" s="149"/>
      <c r="J70" s="151"/>
      <c r="K70" s="152"/>
    </row>
    <row r="71" spans="1:11" ht="12.75" customHeight="1" x14ac:dyDescent="0.2">
      <c r="A71" s="148"/>
      <c r="B71" s="149"/>
      <c r="C71" s="150"/>
      <c r="D71" s="150"/>
      <c r="E71" s="150"/>
      <c r="F71" s="150"/>
      <c r="G71" s="150"/>
      <c r="H71" s="149"/>
      <c r="I71" s="149"/>
      <c r="J71" s="151"/>
      <c r="K71" s="152"/>
    </row>
    <row r="72" spans="1:11" ht="12.75" customHeight="1" x14ac:dyDescent="0.2">
      <c r="A72" s="148"/>
      <c r="B72" s="149"/>
      <c r="C72" s="150"/>
      <c r="D72" s="150"/>
      <c r="E72" s="150"/>
      <c r="F72" s="150"/>
      <c r="G72" s="150"/>
      <c r="H72" s="149"/>
      <c r="I72" s="149"/>
      <c r="J72" s="151"/>
      <c r="K72" s="152"/>
    </row>
    <row r="73" spans="1:11" ht="12.75" customHeight="1" x14ac:dyDescent="0.2">
      <c r="A73" s="148"/>
      <c r="B73" s="149"/>
      <c r="C73" s="150"/>
      <c r="D73" s="150"/>
      <c r="E73" s="150"/>
      <c r="F73" s="150"/>
      <c r="G73" s="150"/>
      <c r="H73" s="149"/>
      <c r="I73" s="149"/>
      <c r="J73" s="151"/>
      <c r="K73" s="152"/>
    </row>
    <row r="74" spans="1:11" ht="12.75" customHeight="1" x14ac:dyDescent="0.2">
      <c r="A74" s="148"/>
      <c r="B74" s="149"/>
      <c r="C74" s="150"/>
      <c r="D74" s="150"/>
      <c r="E74" s="150"/>
      <c r="F74" s="150"/>
      <c r="G74" s="150"/>
      <c r="H74" s="149"/>
      <c r="I74" s="149"/>
      <c r="J74" s="151"/>
      <c r="K74" s="152"/>
    </row>
    <row r="75" spans="1:11" ht="12.75" customHeight="1" x14ac:dyDescent="0.2">
      <c r="A75" s="148"/>
      <c r="B75" s="149"/>
      <c r="C75" s="150"/>
      <c r="D75" s="150"/>
      <c r="E75" s="150"/>
      <c r="F75" s="150"/>
      <c r="G75" s="150"/>
      <c r="H75" s="149"/>
      <c r="I75" s="149"/>
      <c r="J75" s="151"/>
      <c r="K75" s="152"/>
    </row>
    <row r="76" spans="1:11" ht="12.75" customHeight="1" x14ac:dyDescent="0.2">
      <c r="A76" s="148"/>
      <c r="B76" s="149"/>
      <c r="C76" s="150"/>
      <c r="D76" s="150"/>
      <c r="E76" s="150"/>
      <c r="F76" s="150"/>
      <c r="G76" s="150"/>
      <c r="H76" s="149"/>
      <c r="I76" s="149"/>
      <c r="J76" s="151"/>
      <c r="K76" s="152"/>
    </row>
    <row r="77" spans="1:11" ht="12.75" customHeight="1" x14ac:dyDescent="0.2">
      <c r="A77" s="148"/>
      <c r="B77" s="149"/>
      <c r="C77" s="150"/>
      <c r="D77" s="150"/>
      <c r="E77" s="150"/>
      <c r="F77" s="150"/>
      <c r="G77" s="150"/>
      <c r="H77" s="149"/>
      <c r="I77" s="149"/>
      <c r="J77" s="151"/>
      <c r="K77" s="152"/>
    </row>
    <row r="78" spans="1:11" ht="12.75" customHeight="1" x14ac:dyDescent="0.2">
      <c r="A78" s="148"/>
      <c r="B78" s="149"/>
      <c r="C78" s="150"/>
      <c r="D78" s="150"/>
      <c r="E78" s="150"/>
      <c r="F78" s="150"/>
      <c r="G78" s="150"/>
      <c r="H78" s="149"/>
      <c r="I78" s="149"/>
      <c r="J78" s="151"/>
      <c r="K78" s="152"/>
    </row>
    <row r="79" spans="1:11" ht="12.75" customHeight="1" x14ac:dyDescent="0.2">
      <c r="A79" s="148"/>
      <c r="B79" s="149"/>
      <c r="C79" s="150"/>
      <c r="D79" s="150"/>
      <c r="E79" s="150"/>
      <c r="F79" s="150"/>
      <c r="G79" s="150"/>
      <c r="H79" s="149"/>
      <c r="I79" s="149"/>
      <c r="J79" s="151"/>
      <c r="K79" s="152"/>
    </row>
    <row r="80" spans="1:11" ht="12.75" customHeight="1" x14ac:dyDescent="0.2">
      <c r="A80" s="148"/>
      <c r="B80" s="149"/>
      <c r="C80" s="150"/>
      <c r="D80" s="150"/>
      <c r="E80" s="150"/>
      <c r="F80" s="150"/>
      <c r="G80" s="150"/>
      <c r="H80" s="149"/>
      <c r="I80" s="149"/>
      <c r="J80" s="151"/>
      <c r="K80" s="152"/>
    </row>
    <row r="81" spans="1:11" ht="12.75" customHeight="1" x14ac:dyDescent="0.2">
      <c r="A81" s="148"/>
      <c r="B81" s="149"/>
      <c r="C81" s="150"/>
      <c r="D81" s="150"/>
      <c r="E81" s="150"/>
      <c r="F81" s="150"/>
      <c r="G81" s="150"/>
      <c r="H81" s="149"/>
      <c r="I81" s="149"/>
      <c r="J81" s="151"/>
      <c r="K81" s="152"/>
    </row>
    <row r="82" spans="1:11" ht="12.75" customHeight="1" x14ac:dyDescent="0.2">
      <c r="A82" s="148"/>
      <c r="B82" s="149"/>
      <c r="C82" s="150"/>
      <c r="D82" s="150"/>
      <c r="E82" s="150"/>
      <c r="F82" s="150"/>
      <c r="G82" s="150"/>
      <c r="H82" s="149"/>
      <c r="I82" s="149"/>
      <c r="J82" s="151"/>
      <c r="K82" s="152"/>
    </row>
    <row r="83" spans="1:11" ht="12.75" customHeight="1" x14ac:dyDescent="0.2">
      <c r="A83" s="148"/>
      <c r="B83" s="149"/>
      <c r="C83" s="150"/>
      <c r="D83" s="150"/>
      <c r="E83" s="150"/>
      <c r="F83" s="150"/>
      <c r="G83" s="150"/>
      <c r="H83" s="149"/>
      <c r="I83" s="149"/>
      <c r="J83" s="151"/>
      <c r="K83" s="152"/>
    </row>
    <row r="84" spans="1:11" ht="12.75" customHeight="1" x14ac:dyDescent="0.2">
      <c r="A84" s="148"/>
      <c r="B84" s="149"/>
      <c r="C84" s="150"/>
      <c r="D84" s="150"/>
      <c r="E84" s="150"/>
      <c r="F84" s="150"/>
      <c r="G84" s="150"/>
      <c r="H84" s="149"/>
      <c r="I84" s="149"/>
      <c r="J84" s="151"/>
      <c r="K84" s="152"/>
    </row>
    <row r="85" spans="1:11" ht="12.75" customHeight="1" x14ac:dyDescent="0.2">
      <c r="A85" s="148"/>
      <c r="B85" s="149"/>
      <c r="C85" s="150"/>
      <c r="D85" s="150"/>
      <c r="E85" s="150"/>
      <c r="F85" s="150"/>
      <c r="G85" s="150"/>
      <c r="H85" s="149"/>
      <c r="I85" s="149"/>
      <c r="J85" s="151"/>
      <c r="K85" s="152"/>
    </row>
    <row r="86" spans="1:11" ht="12.75" customHeight="1" x14ac:dyDescent="0.2">
      <c r="A86" s="148"/>
      <c r="B86" s="149"/>
      <c r="C86" s="150"/>
      <c r="D86" s="150"/>
      <c r="E86" s="150"/>
      <c r="F86" s="150"/>
      <c r="G86" s="150"/>
      <c r="H86" s="149"/>
      <c r="I86" s="149"/>
      <c r="J86" s="151"/>
      <c r="K86" s="152"/>
    </row>
    <row r="87" spans="1:11" ht="12.75" customHeight="1" x14ac:dyDescent="0.2">
      <c r="A87" s="148"/>
      <c r="B87" s="149"/>
      <c r="C87" s="150"/>
      <c r="D87" s="150"/>
      <c r="E87" s="150"/>
      <c r="F87" s="150"/>
      <c r="G87" s="150"/>
      <c r="H87" s="149"/>
      <c r="I87" s="149"/>
      <c r="J87" s="151"/>
      <c r="K87" s="152"/>
    </row>
    <row r="88" spans="1:11" ht="12.75" customHeight="1" x14ac:dyDescent="0.2">
      <c r="A88" s="148"/>
      <c r="B88" s="149"/>
      <c r="C88" s="150"/>
      <c r="D88" s="150"/>
      <c r="E88" s="150"/>
      <c r="F88" s="150"/>
      <c r="G88" s="150"/>
      <c r="H88" s="149"/>
      <c r="I88" s="149"/>
      <c r="J88" s="151"/>
      <c r="K88" s="152"/>
    </row>
    <row r="89" spans="1:11" ht="12.75" customHeight="1" x14ac:dyDescent="0.2">
      <c r="A89" s="148"/>
      <c r="B89" s="149"/>
      <c r="C89" s="150"/>
      <c r="D89" s="150"/>
      <c r="E89" s="150"/>
      <c r="F89" s="150"/>
      <c r="G89" s="150"/>
      <c r="H89" s="149"/>
      <c r="I89" s="149"/>
      <c r="J89" s="151"/>
      <c r="K89" s="152"/>
    </row>
    <row r="90" spans="1:11" ht="12.75" customHeight="1" x14ac:dyDescent="0.2">
      <c r="A90" s="148"/>
      <c r="B90" s="149"/>
      <c r="C90" s="150"/>
      <c r="D90" s="150"/>
      <c r="E90" s="150"/>
      <c r="F90" s="150"/>
      <c r="G90" s="150"/>
      <c r="H90" s="149"/>
      <c r="I90" s="149"/>
      <c r="J90" s="151"/>
      <c r="K90" s="152"/>
    </row>
    <row r="91" spans="1:11" ht="12.75" customHeight="1" x14ac:dyDescent="0.2">
      <c r="A91" s="148"/>
      <c r="B91" s="149"/>
      <c r="C91" s="150"/>
      <c r="D91" s="150"/>
      <c r="E91" s="150"/>
      <c r="F91" s="150"/>
      <c r="G91" s="150"/>
      <c r="H91" s="149"/>
      <c r="I91" s="149"/>
      <c r="J91" s="151"/>
      <c r="K91" s="152"/>
    </row>
    <row r="92" spans="1:11" ht="12.75" customHeight="1" x14ac:dyDescent="0.2">
      <c r="A92" s="148"/>
      <c r="B92" s="149"/>
      <c r="C92" s="150"/>
      <c r="D92" s="150"/>
      <c r="E92" s="150"/>
      <c r="F92" s="150"/>
      <c r="G92" s="150"/>
      <c r="H92" s="149"/>
      <c r="I92" s="149"/>
      <c r="J92" s="151"/>
      <c r="K92" s="152"/>
    </row>
    <row r="93" spans="1:11" ht="12.75" customHeight="1" x14ac:dyDescent="0.2">
      <c r="A93" s="148"/>
      <c r="B93" s="149"/>
      <c r="C93" s="150"/>
      <c r="D93" s="150"/>
      <c r="E93" s="150"/>
      <c r="F93" s="150"/>
      <c r="G93" s="150"/>
      <c r="H93" s="149"/>
      <c r="I93" s="149"/>
      <c r="J93" s="151"/>
      <c r="K93" s="152"/>
    </row>
    <row r="94" spans="1:11" ht="12.75" customHeight="1" x14ac:dyDescent="0.2">
      <c r="A94" s="148"/>
      <c r="B94" s="149"/>
      <c r="C94" s="150"/>
      <c r="D94" s="150"/>
      <c r="E94" s="150"/>
      <c r="F94" s="150"/>
      <c r="G94" s="150"/>
      <c r="H94" s="149"/>
      <c r="I94" s="149"/>
      <c r="J94" s="151"/>
      <c r="K94" s="152"/>
    </row>
    <row r="95" spans="1:11" ht="12.75" customHeight="1" x14ac:dyDescent="0.2">
      <c r="A95" s="148"/>
      <c r="B95" s="149"/>
      <c r="C95" s="150"/>
      <c r="D95" s="150"/>
      <c r="E95" s="150"/>
      <c r="F95" s="150"/>
      <c r="G95" s="150"/>
      <c r="H95" s="149"/>
      <c r="I95" s="149"/>
      <c r="J95" s="151"/>
      <c r="K95" s="152"/>
    </row>
    <row r="96" spans="1:11" ht="12.75" customHeight="1" x14ac:dyDescent="0.2">
      <c r="A96" s="148"/>
      <c r="B96" s="149"/>
      <c r="C96" s="150"/>
      <c r="D96" s="150"/>
      <c r="E96" s="150"/>
      <c r="F96" s="150"/>
      <c r="G96" s="150"/>
      <c r="H96" s="149"/>
      <c r="I96" s="149"/>
      <c r="J96" s="151"/>
      <c r="K96" s="152"/>
    </row>
  </sheetData>
  <sheetProtection algorithmName="SHA-512" hashValue="vQqREYFL5IID21daIiIviTeOoy2NdA9XzowrYlFVNfXqDDN7Brfx3UEwVhQwG9jugcI6tFTmmsllGXoJRh23lA==" saltValue="eAOyMsSD8k/LqpRpAvOwfg==" spinCount="100000" sheet="1" objects="1" scenarios="1"/>
  <mergeCells count="4">
    <mergeCell ref="A5:A6"/>
    <mergeCell ref="C5:G6"/>
    <mergeCell ref="H5:H6"/>
    <mergeCell ref="I5:I6"/>
  </mergeCells>
  <pageMargins left="0.7" right="0.7" top="0.75" bottom="0.75" header="0" footer="0"/>
  <pageSetup scale="92" fitToHeight="0" orientation="portrait" r:id="rId1"/>
  <headerFooter>
    <oddFooter>&amp;C
&amp;G
C2.2.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8000"/>
    <pageSetUpPr fitToPage="1"/>
  </sheetPr>
  <dimension ref="A1:K99"/>
  <sheetViews>
    <sheetView view="pageBreakPreview" zoomScale="80" zoomScaleNormal="100" zoomScaleSheetLayoutView="80" workbookViewId="0">
      <selection activeCell="J22" sqref="J22"/>
    </sheetView>
  </sheetViews>
  <sheetFormatPr defaultColWidth="12.7109375" defaultRowHeight="15" customHeight="1" x14ac:dyDescent="0.2"/>
  <cols>
    <col min="1" max="1" width="6.7109375" style="281" customWidth="1"/>
    <col min="2" max="2" width="7.7109375" style="281" customWidth="1"/>
    <col min="3" max="3" width="3.7109375" style="281" customWidth="1"/>
    <col min="4" max="4" width="4.140625" style="281" customWidth="1"/>
    <col min="5" max="6" width="3.7109375" style="281" customWidth="1"/>
    <col min="7" max="7" width="27.140625" style="281" customWidth="1"/>
    <col min="8" max="8" width="6.7109375" style="281" customWidth="1"/>
    <col min="9" max="9" width="7.7109375" style="281" customWidth="1"/>
    <col min="10" max="10" width="10.7109375" style="281" customWidth="1"/>
    <col min="11" max="11" width="12.7109375" style="281" customWidth="1"/>
    <col min="12" max="16384" width="12.7109375" style="281"/>
  </cols>
  <sheetData>
    <row r="1" spans="1:11" ht="12.75" customHeight="1" x14ac:dyDescent="0.2">
      <c r="A1" s="89" t="str">
        <f>'A-P&amp;G '!A1</f>
        <v>Contract:  003/MKLM/2022/2023</v>
      </c>
      <c r="B1" s="90"/>
      <c r="C1" s="90"/>
      <c r="D1" s="90"/>
      <c r="E1" s="90"/>
      <c r="F1" s="90"/>
      <c r="G1" s="159"/>
      <c r="H1" s="159"/>
      <c r="I1" s="159"/>
      <c r="J1" s="160"/>
      <c r="K1" s="200"/>
    </row>
    <row r="2" spans="1:11" ht="12.75" customHeight="1" x14ac:dyDescent="0.2">
      <c r="A2" s="94" t="str">
        <f>'A-P&amp;G '!A2</f>
        <v>Part C2:  Pricing Data</v>
      </c>
      <c r="B2" s="95"/>
      <c r="C2" s="95"/>
      <c r="D2" s="95"/>
      <c r="E2" s="95"/>
      <c r="F2" s="95"/>
      <c r="G2" s="95"/>
      <c r="H2" s="95"/>
      <c r="I2" s="95"/>
      <c r="J2" s="162"/>
      <c r="K2" s="201"/>
    </row>
    <row r="3" spans="1:11" ht="12.75" customHeight="1" x14ac:dyDescent="0.2">
      <c r="A3" s="94" t="str">
        <f>'A-P&amp;G '!A3</f>
        <v xml:space="preserve">Section C2.2:  Schedule of Quantities </v>
      </c>
      <c r="B3" s="98"/>
      <c r="C3" s="98"/>
      <c r="D3" s="98"/>
      <c r="E3" s="98"/>
      <c r="F3" s="98"/>
      <c r="G3" s="98"/>
      <c r="H3" s="98"/>
      <c r="I3" s="98"/>
      <c r="J3" s="162"/>
      <c r="K3" s="201"/>
    </row>
    <row r="4" spans="1:11" ht="12.75" customHeight="1" x14ac:dyDescent="0.2">
      <c r="A4" s="100" t="s">
        <v>78</v>
      </c>
      <c r="B4" s="98"/>
      <c r="C4" s="98"/>
      <c r="D4" s="98"/>
      <c r="E4" s="98"/>
      <c r="F4" s="98"/>
      <c r="G4" s="98"/>
      <c r="H4" s="98"/>
      <c r="I4" s="98"/>
      <c r="J4" s="162"/>
      <c r="K4" s="201"/>
    </row>
    <row r="5" spans="1:11" ht="12.75" customHeight="1" x14ac:dyDescent="0.2">
      <c r="A5" s="325" t="s">
        <v>3</v>
      </c>
      <c r="B5" s="164" t="s">
        <v>4</v>
      </c>
      <c r="C5" s="327" t="s">
        <v>5</v>
      </c>
      <c r="D5" s="328"/>
      <c r="E5" s="328"/>
      <c r="F5" s="328"/>
      <c r="G5" s="329"/>
      <c r="H5" s="333" t="s">
        <v>6</v>
      </c>
      <c r="I5" s="333" t="s">
        <v>7</v>
      </c>
      <c r="J5" s="165" t="s">
        <v>8</v>
      </c>
      <c r="K5" s="166" t="s">
        <v>9</v>
      </c>
    </row>
    <row r="6" spans="1:11" ht="12.75" customHeight="1" x14ac:dyDescent="0.2">
      <c r="A6" s="326"/>
      <c r="B6" s="167" t="s">
        <v>10</v>
      </c>
      <c r="C6" s="330"/>
      <c r="D6" s="331"/>
      <c r="E6" s="331"/>
      <c r="F6" s="331"/>
      <c r="G6" s="332"/>
      <c r="H6" s="334"/>
      <c r="I6" s="334"/>
      <c r="J6" s="168" t="s">
        <v>11</v>
      </c>
      <c r="K6" s="169" t="s">
        <v>11</v>
      </c>
    </row>
    <row r="7" spans="1:11" ht="12.75" customHeight="1" x14ac:dyDescent="0.2">
      <c r="A7" s="202"/>
      <c r="B7" s="191"/>
      <c r="C7" s="170"/>
      <c r="D7" s="171"/>
      <c r="E7" s="171"/>
      <c r="F7" s="171"/>
      <c r="G7" s="117"/>
      <c r="H7" s="118"/>
      <c r="I7" s="118"/>
      <c r="J7" s="136"/>
      <c r="K7" s="182"/>
    </row>
    <row r="8" spans="1:11" ht="12.75" customHeight="1" x14ac:dyDescent="0.2">
      <c r="A8" s="123">
        <f>F8</f>
        <v>3</v>
      </c>
      <c r="B8" s="203" t="s">
        <v>12</v>
      </c>
      <c r="C8" s="132" t="s">
        <v>13</v>
      </c>
      <c r="D8" s="132"/>
      <c r="E8" s="128"/>
      <c r="F8" s="134">
        <v>3</v>
      </c>
      <c r="G8" s="117"/>
      <c r="H8" s="118"/>
      <c r="I8" s="118"/>
      <c r="J8" s="136"/>
      <c r="K8" s="182"/>
    </row>
    <row r="9" spans="1:11" ht="12.75" customHeight="1" x14ac:dyDescent="0.2">
      <c r="A9" s="123"/>
      <c r="B9" s="204" t="s">
        <v>79</v>
      </c>
      <c r="C9" s="137" t="s">
        <v>80</v>
      </c>
      <c r="D9" s="128"/>
      <c r="E9" s="128"/>
      <c r="F9" s="177"/>
      <c r="G9" s="117"/>
      <c r="H9" s="118"/>
      <c r="I9" s="118"/>
      <c r="J9" s="136"/>
      <c r="K9" s="182"/>
    </row>
    <row r="10" spans="1:11" ht="12.75" customHeight="1" x14ac:dyDescent="0.2">
      <c r="A10" s="123"/>
      <c r="B10" s="180"/>
      <c r="C10" s="186"/>
      <c r="D10" s="122"/>
      <c r="E10" s="122"/>
      <c r="F10" s="177"/>
      <c r="G10" s="117"/>
      <c r="H10" s="118"/>
      <c r="I10" s="118"/>
      <c r="J10" s="136"/>
      <c r="K10" s="182"/>
    </row>
    <row r="11" spans="1:11" ht="12.75" customHeight="1" x14ac:dyDescent="0.2">
      <c r="A11" s="123"/>
      <c r="B11" s="205">
        <v>3.1</v>
      </c>
      <c r="C11" s="335" t="s">
        <v>81</v>
      </c>
      <c r="D11" s="336"/>
      <c r="E11" s="336"/>
      <c r="F11" s="336"/>
      <c r="G11" s="337"/>
      <c r="H11" s="118"/>
      <c r="I11" s="118"/>
      <c r="J11" s="181"/>
      <c r="K11" s="182"/>
    </row>
    <row r="12" spans="1:11" ht="12.75" customHeight="1" x14ac:dyDescent="0.2">
      <c r="A12" s="123"/>
      <c r="B12" s="197"/>
      <c r="C12" s="335" t="s">
        <v>82</v>
      </c>
      <c r="D12" s="336"/>
      <c r="E12" s="336"/>
      <c r="F12" s="336"/>
      <c r="G12" s="337"/>
      <c r="H12" s="118" t="s">
        <v>83</v>
      </c>
      <c r="I12" s="199">
        <v>3000</v>
      </c>
      <c r="J12" s="283"/>
      <c r="K12" s="196">
        <f>J12*I12</f>
        <v>0</v>
      </c>
    </row>
    <row r="13" spans="1:11" ht="12.75" customHeight="1" x14ac:dyDescent="0.2">
      <c r="A13" s="179"/>
      <c r="B13" s="180"/>
      <c r="C13" s="115"/>
      <c r="D13" s="116"/>
      <c r="E13" s="116"/>
      <c r="F13" s="177"/>
      <c r="G13" s="117"/>
      <c r="H13" s="118"/>
      <c r="I13" s="118"/>
      <c r="J13" s="181"/>
      <c r="K13" s="182"/>
    </row>
    <row r="14" spans="1:11" ht="12.75" customHeight="1" x14ac:dyDescent="0.2">
      <c r="A14" s="123"/>
      <c r="B14" s="180"/>
      <c r="C14" s="178"/>
      <c r="D14" s="116"/>
      <c r="E14" s="116"/>
      <c r="F14" s="177"/>
      <c r="G14" s="117"/>
      <c r="H14" s="118"/>
      <c r="I14" s="118"/>
      <c r="J14" s="181"/>
      <c r="K14" s="182"/>
    </row>
    <row r="15" spans="1:11" ht="12.75" customHeight="1" x14ac:dyDescent="0.2">
      <c r="A15" s="183"/>
      <c r="B15" s="180"/>
      <c r="C15" s="184"/>
      <c r="D15" s="116"/>
      <c r="E15" s="116"/>
      <c r="F15" s="177"/>
      <c r="G15" s="117"/>
      <c r="H15" s="118"/>
      <c r="I15" s="118"/>
      <c r="J15" s="136"/>
      <c r="K15" s="182"/>
    </row>
    <row r="16" spans="1:11" ht="12.75" customHeight="1" x14ac:dyDescent="0.2">
      <c r="A16" s="183"/>
      <c r="B16" s="180"/>
      <c r="C16" s="184"/>
      <c r="D16" s="116"/>
      <c r="E16" s="116"/>
      <c r="F16" s="177"/>
      <c r="G16" s="117"/>
      <c r="H16" s="118"/>
      <c r="I16" s="118"/>
      <c r="J16" s="136"/>
      <c r="K16" s="182"/>
    </row>
    <row r="17" spans="1:11" ht="12.75" customHeight="1" x14ac:dyDescent="0.2">
      <c r="A17" s="183"/>
      <c r="B17" s="180"/>
      <c r="C17" s="184"/>
      <c r="D17" s="116"/>
      <c r="E17" s="116"/>
      <c r="F17" s="177"/>
      <c r="G17" s="117"/>
      <c r="H17" s="118"/>
      <c r="I17" s="118"/>
      <c r="J17" s="136"/>
      <c r="K17" s="182"/>
    </row>
    <row r="18" spans="1:11" ht="12.75" customHeight="1" x14ac:dyDescent="0.2">
      <c r="A18" s="183"/>
      <c r="B18" s="180"/>
      <c r="C18" s="184"/>
      <c r="D18" s="116"/>
      <c r="E18" s="116"/>
      <c r="F18" s="177"/>
      <c r="G18" s="117"/>
      <c r="H18" s="118"/>
      <c r="I18" s="118"/>
      <c r="J18" s="136"/>
      <c r="K18" s="182"/>
    </row>
    <row r="19" spans="1:11" ht="12.75" customHeight="1" x14ac:dyDescent="0.2">
      <c r="A19" s="183"/>
      <c r="B19" s="180"/>
      <c r="C19" s="115"/>
      <c r="D19" s="116"/>
      <c r="E19" s="116"/>
      <c r="F19" s="177"/>
      <c r="G19" s="117"/>
      <c r="H19" s="118"/>
      <c r="I19" s="118"/>
      <c r="J19" s="136"/>
      <c r="K19" s="182"/>
    </row>
    <row r="20" spans="1:11" ht="12.75" customHeight="1" x14ac:dyDescent="0.2">
      <c r="A20" s="185"/>
      <c r="B20" s="180"/>
      <c r="C20" s="186"/>
      <c r="D20" s="116"/>
      <c r="E20" s="116"/>
      <c r="F20" s="177"/>
      <c r="G20" s="117"/>
      <c r="H20" s="118"/>
      <c r="I20" s="118"/>
      <c r="J20" s="136"/>
      <c r="K20" s="182"/>
    </row>
    <row r="21" spans="1:11" ht="12.75" customHeight="1" x14ac:dyDescent="0.2">
      <c r="A21" s="185"/>
      <c r="B21" s="180"/>
      <c r="C21" s="116"/>
      <c r="D21" s="116"/>
      <c r="E21" s="116"/>
      <c r="F21" s="177"/>
      <c r="G21" s="117"/>
      <c r="H21" s="118"/>
      <c r="I21" s="118"/>
      <c r="J21" s="136"/>
      <c r="K21" s="182"/>
    </row>
    <row r="22" spans="1:11" ht="12.75" customHeight="1" x14ac:dyDescent="0.2">
      <c r="A22" s="185"/>
      <c r="B22" s="180"/>
      <c r="C22" s="115"/>
      <c r="D22" s="116"/>
      <c r="E22" s="116"/>
      <c r="F22" s="177"/>
      <c r="G22" s="117"/>
      <c r="H22" s="118"/>
      <c r="I22" s="118"/>
      <c r="J22" s="187"/>
      <c r="K22" s="120"/>
    </row>
    <row r="23" spans="1:11" ht="12.75" customHeight="1" x14ac:dyDescent="0.2">
      <c r="A23" s="185"/>
      <c r="B23" s="180"/>
      <c r="C23" s="115"/>
      <c r="D23" s="116"/>
      <c r="E23" s="116"/>
      <c r="F23" s="177"/>
      <c r="G23" s="117"/>
      <c r="H23" s="118"/>
      <c r="I23" s="118"/>
      <c r="J23" s="187"/>
      <c r="K23" s="120"/>
    </row>
    <row r="24" spans="1:11" ht="12.75" customHeight="1" x14ac:dyDescent="0.2">
      <c r="A24" s="185"/>
      <c r="B24" s="180"/>
      <c r="C24" s="115"/>
      <c r="D24" s="116"/>
      <c r="E24" s="116"/>
      <c r="F24" s="177"/>
      <c r="G24" s="117"/>
      <c r="H24" s="118"/>
      <c r="I24" s="118"/>
      <c r="J24" s="187"/>
      <c r="K24" s="120"/>
    </row>
    <row r="25" spans="1:11" ht="12.75" customHeight="1" x14ac:dyDescent="0.2">
      <c r="A25" s="185"/>
      <c r="B25" s="180"/>
      <c r="C25" s="176"/>
      <c r="D25" s="116"/>
      <c r="E25" s="116"/>
      <c r="F25" s="177"/>
      <c r="G25" s="117"/>
      <c r="H25" s="118"/>
      <c r="I25" s="118"/>
      <c r="J25" s="187"/>
      <c r="K25" s="120"/>
    </row>
    <row r="26" spans="1:11" ht="12.75" customHeight="1" x14ac:dyDescent="0.2">
      <c r="A26" s="188"/>
      <c r="B26" s="180"/>
      <c r="C26" s="137"/>
      <c r="D26" s="116"/>
      <c r="E26" s="116"/>
      <c r="F26" s="177"/>
      <c r="G26" s="117"/>
      <c r="H26" s="118"/>
      <c r="I26" s="118"/>
      <c r="J26" s="187"/>
      <c r="K26" s="120"/>
    </row>
    <row r="27" spans="1:11" ht="12.75" customHeight="1" x14ac:dyDescent="0.2">
      <c r="A27" s="188"/>
      <c r="B27" s="180"/>
      <c r="C27" s="137"/>
      <c r="D27" s="116"/>
      <c r="E27" s="116"/>
      <c r="F27" s="177"/>
      <c r="G27" s="117"/>
      <c r="H27" s="118"/>
      <c r="I27" s="118"/>
      <c r="J27" s="187"/>
      <c r="K27" s="120"/>
    </row>
    <row r="28" spans="1:11" ht="12.75" customHeight="1" x14ac:dyDescent="0.2">
      <c r="A28" s="188"/>
      <c r="B28" s="180"/>
      <c r="C28" s="175"/>
      <c r="D28" s="116"/>
      <c r="E28" s="116"/>
      <c r="F28" s="177"/>
      <c r="G28" s="117"/>
      <c r="H28" s="118"/>
      <c r="I28" s="118"/>
      <c r="J28" s="187"/>
      <c r="K28" s="120"/>
    </row>
    <row r="29" spans="1:11" ht="12.75" customHeight="1" x14ac:dyDescent="0.2">
      <c r="A29" s="188"/>
      <c r="B29" s="180"/>
      <c r="C29" s="186"/>
      <c r="D29" s="116"/>
      <c r="E29" s="116"/>
      <c r="F29" s="177"/>
      <c r="G29" s="117"/>
      <c r="H29" s="118"/>
      <c r="I29" s="118"/>
      <c r="J29" s="187"/>
      <c r="K29" s="120"/>
    </row>
    <row r="30" spans="1:11" ht="12.75" customHeight="1" x14ac:dyDescent="0.2">
      <c r="A30" s="188"/>
      <c r="B30" s="180"/>
      <c r="C30" s="189"/>
      <c r="D30" s="116"/>
      <c r="E30" s="116"/>
      <c r="F30" s="177"/>
      <c r="G30" s="117"/>
      <c r="H30" s="118"/>
      <c r="I30" s="118"/>
      <c r="J30" s="187"/>
      <c r="K30" s="120"/>
    </row>
    <row r="31" spans="1:11" ht="12.75" customHeight="1" x14ac:dyDescent="0.2">
      <c r="A31" s="185"/>
      <c r="B31" s="180"/>
      <c r="C31" s="178"/>
      <c r="D31" s="116"/>
      <c r="E31" s="116"/>
      <c r="F31" s="177"/>
      <c r="G31" s="117"/>
      <c r="H31" s="118"/>
      <c r="I31" s="118"/>
      <c r="J31" s="187"/>
      <c r="K31" s="120"/>
    </row>
    <row r="32" spans="1:11" ht="12.75" customHeight="1" x14ac:dyDescent="0.2">
      <c r="A32" s="185"/>
      <c r="B32" s="180"/>
      <c r="C32" s="116"/>
      <c r="D32" s="116"/>
      <c r="E32" s="116"/>
      <c r="F32" s="177"/>
      <c r="G32" s="117"/>
      <c r="H32" s="118"/>
      <c r="I32" s="118"/>
      <c r="J32" s="187"/>
      <c r="K32" s="120"/>
    </row>
    <row r="33" spans="1:11" ht="12.75" customHeight="1" x14ac:dyDescent="0.2">
      <c r="A33" s="185"/>
      <c r="B33" s="180"/>
      <c r="C33" s="115"/>
      <c r="D33" s="116"/>
      <c r="E33" s="116"/>
      <c r="F33" s="177"/>
      <c r="G33" s="117"/>
      <c r="H33" s="118"/>
      <c r="I33" s="118"/>
      <c r="J33" s="187"/>
      <c r="K33" s="120"/>
    </row>
    <row r="34" spans="1:11" ht="12.75" customHeight="1" x14ac:dyDescent="0.2">
      <c r="A34" s="183"/>
      <c r="B34" s="180"/>
      <c r="C34" s="115"/>
      <c r="D34" s="116"/>
      <c r="E34" s="116"/>
      <c r="F34" s="177"/>
      <c r="G34" s="117"/>
      <c r="H34" s="118"/>
      <c r="I34" s="118"/>
      <c r="J34" s="187"/>
      <c r="K34" s="120"/>
    </row>
    <row r="35" spans="1:11" ht="12.75" customHeight="1" x14ac:dyDescent="0.2">
      <c r="A35" s="179"/>
      <c r="B35" s="180"/>
      <c r="C35" s="115"/>
      <c r="D35" s="116"/>
      <c r="E35" s="116"/>
      <c r="F35" s="177"/>
      <c r="G35" s="117"/>
      <c r="H35" s="118"/>
      <c r="I35" s="118"/>
      <c r="J35" s="187"/>
      <c r="K35" s="120"/>
    </row>
    <row r="36" spans="1:11" ht="12.75" customHeight="1" x14ac:dyDescent="0.2">
      <c r="A36" s="185"/>
      <c r="B36" s="180"/>
      <c r="C36" s="186"/>
      <c r="D36" s="116"/>
      <c r="E36" s="116"/>
      <c r="F36" s="177"/>
      <c r="G36" s="117"/>
      <c r="H36" s="118"/>
      <c r="I36" s="118"/>
      <c r="J36" s="136"/>
      <c r="K36" s="172"/>
    </row>
    <row r="37" spans="1:11" ht="12.75" customHeight="1" x14ac:dyDescent="0.2">
      <c r="A37" s="185"/>
      <c r="B37" s="180"/>
      <c r="C37" s="190"/>
      <c r="D37" s="116"/>
      <c r="E37" s="116"/>
      <c r="F37" s="177"/>
      <c r="G37" s="117"/>
      <c r="H37" s="118"/>
      <c r="I37" s="118"/>
      <c r="J37" s="136"/>
      <c r="K37" s="172"/>
    </row>
    <row r="38" spans="1:11" ht="12.75" customHeight="1" x14ac:dyDescent="0.2">
      <c r="A38" s="188"/>
      <c r="B38" s="180"/>
      <c r="C38" s="116"/>
      <c r="D38" s="116"/>
      <c r="E38" s="116"/>
      <c r="F38" s="177"/>
      <c r="G38" s="117"/>
      <c r="H38" s="118"/>
      <c r="I38" s="118"/>
      <c r="J38" s="136"/>
      <c r="K38" s="172"/>
    </row>
    <row r="39" spans="1:11" ht="12.75" customHeight="1" x14ac:dyDescent="0.2">
      <c r="A39" s="185"/>
      <c r="B39" s="180"/>
      <c r="C39" s="115"/>
      <c r="D39" s="116"/>
      <c r="E39" s="116"/>
      <c r="F39" s="177"/>
      <c r="G39" s="117"/>
      <c r="H39" s="118"/>
      <c r="I39" s="118"/>
      <c r="J39" s="136"/>
      <c r="K39" s="172"/>
    </row>
    <row r="40" spans="1:11" ht="12.75" customHeight="1" x14ac:dyDescent="0.2">
      <c r="A40" s="185"/>
      <c r="B40" s="180"/>
      <c r="C40" s="115"/>
      <c r="D40" s="116"/>
      <c r="E40" s="116"/>
      <c r="F40" s="177"/>
      <c r="G40" s="117"/>
      <c r="H40" s="118"/>
      <c r="I40" s="118"/>
      <c r="J40" s="136"/>
      <c r="K40" s="172"/>
    </row>
    <row r="41" spans="1:11" ht="12.75" customHeight="1" x14ac:dyDescent="0.2">
      <c r="A41" s="185"/>
      <c r="B41" s="180"/>
      <c r="C41" s="115"/>
      <c r="D41" s="116"/>
      <c r="E41" s="116"/>
      <c r="F41" s="177"/>
      <c r="G41" s="117"/>
      <c r="H41" s="118"/>
      <c r="I41" s="118"/>
      <c r="J41" s="136"/>
      <c r="K41" s="172"/>
    </row>
    <row r="42" spans="1:11" ht="12.75" customHeight="1" x14ac:dyDescent="0.2">
      <c r="A42" s="188"/>
      <c r="B42" s="180"/>
      <c r="C42" s="175"/>
      <c r="D42" s="116"/>
      <c r="E42" s="116"/>
      <c r="F42" s="177"/>
      <c r="G42" s="117"/>
      <c r="H42" s="118"/>
      <c r="I42" s="118"/>
      <c r="J42" s="136"/>
      <c r="K42" s="172"/>
    </row>
    <row r="43" spans="1:11" ht="12.75" customHeight="1" x14ac:dyDescent="0.2">
      <c r="A43" s="188"/>
      <c r="B43" s="180"/>
      <c r="C43" s="186"/>
      <c r="D43" s="116"/>
      <c r="E43" s="116"/>
      <c r="F43" s="177"/>
      <c r="G43" s="117"/>
      <c r="H43" s="118"/>
      <c r="I43" s="118"/>
      <c r="J43" s="136"/>
      <c r="K43" s="172"/>
    </row>
    <row r="44" spans="1:11" ht="12.75" customHeight="1" x14ac:dyDescent="0.2">
      <c r="A44" s="188"/>
      <c r="B44" s="180"/>
      <c r="C44" s="186"/>
      <c r="D44" s="116"/>
      <c r="E44" s="116"/>
      <c r="F44" s="177"/>
      <c r="G44" s="117"/>
      <c r="H44" s="118"/>
      <c r="I44" s="118"/>
      <c r="J44" s="136"/>
      <c r="K44" s="172"/>
    </row>
    <row r="45" spans="1:11" ht="12.75" customHeight="1" x14ac:dyDescent="0.2">
      <c r="A45" s="188"/>
      <c r="B45" s="180"/>
      <c r="C45" s="122"/>
      <c r="D45" s="116"/>
      <c r="E45" s="116"/>
      <c r="F45" s="177"/>
      <c r="G45" s="117"/>
      <c r="H45" s="118"/>
      <c r="I45" s="118"/>
      <c r="J45" s="136"/>
      <c r="K45" s="172"/>
    </row>
    <row r="46" spans="1:11" ht="12.75" customHeight="1" x14ac:dyDescent="0.2">
      <c r="A46" s="185"/>
      <c r="B46" s="180"/>
      <c r="C46" s="116"/>
      <c r="D46" s="116"/>
      <c r="E46" s="116"/>
      <c r="F46" s="177"/>
      <c r="G46" s="117"/>
      <c r="H46" s="118"/>
      <c r="I46" s="118"/>
      <c r="J46" s="136"/>
      <c r="K46" s="172"/>
    </row>
    <row r="47" spans="1:11" ht="12.75" customHeight="1" x14ac:dyDescent="0.2">
      <c r="A47" s="185"/>
      <c r="B47" s="180"/>
      <c r="C47" s="115"/>
      <c r="D47" s="116"/>
      <c r="E47" s="116"/>
      <c r="F47" s="177"/>
      <c r="G47" s="117"/>
      <c r="H47" s="118"/>
      <c r="I47" s="118"/>
      <c r="J47" s="136"/>
      <c r="K47" s="172"/>
    </row>
    <row r="48" spans="1:11" ht="12.75" customHeight="1" x14ac:dyDescent="0.2">
      <c r="A48" s="185"/>
      <c r="B48" s="180"/>
      <c r="C48" s="115"/>
      <c r="D48" s="184"/>
      <c r="E48" s="116"/>
      <c r="F48" s="177"/>
      <c r="G48" s="117"/>
      <c r="H48" s="118"/>
      <c r="I48" s="118"/>
      <c r="J48" s="136"/>
      <c r="K48" s="172"/>
    </row>
    <row r="49" spans="1:11" ht="12.75" customHeight="1" x14ac:dyDescent="0.2">
      <c r="A49" s="188"/>
      <c r="B49" s="180"/>
      <c r="C49" s="115"/>
      <c r="D49" s="116"/>
      <c r="E49" s="116"/>
      <c r="F49" s="177"/>
      <c r="G49" s="117"/>
      <c r="H49" s="118"/>
      <c r="I49" s="118"/>
      <c r="J49" s="136"/>
      <c r="K49" s="172"/>
    </row>
    <row r="50" spans="1:11" ht="12.75" customHeight="1" x14ac:dyDescent="0.2">
      <c r="A50" s="185"/>
      <c r="B50" s="180"/>
      <c r="C50" s="115"/>
      <c r="D50" s="116"/>
      <c r="E50" s="116"/>
      <c r="F50" s="177"/>
      <c r="G50" s="117"/>
      <c r="H50" s="118"/>
      <c r="I50" s="118"/>
      <c r="J50" s="136"/>
      <c r="K50" s="172"/>
    </row>
    <row r="51" spans="1:11" ht="12.75" customHeight="1" x14ac:dyDescent="0.2">
      <c r="A51" s="188"/>
      <c r="B51" s="180"/>
      <c r="C51" s="175"/>
      <c r="D51" s="184"/>
      <c r="E51" s="116"/>
      <c r="F51" s="177"/>
      <c r="G51" s="117"/>
      <c r="H51" s="118"/>
      <c r="I51" s="118"/>
      <c r="J51" s="136"/>
      <c r="K51" s="172"/>
    </row>
    <row r="52" spans="1:11" ht="12.75" customHeight="1" x14ac:dyDescent="0.2">
      <c r="A52" s="185"/>
      <c r="B52" s="180"/>
      <c r="C52" s="175"/>
      <c r="D52" s="116"/>
      <c r="E52" s="116"/>
      <c r="F52" s="177"/>
      <c r="G52" s="117"/>
      <c r="H52" s="118"/>
      <c r="I52" s="118"/>
      <c r="J52" s="136"/>
      <c r="K52" s="172"/>
    </row>
    <row r="53" spans="1:11" ht="12.75" customHeight="1" x14ac:dyDescent="0.2">
      <c r="A53" s="127"/>
      <c r="B53" s="191"/>
      <c r="C53" s="170"/>
      <c r="D53" s="177"/>
      <c r="E53" s="177"/>
      <c r="F53" s="177"/>
      <c r="G53" s="117"/>
      <c r="H53" s="118"/>
      <c r="I53" s="118"/>
      <c r="J53" s="136"/>
      <c r="K53" s="182"/>
    </row>
    <row r="54" spans="1:11" ht="12.75" customHeight="1" x14ac:dyDescent="0.2">
      <c r="A54" s="127"/>
      <c r="B54" s="191"/>
      <c r="C54" s="132" t="str">
        <f>C8</f>
        <v>SCHEDULE:</v>
      </c>
      <c r="D54" s="133"/>
      <c r="E54" s="133"/>
      <c r="F54" s="134">
        <f>$F$8</f>
        <v>3</v>
      </c>
      <c r="G54" s="135"/>
      <c r="H54" s="118"/>
      <c r="I54" s="118"/>
      <c r="J54" s="136"/>
      <c r="K54" s="182"/>
    </row>
    <row r="55" spans="1:11" ht="12.75" customHeight="1" x14ac:dyDescent="0.2">
      <c r="A55" s="127"/>
      <c r="B55" s="191"/>
      <c r="C55" s="137" t="s">
        <v>80</v>
      </c>
      <c r="D55" s="133"/>
      <c r="E55" s="133"/>
      <c r="F55" s="133"/>
      <c r="G55" s="135"/>
      <c r="H55" s="118"/>
      <c r="I55" s="118"/>
      <c r="J55" s="136"/>
      <c r="K55" s="182"/>
    </row>
    <row r="56" spans="1:11" ht="12.75" customHeight="1" x14ac:dyDescent="0.2">
      <c r="A56" s="127"/>
      <c r="B56" s="191"/>
      <c r="C56" s="192"/>
      <c r="D56" s="133"/>
      <c r="E56" s="133"/>
      <c r="F56" s="133"/>
      <c r="G56" s="135"/>
      <c r="H56" s="118"/>
      <c r="I56" s="118"/>
      <c r="J56" s="136"/>
      <c r="K56" s="182"/>
    </row>
    <row r="57" spans="1:11" ht="30" customHeight="1" thickBot="1" x14ac:dyDescent="0.25">
      <c r="A57" s="193"/>
      <c r="B57" s="142"/>
      <c r="C57" s="194" t="s">
        <v>56</v>
      </c>
      <c r="D57" s="144"/>
      <c r="E57" s="144"/>
      <c r="F57" s="144"/>
      <c r="G57" s="144"/>
      <c r="H57" s="142"/>
      <c r="I57" s="145"/>
      <c r="J57" s="146" t="s">
        <v>57</v>
      </c>
      <c r="K57" s="195">
        <f>SUM(K10:K17)</f>
        <v>0</v>
      </c>
    </row>
    <row r="58" spans="1:11" ht="12.75" customHeight="1" x14ac:dyDescent="0.2">
      <c r="A58" s="148"/>
      <c r="B58" s="149"/>
      <c r="C58" s="150"/>
      <c r="D58" s="150"/>
      <c r="E58" s="150"/>
      <c r="F58" s="150"/>
      <c r="G58" s="150"/>
      <c r="H58" s="149"/>
      <c r="I58" s="149"/>
      <c r="J58" s="151"/>
      <c r="K58" s="151"/>
    </row>
    <row r="59" spans="1:11" ht="12.75" customHeight="1" x14ac:dyDescent="0.2">
      <c r="A59" s="148"/>
      <c r="B59" s="149"/>
      <c r="C59" s="150"/>
      <c r="D59" s="150"/>
      <c r="E59" s="150"/>
      <c r="F59" s="150"/>
      <c r="G59" s="150"/>
      <c r="H59" s="149"/>
      <c r="I59" s="149"/>
      <c r="J59" s="151"/>
      <c r="K59" s="151"/>
    </row>
    <row r="60" spans="1:11" ht="12.75" customHeight="1" x14ac:dyDescent="0.2">
      <c r="A60" s="148"/>
      <c r="B60" s="149"/>
      <c r="C60" s="150"/>
      <c r="D60" s="150"/>
      <c r="E60" s="150"/>
      <c r="F60" s="150"/>
      <c r="G60" s="150"/>
      <c r="H60" s="149"/>
      <c r="I60" s="149"/>
      <c r="J60" s="151"/>
      <c r="K60" s="151"/>
    </row>
    <row r="61" spans="1:11" ht="12.75" customHeight="1" x14ac:dyDescent="0.2">
      <c r="A61" s="148"/>
      <c r="B61" s="149"/>
      <c r="C61" s="150"/>
      <c r="D61" s="150"/>
      <c r="E61" s="150"/>
      <c r="F61" s="150"/>
      <c r="G61" s="150"/>
      <c r="H61" s="149"/>
      <c r="I61" s="149"/>
      <c r="J61" s="151"/>
      <c r="K61" s="151"/>
    </row>
    <row r="62" spans="1:11" ht="12.75" customHeight="1" x14ac:dyDescent="0.2">
      <c r="A62" s="148"/>
      <c r="B62" s="149"/>
      <c r="C62" s="150"/>
      <c r="D62" s="150"/>
      <c r="E62" s="150"/>
      <c r="F62" s="150"/>
      <c r="G62" s="150"/>
      <c r="H62" s="149"/>
      <c r="I62" s="149"/>
      <c r="J62" s="151"/>
      <c r="K62" s="151"/>
    </row>
    <row r="63" spans="1:11" ht="12.75" customHeight="1" x14ac:dyDescent="0.2">
      <c r="A63" s="148"/>
      <c r="B63" s="149"/>
      <c r="C63" s="150"/>
      <c r="D63" s="150"/>
      <c r="E63" s="150"/>
      <c r="F63" s="150"/>
      <c r="G63" s="150"/>
      <c r="H63" s="149"/>
      <c r="I63" s="149"/>
      <c r="J63" s="151"/>
      <c r="K63" s="151"/>
    </row>
    <row r="64" spans="1:11" ht="12.75" customHeight="1" x14ac:dyDescent="0.2">
      <c r="A64" s="148"/>
      <c r="B64" s="149"/>
      <c r="C64" s="150"/>
      <c r="D64" s="150"/>
      <c r="E64" s="150"/>
      <c r="F64" s="150"/>
      <c r="G64" s="150"/>
      <c r="H64" s="149"/>
      <c r="I64" s="149"/>
      <c r="J64" s="151"/>
      <c r="K64" s="151"/>
    </row>
    <row r="65" spans="1:11" ht="12.75" customHeight="1" x14ac:dyDescent="0.2">
      <c r="A65" s="148"/>
      <c r="B65" s="149"/>
      <c r="C65" s="150"/>
      <c r="D65" s="150"/>
      <c r="E65" s="150"/>
      <c r="F65" s="150"/>
      <c r="G65" s="150"/>
      <c r="H65" s="149"/>
      <c r="I65" s="149"/>
      <c r="J65" s="151"/>
      <c r="K65" s="151"/>
    </row>
    <row r="66" spans="1:11" ht="12.75" customHeight="1" x14ac:dyDescent="0.2">
      <c r="A66" s="148"/>
      <c r="B66" s="149"/>
      <c r="C66" s="150"/>
      <c r="D66" s="150"/>
      <c r="E66" s="150"/>
      <c r="F66" s="150"/>
      <c r="G66" s="150"/>
      <c r="H66" s="149"/>
      <c r="I66" s="149"/>
      <c r="J66" s="151"/>
      <c r="K66" s="151"/>
    </row>
    <row r="67" spans="1:11" ht="12.75" customHeight="1" x14ac:dyDescent="0.2">
      <c r="A67" s="148"/>
      <c r="B67" s="149"/>
      <c r="C67" s="150"/>
      <c r="D67" s="150"/>
      <c r="E67" s="150"/>
      <c r="F67" s="150"/>
      <c r="G67" s="150"/>
      <c r="H67" s="149"/>
      <c r="I67" s="149"/>
      <c r="J67" s="151"/>
      <c r="K67" s="151"/>
    </row>
    <row r="68" spans="1:11" ht="12.75" customHeight="1" x14ac:dyDescent="0.2">
      <c r="A68" s="148"/>
      <c r="B68" s="149"/>
      <c r="C68" s="150"/>
      <c r="D68" s="150"/>
      <c r="E68" s="150"/>
      <c r="F68" s="150"/>
      <c r="G68" s="150"/>
      <c r="H68" s="149"/>
      <c r="I68" s="149"/>
      <c r="J68" s="151"/>
      <c r="K68" s="151"/>
    </row>
    <row r="69" spans="1:11" ht="12.75" customHeight="1" x14ac:dyDescent="0.2">
      <c r="A69" s="148"/>
      <c r="B69" s="149"/>
      <c r="C69" s="150"/>
      <c r="D69" s="150"/>
      <c r="E69" s="150"/>
      <c r="F69" s="150"/>
      <c r="G69" s="150"/>
      <c r="H69" s="149"/>
      <c r="I69" s="149"/>
      <c r="J69" s="151"/>
      <c r="K69" s="151"/>
    </row>
    <row r="70" spans="1:11" ht="12.75" customHeight="1" x14ac:dyDescent="0.2">
      <c r="A70" s="148"/>
      <c r="B70" s="149"/>
      <c r="C70" s="150"/>
      <c r="D70" s="150"/>
      <c r="E70" s="150"/>
      <c r="F70" s="150"/>
      <c r="G70" s="150"/>
      <c r="H70" s="149"/>
      <c r="I70" s="149"/>
      <c r="J70" s="151"/>
      <c r="K70" s="151"/>
    </row>
    <row r="71" spans="1:11" ht="12.75" customHeight="1" x14ac:dyDescent="0.2">
      <c r="A71" s="148"/>
      <c r="B71" s="149"/>
      <c r="C71" s="150"/>
      <c r="D71" s="150"/>
      <c r="E71" s="150"/>
      <c r="F71" s="150"/>
      <c r="G71" s="150"/>
      <c r="H71" s="149"/>
      <c r="I71" s="149"/>
      <c r="J71" s="151"/>
      <c r="K71" s="151"/>
    </row>
    <row r="72" spans="1:11" ht="12.75" customHeight="1" x14ac:dyDescent="0.2">
      <c r="A72" s="148"/>
      <c r="B72" s="149"/>
      <c r="C72" s="150"/>
      <c r="D72" s="150"/>
      <c r="E72" s="150"/>
      <c r="F72" s="150"/>
      <c r="G72" s="150"/>
      <c r="H72" s="149"/>
      <c r="I72" s="149"/>
      <c r="J72" s="151"/>
      <c r="K72" s="151"/>
    </row>
    <row r="73" spans="1:11" ht="12.75" customHeight="1" x14ac:dyDescent="0.2">
      <c r="A73" s="148"/>
      <c r="B73" s="149"/>
      <c r="C73" s="150"/>
      <c r="D73" s="150"/>
      <c r="E73" s="150"/>
      <c r="F73" s="150"/>
      <c r="G73" s="150"/>
      <c r="H73" s="149"/>
      <c r="I73" s="149"/>
      <c r="J73" s="151"/>
      <c r="K73" s="151"/>
    </row>
    <row r="74" spans="1:11" ht="12.75" customHeight="1" x14ac:dyDescent="0.2">
      <c r="A74" s="148"/>
      <c r="B74" s="149"/>
      <c r="C74" s="150"/>
      <c r="D74" s="150"/>
      <c r="E74" s="150"/>
      <c r="F74" s="150"/>
      <c r="G74" s="150"/>
      <c r="H74" s="149"/>
      <c r="I74" s="149"/>
      <c r="J74" s="151"/>
      <c r="K74" s="151"/>
    </row>
    <row r="75" spans="1:11" ht="12.75" customHeight="1" x14ac:dyDescent="0.2">
      <c r="A75" s="148"/>
      <c r="B75" s="149"/>
      <c r="C75" s="150"/>
      <c r="D75" s="150"/>
      <c r="E75" s="150"/>
      <c r="F75" s="150"/>
      <c r="G75" s="150"/>
      <c r="H75" s="149"/>
      <c r="I75" s="149"/>
      <c r="J75" s="151"/>
      <c r="K75" s="151"/>
    </row>
    <row r="76" spans="1:11" ht="12.75" customHeight="1" x14ac:dyDescent="0.2">
      <c r="A76" s="148"/>
      <c r="B76" s="149"/>
      <c r="C76" s="150"/>
      <c r="D76" s="150"/>
      <c r="E76" s="150"/>
      <c r="F76" s="150"/>
      <c r="G76" s="150"/>
      <c r="H76" s="149"/>
      <c r="I76" s="149"/>
      <c r="J76" s="151"/>
      <c r="K76" s="151"/>
    </row>
    <row r="77" spans="1:11" ht="12.75" customHeight="1" x14ac:dyDescent="0.2">
      <c r="A77" s="148"/>
      <c r="B77" s="149"/>
      <c r="C77" s="150"/>
      <c r="D77" s="150"/>
      <c r="E77" s="150"/>
      <c r="F77" s="150"/>
      <c r="G77" s="150"/>
      <c r="H77" s="149"/>
      <c r="I77" s="149"/>
      <c r="J77" s="151"/>
      <c r="K77" s="151"/>
    </row>
    <row r="78" spans="1:11" ht="12.75" customHeight="1" x14ac:dyDescent="0.2">
      <c r="A78" s="148"/>
      <c r="B78" s="149"/>
      <c r="C78" s="150"/>
      <c r="D78" s="150"/>
      <c r="E78" s="150"/>
      <c r="F78" s="150"/>
      <c r="G78" s="150"/>
      <c r="H78" s="149"/>
      <c r="I78" s="149"/>
      <c r="J78" s="151"/>
      <c r="K78" s="151"/>
    </row>
    <row r="79" spans="1:11" ht="12.75" customHeight="1" x14ac:dyDescent="0.2">
      <c r="A79" s="148"/>
      <c r="B79" s="149"/>
      <c r="C79" s="150"/>
      <c r="D79" s="150"/>
      <c r="E79" s="150"/>
      <c r="F79" s="150"/>
      <c r="G79" s="150"/>
      <c r="H79" s="149"/>
      <c r="I79" s="149"/>
      <c r="J79" s="151"/>
      <c r="K79" s="151"/>
    </row>
    <row r="80" spans="1:11" ht="12.75" customHeight="1" x14ac:dyDescent="0.2">
      <c r="A80" s="148"/>
      <c r="B80" s="149"/>
      <c r="C80" s="150"/>
      <c r="D80" s="150"/>
      <c r="E80" s="150"/>
      <c r="F80" s="150"/>
      <c r="G80" s="150"/>
      <c r="H80" s="149"/>
      <c r="I80" s="149"/>
      <c r="J80" s="151"/>
      <c r="K80" s="151"/>
    </row>
    <row r="81" spans="1:11" ht="12.75" customHeight="1" x14ac:dyDescent="0.2">
      <c r="A81" s="148"/>
      <c r="B81" s="149"/>
      <c r="C81" s="150"/>
      <c r="D81" s="150"/>
      <c r="E81" s="150"/>
      <c r="F81" s="150"/>
      <c r="G81" s="150"/>
      <c r="H81" s="149"/>
      <c r="I81" s="149"/>
      <c r="J81" s="151"/>
      <c r="K81" s="151"/>
    </row>
    <row r="82" spans="1:11" ht="12.75" customHeight="1" x14ac:dyDescent="0.2">
      <c r="A82" s="148"/>
      <c r="B82" s="149"/>
      <c r="C82" s="150"/>
      <c r="D82" s="150"/>
      <c r="E82" s="150"/>
      <c r="F82" s="150"/>
      <c r="G82" s="150"/>
      <c r="H82" s="149"/>
      <c r="I82" s="149"/>
      <c r="J82" s="151"/>
      <c r="K82" s="151"/>
    </row>
    <row r="83" spans="1:11" ht="12.75" customHeight="1" x14ac:dyDescent="0.2">
      <c r="A83" s="148"/>
      <c r="B83" s="149"/>
      <c r="C83" s="150"/>
      <c r="D83" s="150"/>
      <c r="E83" s="150"/>
      <c r="F83" s="150"/>
      <c r="G83" s="150"/>
      <c r="H83" s="149"/>
      <c r="I83" s="149"/>
      <c r="J83" s="151"/>
      <c r="K83" s="151"/>
    </row>
    <row r="84" spans="1:11" ht="12.75" customHeight="1" x14ac:dyDescent="0.2">
      <c r="A84" s="148"/>
      <c r="B84" s="149"/>
      <c r="C84" s="150"/>
      <c r="D84" s="150"/>
      <c r="E84" s="150"/>
      <c r="F84" s="150"/>
      <c r="G84" s="150"/>
      <c r="H84" s="149"/>
      <c r="I84" s="149"/>
      <c r="J84" s="151"/>
      <c r="K84" s="151"/>
    </row>
    <row r="85" spans="1:11" ht="12.75" customHeight="1" x14ac:dyDescent="0.2">
      <c r="A85" s="148"/>
      <c r="B85" s="149"/>
      <c r="C85" s="150"/>
      <c r="D85" s="150"/>
      <c r="E85" s="150"/>
      <c r="F85" s="150"/>
      <c r="G85" s="150"/>
      <c r="H85" s="149"/>
      <c r="I85" s="149"/>
      <c r="J85" s="151"/>
      <c r="K85" s="151"/>
    </row>
    <row r="86" spans="1:11" ht="12.75" customHeight="1" x14ac:dyDescent="0.2">
      <c r="A86" s="148"/>
      <c r="B86" s="149"/>
      <c r="C86" s="150"/>
      <c r="D86" s="150"/>
      <c r="E86" s="150"/>
      <c r="F86" s="150"/>
      <c r="G86" s="150"/>
      <c r="H86" s="149"/>
      <c r="I86" s="149"/>
      <c r="J86" s="151"/>
      <c r="K86" s="151"/>
    </row>
    <row r="87" spans="1:11" ht="12.75" customHeight="1" x14ac:dyDescent="0.2">
      <c r="A87" s="148"/>
      <c r="B87" s="149"/>
      <c r="C87" s="150"/>
      <c r="D87" s="150"/>
      <c r="E87" s="150"/>
      <c r="F87" s="150"/>
      <c r="G87" s="150"/>
      <c r="H87" s="149"/>
      <c r="I87" s="149"/>
      <c r="J87" s="151"/>
      <c r="K87" s="151"/>
    </row>
    <row r="88" spans="1:11" ht="12.75" customHeight="1" x14ac:dyDescent="0.2">
      <c r="A88" s="148"/>
      <c r="B88" s="149"/>
      <c r="C88" s="150"/>
      <c r="D88" s="150"/>
      <c r="E88" s="150"/>
      <c r="F88" s="150"/>
      <c r="G88" s="150"/>
      <c r="H88" s="149"/>
      <c r="I88" s="149"/>
      <c r="J88" s="151"/>
      <c r="K88" s="151"/>
    </row>
    <row r="89" spans="1:11" ht="12.75" customHeight="1" x14ac:dyDescent="0.2">
      <c r="A89" s="148"/>
      <c r="B89" s="149"/>
      <c r="C89" s="150"/>
      <c r="D89" s="150"/>
      <c r="E89" s="150"/>
      <c r="F89" s="150"/>
      <c r="G89" s="150"/>
      <c r="H89" s="149"/>
      <c r="I89" s="149"/>
      <c r="J89" s="151"/>
      <c r="K89" s="151"/>
    </row>
    <row r="90" spans="1:11" ht="12.75" customHeight="1" x14ac:dyDescent="0.2">
      <c r="A90" s="148"/>
      <c r="B90" s="149"/>
      <c r="C90" s="150"/>
      <c r="D90" s="150"/>
      <c r="E90" s="150"/>
      <c r="F90" s="150"/>
      <c r="G90" s="150"/>
      <c r="H90" s="149"/>
      <c r="I90" s="149"/>
      <c r="J90" s="151"/>
      <c r="K90" s="151"/>
    </row>
    <row r="91" spans="1:11" ht="12.75" customHeight="1" x14ac:dyDescent="0.2">
      <c r="A91" s="148"/>
      <c r="B91" s="149"/>
      <c r="C91" s="150"/>
      <c r="D91" s="150"/>
      <c r="E91" s="150"/>
      <c r="F91" s="150"/>
      <c r="G91" s="150"/>
      <c r="H91" s="149"/>
      <c r="I91" s="149"/>
      <c r="J91" s="151"/>
      <c r="K91" s="151"/>
    </row>
    <row r="92" spans="1:11" ht="12.75" customHeight="1" x14ac:dyDescent="0.2">
      <c r="A92" s="148"/>
      <c r="B92" s="149"/>
      <c r="C92" s="150"/>
      <c r="D92" s="150"/>
      <c r="E92" s="150"/>
      <c r="F92" s="150"/>
      <c r="G92" s="150"/>
      <c r="H92" s="149"/>
      <c r="I92" s="149"/>
      <c r="J92" s="151"/>
      <c r="K92" s="151"/>
    </row>
    <row r="93" spans="1:11" ht="12.75" customHeight="1" x14ac:dyDescent="0.2">
      <c r="A93" s="148"/>
      <c r="B93" s="149"/>
      <c r="C93" s="150"/>
      <c r="D93" s="150"/>
      <c r="E93" s="150"/>
      <c r="F93" s="150"/>
      <c r="G93" s="150"/>
      <c r="H93" s="149"/>
      <c r="I93" s="149"/>
      <c r="J93" s="151"/>
      <c r="K93" s="151"/>
    </row>
    <row r="94" spans="1:11" ht="12.75" customHeight="1" x14ac:dyDescent="0.2">
      <c r="A94" s="148"/>
      <c r="B94" s="149"/>
      <c r="C94" s="150"/>
      <c r="D94" s="150"/>
      <c r="E94" s="150"/>
      <c r="F94" s="150"/>
      <c r="G94" s="150"/>
      <c r="H94" s="149"/>
      <c r="I94" s="149"/>
      <c r="J94" s="151"/>
      <c r="K94" s="151"/>
    </row>
    <row r="95" spans="1:11" ht="12.75" customHeight="1" x14ac:dyDescent="0.2">
      <c r="A95" s="148"/>
      <c r="B95" s="149"/>
      <c r="C95" s="150"/>
      <c r="D95" s="150"/>
      <c r="E95" s="150"/>
      <c r="F95" s="150"/>
      <c r="G95" s="150"/>
      <c r="H95" s="149"/>
      <c r="I95" s="149"/>
      <c r="J95" s="151"/>
      <c r="K95" s="151"/>
    </row>
    <row r="96" spans="1:11" ht="12.75" customHeight="1" x14ac:dyDescent="0.2">
      <c r="A96" s="148"/>
      <c r="B96" s="149"/>
      <c r="C96" s="150"/>
      <c r="D96" s="150"/>
      <c r="E96" s="150"/>
      <c r="F96" s="150"/>
      <c r="G96" s="150"/>
      <c r="H96" s="149"/>
      <c r="I96" s="149"/>
      <c r="J96" s="151"/>
      <c r="K96" s="151"/>
    </row>
    <row r="97" spans="1:11" ht="12.75" customHeight="1" x14ac:dyDescent="0.2">
      <c r="A97" s="148"/>
      <c r="B97" s="149"/>
      <c r="C97" s="150"/>
      <c r="D97" s="150"/>
      <c r="E97" s="150"/>
      <c r="F97" s="150"/>
      <c r="G97" s="150"/>
      <c r="H97" s="149"/>
      <c r="I97" s="149"/>
      <c r="J97" s="151"/>
      <c r="K97" s="151"/>
    </row>
    <row r="98" spans="1:11" ht="12.75" customHeight="1" x14ac:dyDescent="0.2">
      <c r="A98" s="148"/>
      <c r="B98" s="149"/>
      <c r="C98" s="150"/>
      <c r="D98" s="150"/>
      <c r="E98" s="150"/>
      <c r="F98" s="150"/>
      <c r="G98" s="150"/>
      <c r="H98" s="149"/>
      <c r="I98" s="149"/>
      <c r="J98" s="151"/>
      <c r="K98" s="151"/>
    </row>
    <row r="99" spans="1:11" ht="12.75" customHeight="1" x14ac:dyDescent="0.2">
      <c r="A99" s="148"/>
      <c r="B99" s="149"/>
      <c r="C99" s="150"/>
      <c r="D99" s="150"/>
      <c r="E99" s="150"/>
      <c r="F99" s="150"/>
      <c r="G99" s="150"/>
      <c r="H99" s="149"/>
      <c r="I99" s="149"/>
      <c r="J99" s="151"/>
      <c r="K99" s="151"/>
    </row>
  </sheetData>
  <sheetProtection algorithmName="SHA-512" hashValue="XknqhgYIBYw3GaX4uLhfv1HnDTZElVVJllQJDHZMlccl1Zjxbpu0N04GVa/zIoRjnB+vLT3LcocRAvI8/OqSKg==" saltValue="CDRQs1ov7V9NMULojCn0Ag==" spinCount="100000" sheet="1" objects="1" scenarios="1"/>
  <mergeCells count="6">
    <mergeCell ref="C12:G12"/>
    <mergeCell ref="A5:A6"/>
    <mergeCell ref="C5:G6"/>
    <mergeCell ref="H5:H6"/>
    <mergeCell ref="I5:I6"/>
    <mergeCell ref="C11:G11"/>
  </mergeCells>
  <pageMargins left="0.7" right="0.7" top="0.75" bottom="0.75" header="0" footer="0"/>
  <pageSetup scale="86" fitToHeight="0" orientation="portrait" r:id="rId1"/>
  <headerFooter>
    <oddFooter>&amp;C&amp;G
C2.2.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08000"/>
    <pageSetUpPr fitToPage="1"/>
  </sheetPr>
  <dimension ref="A1:M216"/>
  <sheetViews>
    <sheetView view="pageBreakPreview" topLeftCell="A13" zoomScale="80" zoomScaleNormal="100" zoomScaleSheetLayoutView="80" workbookViewId="0">
      <selection activeCell="V19" sqref="V19"/>
    </sheetView>
  </sheetViews>
  <sheetFormatPr defaultColWidth="12.7109375" defaultRowHeight="15" customHeight="1" x14ac:dyDescent="0.2"/>
  <cols>
    <col min="1" max="1" width="6.7109375" style="282" customWidth="1"/>
    <col min="2" max="2" width="7.7109375" style="282" customWidth="1"/>
    <col min="3" max="3" width="3.7109375" style="282" customWidth="1"/>
    <col min="4" max="4" width="4.140625" style="282" customWidth="1"/>
    <col min="5" max="6" width="3.7109375" style="282" customWidth="1"/>
    <col min="7" max="7" width="31.7109375" style="282" customWidth="1"/>
    <col min="8" max="8" width="6.7109375" style="282" customWidth="1"/>
    <col min="9" max="9" width="7.7109375" style="282" customWidth="1"/>
    <col min="10" max="10" width="10.7109375" style="282" customWidth="1"/>
    <col min="11" max="11" width="12.7109375" style="282" customWidth="1"/>
    <col min="12" max="13" width="9.140625" style="282" customWidth="1"/>
    <col min="14" max="16384" width="12.7109375" style="282"/>
  </cols>
  <sheetData>
    <row r="1" spans="1:13" ht="12.75" customHeight="1" x14ac:dyDescent="0.2">
      <c r="A1" s="89" t="str">
        <f>'A-P&amp;G '!A1</f>
        <v>Contract:  003/MKLM/2022/2023</v>
      </c>
      <c r="B1" s="90"/>
      <c r="C1" s="90"/>
      <c r="D1" s="90"/>
      <c r="E1" s="90"/>
      <c r="F1" s="90"/>
      <c r="G1" s="159"/>
      <c r="H1" s="159"/>
      <c r="I1" s="159"/>
      <c r="J1" s="160"/>
      <c r="K1" s="200"/>
      <c r="L1" s="177"/>
      <c r="M1" s="150"/>
    </row>
    <row r="2" spans="1:13" ht="12.75" customHeight="1" x14ac:dyDescent="0.2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162"/>
      <c r="K2" s="201"/>
      <c r="L2" s="177"/>
      <c r="M2" s="150"/>
    </row>
    <row r="3" spans="1:13" ht="12.75" customHeight="1" x14ac:dyDescent="0.2">
      <c r="A3" s="94" t="str">
        <f>'A-P&amp;G '!A3</f>
        <v xml:space="preserve">Section C2.2:  Schedule of Quantities </v>
      </c>
      <c r="B3" s="98"/>
      <c r="C3" s="98"/>
      <c r="D3" s="98"/>
      <c r="E3" s="98"/>
      <c r="F3" s="98"/>
      <c r="G3" s="98"/>
      <c r="H3" s="98"/>
      <c r="I3" s="98"/>
      <c r="J3" s="162"/>
      <c r="K3" s="201"/>
      <c r="L3" s="177"/>
      <c r="M3" s="150"/>
    </row>
    <row r="4" spans="1:13" ht="12.75" customHeight="1" x14ac:dyDescent="0.2">
      <c r="A4" s="100" t="s">
        <v>84</v>
      </c>
      <c r="B4" s="98"/>
      <c r="C4" s="98"/>
      <c r="D4" s="98"/>
      <c r="E4" s="98"/>
      <c r="F4" s="98"/>
      <c r="G4" s="98"/>
      <c r="H4" s="98"/>
      <c r="I4" s="98"/>
      <c r="J4" s="162"/>
      <c r="K4" s="201"/>
      <c r="L4" s="177"/>
      <c r="M4" s="150"/>
    </row>
    <row r="5" spans="1:13" ht="12.75" customHeight="1" x14ac:dyDescent="0.2">
      <c r="A5" s="343" t="s">
        <v>3</v>
      </c>
      <c r="B5" s="235" t="s">
        <v>4</v>
      </c>
      <c r="C5" s="344" t="s">
        <v>5</v>
      </c>
      <c r="D5" s="345"/>
      <c r="E5" s="345"/>
      <c r="F5" s="345"/>
      <c r="G5" s="346"/>
      <c r="H5" s="338" t="s">
        <v>6</v>
      </c>
      <c r="I5" s="338" t="s">
        <v>7</v>
      </c>
      <c r="J5" s="236" t="s">
        <v>8</v>
      </c>
      <c r="K5" s="237" t="s">
        <v>9</v>
      </c>
      <c r="L5" s="238"/>
      <c r="M5" s="239"/>
    </row>
    <row r="6" spans="1:13" ht="12.75" customHeight="1" x14ac:dyDescent="0.2">
      <c r="A6" s="326"/>
      <c r="B6" s="167" t="s">
        <v>10</v>
      </c>
      <c r="C6" s="330"/>
      <c r="D6" s="331"/>
      <c r="E6" s="331"/>
      <c r="F6" s="331"/>
      <c r="G6" s="332"/>
      <c r="H6" s="334"/>
      <c r="I6" s="334"/>
      <c r="J6" s="168" t="s">
        <v>11</v>
      </c>
      <c r="K6" s="169" t="s">
        <v>11</v>
      </c>
      <c r="L6" s="238"/>
      <c r="M6" s="239"/>
    </row>
    <row r="7" spans="1:13" ht="12.75" customHeight="1" x14ac:dyDescent="0.2">
      <c r="A7" s="202"/>
      <c r="B7" s="118"/>
      <c r="C7" s="170"/>
      <c r="D7" s="171"/>
      <c r="E7" s="171"/>
      <c r="F7" s="171"/>
      <c r="G7" s="117"/>
      <c r="H7" s="118"/>
      <c r="I7" s="118"/>
      <c r="J7" s="136"/>
      <c r="K7" s="182"/>
      <c r="L7" s="177"/>
      <c r="M7" s="150"/>
    </row>
    <row r="8" spans="1:13" ht="12.75" customHeight="1" x14ac:dyDescent="0.2">
      <c r="A8" s="123">
        <v>4</v>
      </c>
      <c r="B8" s="173" t="s">
        <v>12</v>
      </c>
      <c r="C8" s="132" t="s">
        <v>13</v>
      </c>
      <c r="D8" s="132"/>
      <c r="E8" s="128"/>
      <c r="F8" s="134">
        <v>4</v>
      </c>
      <c r="G8" s="117"/>
      <c r="H8" s="118"/>
      <c r="I8" s="118"/>
      <c r="J8" s="136"/>
      <c r="K8" s="182"/>
      <c r="L8" s="177"/>
      <c r="M8" s="150"/>
    </row>
    <row r="9" spans="1:13" ht="12.75" customHeight="1" x14ac:dyDescent="0.2">
      <c r="A9" s="123"/>
      <c r="B9" s="240" t="s">
        <v>85</v>
      </c>
      <c r="C9" s="210" t="s">
        <v>86</v>
      </c>
      <c r="D9" s="128"/>
      <c r="E9" s="128"/>
      <c r="F9" s="128"/>
      <c r="G9" s="117"/>
      <c r="H9" s="118"/>
      <c r="I9" s="118"/>
      <c r="J9" s="136"/>
      <c r="K9" s="182"/>
      <c r="L9" s="177"/>
      <c r="M9" s="150"/>
    </row>
    <row r="10" spans="1:13" ht="12.75" customHeight="1" x14ac:dyDescent="0.2">
      <c r="A10" s="123"/>
      <c r="B10" s="209"/>
      <c r="C10" s="137"/>
      <c r="D10" s="122"/>
      <c r="E10" s="122"/>
      <c r="F10" s="122"/>
      <c r="G10" s="117"/>
      <c r="H10" s="118"/>
      <c r="I10" s="118"/>
      <c r="J10" s="136"/>
      <c r="K10" s="182"/>
      <c r="L10" s="177"/>
      <c r="M10" s="150"/>
    </row>
    <row r="11" spans="1:13" ht="12.75" customHeight="1" x14ac:dyDescent="0.2">
      <c r="A11" s="123">
        <v>4.0999999999999996</v>
      </c>
      <c r="B11" s="206"/>
      <c r="C11" s="210" t="s">
        <v>87</v>
      </c>
      <c r="D11" s="128"/>
      <c r="E11" s="128"/>
      <c r="F11" s="128"/>
      <c r="G11" s="117"/>
      <c r="H11" s="118"/>
      <c r="I11" s="118"/>
      <c r="J11" s="136"/>
      <c r="K11" s="182"/>
      <c r="L11" s="177"/>
      <c r="M11" s="150"/>
    </row>
    <row r="12" spans="1:13" ht="12.75" customHeight="1" x14ac:dyDescent="0.2">
      <c r="A12" s="123"/>
      <c r="B12" s="209"/>
      <c r="C12" s="176"/>
      <c r="D12" s="116"/>
      <c r="E12" s="116"/>
      <c r="F12" s="116"/>
      <c r="G12" s="117"/>
      <c r="H12" s="118"/>
      <c r="I12" s="118"/>
      <c r="J12" s="136"/>
      <c r="K12" s="182"/>
      <c r="L12" s="177"/>
      <c r="M12" s="150"/>
    </row>
    <row r="13" spans="1:13" ht="12.75" customHeight="1" x14ac:dyDescent="0.2">
      <c r="A13" s="123" t="s">
        <v>178</v>
      </c>
      <c r="B13" s="206" t="s">
        <v>21</v>
      </c>
      <c r="C13" s="176" t="s">
        <v>29</v>
      </c>
      <c r="D13" s="115" t="s">
        <v>22</v>
      </c>
      <c r="E13" s="122" t="s">
        <v>88</v>
      </c>
      <c r="F13" s="116"/>
      <c r="G13" s="117"/>
      <c r="H13" s="118"/>
      <c r="I13" s="118"/>
      <c r="J13" s="136"/>
      <c r="K13" s="182"/>
      <c r="L13" s="177"/>
      <c r="M13" s="150"/>
    </row>
    <row r="14" spans="1:13" ht="12.75" customHeight="1" x14ac:dyDescent="0.2">
      <c r="A14" s="123"/>
      <c r="B14" s="206"/>
      <c r="C14" s="176"/>
      <c r="D14" s="115"/>
      <c r="E14" s="178" t="s">
        <v>89</v>
      </c>
      <c r="F14" s="116"/>
      <c r="G14" s="117"/>
      <c r="H14" s="118"/>
      <c r="I14" s="118"/>
      <c r="J14" s="181"/>
      <c r="K14" s="182"/>
      <c r="L14" s="177"/>
      <c r="M14" s="150"/>
    </row>
    <row r="15" spans="1:13" ht="12.75" customHeight="1" x14ac:dyDescent="0.2">
      <c r="A15" s="123"/>
      <c r="B15" s="206"/>
      <c r="C15" s="176"/>
      <c r="D15" s="115"/>
      <c r="E15" s="115"/>
      <c r="F15" s="116"/>
      <c r="G15" s="117"/>
      <c r="H15" s="118"/>
      <c r="I15" s="118"/>
      <c r="J15" s="181"/>
      <c r="K15" s="196"/>
      <c r="L15" s="177"/>
      <c r="M15" s="150"/>
    </row>
    <row r="16" spans="1:13" ht="12.75" customHeight="1" x14ac:dyDescent="0.2">
      <c r="A16" s="185"/>
      <c r="B16" s="206"/>
      <c r="C16" s="176"/>
      <c r="D16" s="115" t="s">
        <v>90</v>
      </c>
      <c r="E16" s="342" t="s">
        <v>91</v>
      </c>
      <c r="F16" s="336"/>
      <c r="G16" s="337"/>
      <c r="H16" s="118" t="s">
        <v>92</v>
      </c>
      <c r="I16" s="118">
        <v>2900</v>
      </c>
      <c r="J16" s="283"/>
      <c r="K16" s="120">
        <f>J16*I16</f>
        <v>0</v>
      </c>
      <c r="L16" s="177"/>
      <c r="M16" s="150"/>
    </row>
    <row r="17" spans="1:13" ht="12.75" customHeight="1" x14ac:dyDescent="0.2">
      <c r="A17" s="123"/>
      <c r="B17" s="206"/>
      <c r="C17" s="176"/>
      <c r="D17" s="115"/>
      <c r="E17" s="122"/>
      <c r="F17" s="116"/>
      <c r="G17" s="117"/>
      <c r="H17" s="118"/>
      <c r="I17" s="118"/>
      <c r="J17" s="181"/>
      <c r="K17" s="120"/>
      <c r="L17" s="177"/>
      <c r="M17" s="150"/>
    </row>
    <row r="18" spans="1:13" ht="12.75" customHeight="1" x14ac:dyDescent="0.2">
      <c r="A18" s="123" t="s">
        <v>179</v>
      </c>
      <c r="B18" s="206" t="s">
        <v>21</v>
      </c>
      <c r="C18" s="176" t="s">
        <v>49</v>
      </c>
      <c r="D18" s="122" t="s">
        <v>93</v>
      </c>
      <c r="E18" s="122"/>
      <c r="F18" s="116"/>
      <c r="G18" s="117"/>
      <c r="H18" s="118"/>
      <c r="I18" s="118"/>
      <c r="J18" s="181"/>
      <c r="K18" s="120"/>
      <c r="L18" s="177"/>
      <c r="M18" s="150"/>
    </row>
    <row r="19" spans="1:13" ht="12.75" customHeight="1" x14ac:dyDescent="0.2">
      <c r="A19" s="123"/>
      <c r="B19" s="209"/>
      <c r="C19" s="176"/>
      <c r="D19" s="115"/>
      <c r="E19" s="116"/>
      <c r="F19" s="116"/>
      <c r="G19" s="117"/>
      <c r="H19" s="118"/>
      <c r="I19" s="118"/>
      <c r="J19" s="181"/>
      <c r="K19" s="120"/>
      <c r="L19" s="177"/>
      <c r="M19" s="150"/>
    </row>
    <row r="20" spans="1:13" ht="12.75" customHeight="1" x14ac:dyDescent="0.2">
      <c r="A20" s="185"/>
      <c r="B20" s="209"/>
      <c r="C20" s="175"/>
      <c r="D20" s="115">
        <v>1</v>
      </c>
      <c r="E20" s="234" t="s">
        <v>94</v>
      </c>
      <c r="F20" s="116"/>
      <c r="G20" s="117"/>
      <c r="H20" s="118" t="s">
        <v>92</v>
      </c>
      <c r="I20" s="118">
        <v>50</v>
      </c>
      <c r="J20" s="283"/>
      <c r="K20" s="120">
        <f t="shared" ref="K20:K38" si="0">J20*I20</f>
        <v>0</v>
      </c>
      <c r="L20" s="162"/>
      <c r="M20" s="150"/>
    </row>
    <row r="21" spans="1:13" ht="12.75" customHeight="1" x14ac:dyDescent="0.2">
      <c r="A21" s="185"/>
      <c r="B21" s="209"/>
      <c r="C21" s="175"/>
      <c r="D21" s="115"/>
      <c r="E21" s="116"/>
      <c r="F21" s="116"/>
      <c r="G21" s="117"/>
      <c r="H21" s="118"/>
      <c r="I21" s="118"/>
      <c r="J21" s="181"/>
      <c r="K21" s="120"/>
      <c r="L21" s="177"/>
      <c r="M21" s="150"/>
    </row>
    <row r="22" spans="1:13" ht="12.75" customHeight="1" x14ac:dyDescent="0.2">
      <c r="A22" s="185"/>
      <c r="B22" s="209"/>
      <c r="C22" s="175"/>
      <c r="D22" s="115">
        <v>2</v>
      </c>
      <c r="E22" s="116" t="s">
        <v>175</v>
      </c>
      <c r="F22" s="116"/>
      <c r="G22" s="117"/>
      <c r="H22" s="118" t="s">
        <v>176</v>
      </c>
      <c r="I22" s="118">
        <v>50</v>
      </c>
      <c r="J22" s="283"/>
      <c r="K22" s="120">
        <f t="shared" si="0"/>
        <v>0</v>
      </c>
      <c r="L22" s="177"/>
      <c r="M22" s="150"/>
    </row>
    <row r="23" spans="1:13" ht="12.75" customHeight="1" x14ac:dyDescent="0.2">
      <c r="A23" s="185"/>
      <c r="B23" s="209"/>
      <c r="C23" s="175"/>
      <c r="D23" s="115"/>
      <c r="E23" s="116"/>
      <c r="F23" s="116"/>
      <c r="G23" s="117"/>
      <c r="H23" s="118"/>
      <c r="I23" s="118"/>
      <c r="J23" s="181"/>
      <c r="K23" s="120"/>
      <c r="L23" s="177"/>
      <c r="M23" s="150"/>
    </row>
    <row r="24" spans="1:13" ht="12.75" customHeight="1" x14ac:dyDescent="0.2">
      <c r="A24" s="185"/>
      <c r="B24" s="209"/>
      <c r="C24" s="175"/>
      <c r="D24" s="115"/>
      <c r="E24" s="116"/>
      <c r="F24" s="116"/>
      <c r="G24" s="117"/>
      <c r="H24" s="118"/>
      <c r="I24" s="118"/>
      <c r="J24" s="181"/>
      <c r="K24" s="120"/>
      <c r="L24" s="177"/>
      <c r="M24" s="150"/>
    </row>
    <row r="25" spans="1:13" ht="12.75" customHeight="1" x14ac:dyDescent="0.2">
      <c r="A25" s="123" t="s">
        <v>180</v>
      </c>
      <c r="B25" s="206"/>
      <c r="C25" s="186" t="s">
        <v>95</v>
      </c>
      <c r="D25" s="116"/>
      <c r="E25" s="115"/>
      <c r="F25" s="131"/>
      <c r="G25" s="117"/>
      <c r="H25" s="118"/>
      <c r="I25" s="118"/>
      <c r="J25" s="181"/>
      <c r="K25" s="120"/>
      <c r="L25" s="177"/>
      <c r="M25" s="150"/>
    </row>
    <row r="26" spans="1:13" ht="12.75" customHeight="1" x14ac:dyDescent="0.2">
      <c r="A26" s="123"/>
      <c r="B26" s="206"/>
      <c r="C26" s="186" t="s">
        <v>96</v>
      </c>
      <c r="D26" s="116"/>
      <c r="E26" s="115"/>
      <c r="F26" s="131"/>
      <c r="G26" s="117"/>
      <c r="H26" s="118"/>
      <c r="I26" s="118"/>
      <c r="J26" s="181"/>
      <c r="K26" s="120"/>
      <c r="L26" s="177"/>
      <c r="M26" s="150"/>
    </row>
    <row r="27" spans="1:13" ht="12.75" customHeight="1" x14ac:dyDescent="0.2">
      <c r="A27" s="123"/>
      <c r="B27" s="206"/>
      <c r="C27" s="175"/>
      <c r="D27" s="116"/>
      <c r="E27" s="115"/>
      <c r="F27" s="131"/>
      <c r="G27" s="117"/>
      <c r="H27" s="118"/>
      <c r="I27" s="118"/>
      <c r="J27" s="181"/>
      <c r="K27" s="120"/>
      <c r="L27" s="177"/>
      <c r="M27" s="150"/>
    </row>
    <row r="28" spans="1:13" ht="12.75" customHeight="1" x14ac:dyDescent="0.2">
      <c r="A28" s="123"/>
      <c r="B28" s="206" t="s">
        <v>97</v>
      </c>
      <c r="C28" s="175"/>
      <c r="D28" s="116" t="s">
        <v>90</v>
      </c>
      <c r="E28" s="184" t="s">
        <v>98</v>
      </c>
      <c r="F28" s="131"/>
      <c r="G28" s="117"/>
      <c r="H28" s="118" t="s">
        <v>99</v>
      </c>
      <c r="I28" s="118">
        <f>3*3*250</f>
        <v>2250</v>
      </c>
      <c r="J28" s="283"/>
      <c r="K28" s="120">
        <f t="shared" si="0"/>
        <v>0</v>
      </c>
      <c r="L28" s="177"/>
      <c r="M28" s="150"/>
    </row>
    <row r="29" spans="1:13" ht="12.75" customHeight="1" x14ac:dyDescent="0.2">
      <c r="A29" s="123"/>
      <c r="B29" s="206"/>
      <c r="C29" s="175"/>
      <c r="D29" s="116"/>
      <c r="E29" s="115"/>
      <c r="F29" s="131"/>
      <c r="G29" s="117"/>
      <c r="H29" s="118"/>
      <c r="I29" s="118"/>
      <c r="J29" s="181"/>
      <c r="K29" s="120"/>
      <c r="L29" s="177"/>
      <c r="M29" s="150"/>
    </row>
    <row r="30" spans="1:13" ht="12.75" customHeight="1" x14ac:dyDescent="0.2">
      <c r="A30" s="123" t="s">
        <v>177</v>
      </c>
      <c r="B30" s="206"/>
      <c r="C30" s="137" t="s">
        <v>100</v>
      </c>
      <c r="D30" s="116"/>
      <c r="E30" s="116"/>
      <c r="F30" s="116"/>
      <c r="G30" s="117"/>
      <c r="H30" s="118"/>
      <c r="I30" s="118"/>
      <c r="J30" s="181"/>
      <c r="K30" s="120"/>
      <c r="L30" s="177"/>
      <c r="M30" s="150"/>
    </row>
    <row r="31" spans="1:13" ht="12.75" customHeight="1" x14ac:dyDescent="0.2">
      <c r="A31" s="208"/>
      <c r="B31" s="206"/>
      <c r="C31" s="175"/>
      <c r="D31" s="116"/>
      <c r="E31" s="116"/>
      <c r="F31" s="116"/>
      <c r="G31" s="117"/>
      <c r="H31" s="118"/>
      <c r="I31" s="118"/>
      <c r="J31" s="181"/>
      <c r="K31" s="120"/>
      <c r="L31" s="177"/>
      <c r="M31" s="150"/>
    </row>
    <row r="32" spans="1:13" ht="12.75" customHeight="1" x14ac:dyDescent="0.2">
      <c r="A32" s="208"/>
      <c r="B32" s="206"/>
      <c r="C32" s="186" t="s">
        <v>101</v>
      </c>
      <c r="D32" s="116"/>
      <c r="E32" s="116"/>
      <c r="F32" s="116"/>
      <c r="G32" s="117"/>
      <c r="H32" s="118"/>
      <c r="I32" s="118"/>
      <c r="J32" s="181"/>
      <c r="K32" s="120"/>
      <c r="L32" s="177"/>
      <c r="M32" s="150"/>
    </row>
    <row r="33" spans="1:13" ht="12.75" customHeight="1" x14ac:dyDescent="0.2">
      <c r="A33" s="208"/>
      <c r="B33" s="206"/>
      <c r="C33" s="189" t="s">
        <v>102</v>
      </c>
      <c r="D33" s="116"/>
      <c r="E33" s="116"/>
      <c r="F33" s="116"/>
      <c r="G33" s="117"/>
      <c r="H33" s="118"/>
      <c r="I33" s="118"/>
      <c r="J33" s="181"/>
      <c r="K33" s="120"/>
      <c r="L33" s="177"/>
      <c r="M33" s="150"/>
    </row>
    <row r="34" spans="1:13" ht="12.75" customHeight="1" x14ac:dyDescent="0.2">
      <c r="A34" s="208"/>
      <c r="B34" s="206"/>
      <c r="C34" s="175"/>
      <c r="D34" s="116"/>
      <c r="E34" s="116"/>
      <c r="F34" s="116"/>
      <c r="G34" s="117"/>
      <c r="H34" s="118"/>
      <c r="I34" s="118"/>
      <c r="J34" s="181"/>
      <c r="K34" s="120"/>
      <c r="L34" s="177"/>
      <c r="M34" s="150"/>
    </row>
    <row r="35" spans="1:13" ht="12.75" customHeight="1" x14ac:dyDescent="0.2">
      <c r="A35" s="233" t="s">
        <v>181</v>
      </c>
      <c r="B35" s="206" t="s">
        <v>103</v>
      </c>
      <c r="C35" s="176" t="s">
        <v>29</v>
      </c>
      <c r="D35" s="122" t="s">
        <v>104</v>
      </c>
      <c r="E35" s="116"/>
      <c r="F35" s="116"/>
      <c r="G35" s="117"/>
      <c r="H35" s="118"/>
      <c r="I35" s="118"/>
      <c r="J35" s="181"/>
      <c r="K35" s="120"/>
      <c r="L35" s="177"/>
      <c r="M35" s="150"/>
    </row>
    <row r="36" spans="1:13" ht="12.75" customHeight="1" x14ac:dyDescent="0.2">
      <c r="A36" s="207"/>
      <c r="B36" s="206"/>
      <c r="C36" s="176"/>
      <c r="D36" s="122" t="s">
        <v>105</v>
      </c>
      <c r="E36" s="116"/>
      <c r="F36" s="116"/>
      <c r="G36" s="117"/>
      <c r="H36" s="118"/>
      <c r="I36" s="118"/>
      <c r="J36" s="181"/>
      <c r="K36" s="120"/>
      <c r="L36" s="177"/>
      <c r="M36" s="150"/>
    </row>
    <row r="37" spans="1:13" ht="12.75" customHeight="1" x14ac:dyDescent="0.2">
      <c r="A37" s="207"/>
      <c r="B37" s="206"/>
      <c r="C37" s="176"/>
      <c r="D37" s="116"/>
      <c r="E37" s="116"/>
      <c r="F37" s="116"/>
      <c r="G37" s="117"/>
      <c r="H37" s="118"/>
      <c r="I37" s="118"/>
      <c r="J37" s="181"/>
      <c r="K37" s="120"/>
      <c r="L37" s="177"/>
      <c r="M37" s="150"/>
    </row>
    <row r="38" spans="1:13" ht="12.75" customHeight="1" x14ac:dyDescent="0.2">
      <c r="A38" s="185"/>
      <c r="B38" s="206"/>
      <c r="C38" s="176"/>
      <c r="D38" s="115" t="s">
        <v>22</v>
      </c>
      <c r="E38" s="116" t="s">
        <v>106</v>
      </c>
      <c r="F38" s="116"/>
      <c r="G38" s="117"/>
      <c r="H38" s="118" t="s">
        <v>92</v>
      </c>
      <c r="I38" s="199">
        <v>900</v>
      </c>
      <c r="J38" s="283"/>
      <c r="K38" s="120">
        <f t="shared" si="0"/>
        <v>0</v>
      </c>
      <c r="L38" s="177"/>
      <c r="M38" s="150"/>
    </row>
    <row r="39" spans="1:13" ht="12.75" customHeight="1" x14ac:dyDescent="0.2">
      <c r="A39" s="123"/>
      <c r="B39" s="206"/>
      <c r="C39" s="175"/>
      <c r="D39" s="116"/>
      <c r="E39" s="115"/>
      <c r="F39" s="131"/>
      <c r="G39" s="117"/>
      <c r="H39" s="118"/>
      <c r="I39" s="118"/>
      <c r="J39" s="181"/>
      <c r="K39" s="120"/>
      <c r="L39" s="177"/>
      <c r="M39" s="150"/>
    </row>
    <row r="40" spans="1:13" ht="15.75" customHeight="1" x14ac:dyDescent="0.2">
      <c r="A40" s="207"/>
      <c r="B40" s="206"/>
      <c r="C40" s="137"/>
      <c r="D40" s="116"/>
      <c r="E40" s="116"/>
      <c r="F40" s="116"/>
      <c r="G40" s="117"/>
      <c r="H40" s="118"/>
      <c r="I40" s="118"/>
      <c r="J40" s="181"/>
      <c r="K40" s="120"/>
      <c r="L40" s="177"/>
      <c r="M40" s="150"/>
    </row>
    <row r="41" spans="1:13" ht="12.75" customHeight="1" x14ac:dyDescent="0.2">
      <c r="A41" s="207"/>
      <c r="B41" s="206"/>
      <c r="C41" s="175"/>
      <c r="D41" s="116"/>
      <c r="E41" s="116"/>
      <c r="F41" s="116"/>
      <c r="G41" s="117"/>
      <c r="H41" s="118"/>
      <c r="I41" s="118"/>
      <c r="J41" s="181"/>
      <c r="K41" s="120"/>
      <c r="L41" s="177"/>
      <c r="M41" s="150"/>
    </row>
    <row r="42" spans="1:13" ht="12.75" customHeight="1" x14ac:dyDescent="0.2">
      <c r="A42" s="208"/>
      <c r="B42" s="206"/>
      <c r="C42" s="176"/>
      <c r="D42" s="122"/>
      <c r="E42" s="116"/>
      <c r="F42" s="116"/>
      <c r="G42" s="117"/>
      <c r="H42" s="118"/>
      <c r="I42" s="118"/>
      <c r="J42" s="187"/>
      <c r="K42" s="120"/>
      <c r="L42" s="177"/>
      <c r="M42" s="150"/>
    </row>
    <row r="43" spans="1:13" ht="12.75" customHeight="1" x14ac:dyDescent="0.2">
      <c r="A43" s="208"/>
      <c r="B43" s="206"/>
      <c r="C43" s="176"/>
      <c r="D43" s="122"/>
      <c r="E43" s="116"/>
      <c r="F43" s="116"/>
      <c r="G43" s="117"/>
      <c r="H43" s="118"/>
      <c r="I43" s="118"/>
      <c r="J43" s="187"/>
      <c r="K43" s="120"/>
      <c r="L43" s="177"/>
      <c r="M43" s="150"/>
    </row>
    <row r="44" spans="1:13" ht="12.75" customHeight="1" x14ac:dyDescent="0.2">
      <c r="A44" s="208"/>
      <c r="B44" s="206"/>
      <c r="C44" s="176"/>
      <c r="D44" s="122"/>
      <c r="E44" s="116"/>
      <c r="F44" s="116"/>
      <c r="G44" s="117"/>
      <c r="H44" s="118"/>
      <c r="I44" s="118"/>
      <c r="J44" s="187"/>
      <c r="K44" s="120"/>
      <c r="L44" s="177"/>
      <c r="M44" s="150"/>
    </row>
    <row r="45" spans="1:13" ht="12.75" customHeight="1" x14ac:dyDescent="0.2">
      <c r="A45" s="208"/>
      <c r="B45" s="206"/>
      <c r="C45" s="176"/>
      <c r="D45" s="122"/>
      <c r="E45" s="116"/>
      <c r="F45" s="116"/>
      <c r="G45" s="117"/>
      <c r="H45" s="118"/>
      <c r="I45" s="118"/>
      <c r="J45" s="187"/>
      <c r="K45" s="120"/>
      <c r="L45" s="177"/>
      <c r="M45" s="150"/>
    </row>
    <row r="46" spans="1:13" ht="12.75" customHeight="1" x14ac:dyDescent="0.2">
      <c r="A46" s="208"/>
      <c r="B46" s="206"/>
      <c r="C46" s="176"/>
      <c r="D46" s="122"/>
      <c r="E46" s="116"/>
      <c r="F46" s="116"/>
      <c r="G46" s="117"/>
      <c r="H46" s="118"/>
      <c r="I46" s="118"/>
      <c r="J46" s="187"/>
      <c r="K46" s="120"/>
      <c r="L46" s="177"/>
      <c r="M46" s="150"/>
    </row>
    <row r="47" spans="1:13" ht="12.75" customHeight="1" x14ac:dyDescent="0.2">
      <c r="A47" s="208"/>
      <c r="B47" s="206"/>
      <c r="C47" s="176"/>
      <c r="D47" s="122"/>
      <c r="E47" s="116"/>
      <c r="F47" s="116"/>
      <c r="G47" s="117"/>
      <c r="H47" s="118"/>
      <c r="I47" s="118"/>
      <c r="J47" s="187"/>
      <c r="K47" s="120"/>
      <c r="L47" s="177"/>
      <c r="M47" s="150"/>
    </row>
    <row r="48" spans="1:13" ht="12.75" customHeight="1" x14ac:dyDescent="0.2">
      <c r="A48" s="208"/>
      <c r="B48" s="206"/>
      <c r="C48" s="176"/>
      <c r="D48" s="122"/>
      <c r="E48" s="116"/>
      <c r="F48" s="116"/>
      <c r="G48" s="117"/>
      <c r="H48" s="118"/>
      <c r="I48" s="118"/>
      <c r="J48" s="187"/>
      <c r="K48" s="120"/>
      <c r="L48" s="177"/>
      <c r="M48" s="150"/>
    </row>
    <row r="49" spans="1:13" ht="12.75" customHeight="1" x14ac:dyDescent="0.2">
      <c r="A49" s="208"/>
      <c r="B49" s="206"/>
      <c r="C49" s="176"/>
      <c r="D49" s="122"/>
      <c r="E49" s="116"/>
      <c r="F49" s="116"/>
      <c r="G49" s="117"/>
      <c r="H49" s="118"/>
      <c r="I49" s="118"/>
      <c r="J49" s="187"/>
      <c r="K49" s="120"/>
      <c r="L49" s="177"/>
      <c r="M49" s="150"/>
    </row>
    <row r="50" spans="1:13" ht="12.75" customHeight="1" x14ac:dyDescent="0.2">
      <c r="A50" s="208"/>
      <c r="B50" s="206"/>
      <c r="C50" s="176"/>
      <c r="D50" s="122"/>
      <c r="E50" s="116"/>
      <c r="F50" s="116"/>
      <c r="G50" s="117"/>
      <c r="H50" s="118"/>
      <c r="I50" s="118"/>
      <c r="J50" s="187"/>
      <c r="K50" s="120"/>
      <c r="L50" s="177"/>
      <c r="M50" s="150"/>
    </row>
    <row r="51" spans="1:13" ht="12.75" customHeight="1" x14ac:dyDescent="0.2">
      <c r="A51" s="208"/>
      <c r="B51" s="206"/>
      <c r="C51" s="176"/>
      <c r="D51" s="122"/>
      <c r="E51" s="116"/>
      <c r="F51" s="116"/>
      <c r="G51" s="117"/>
      <c r="H51" s="118"/>
      <c r="I51" s="118"/>
      <c r="J51" s="187"/>
      <c r="K51" s="120"/>
      <c r="L51" s="177"/>
      <c r="M51" s="150"/>
    </row>
    <row r="52" spans="1:13" ht="12.75" customHeight="1" x14ac:dyDescent="0.2">
      <c r="A52" s="208"/>
      <c r="B52" s="206"/>
      <c r="C52" s="176"/>
      <c r="D52" s="122"/>
      <c r="E52" s="116"/>
      <c r="F52" s="116"/>
      <c r="G52" s="117"/>
      <c r="H52" s="118"/>
      <c r="I52" s="118"/>
      <c r="J52" s="187"/>
      <c r="K52" s="120"/>
      <c r="L52" s="177"/>
      <c r="M52" s="150"/>
    </row>
    <row r="53" spans="1:13" ht="12.75" customHeight="1" x14ac:dyDescent="0.2">
      <c r="A53" s="185"/>
      <c r="B53" s="206"/>
      <c r="C53" s="175"/>
      <c r="D53" s="116"/>
      <c r="E53" s="115"/>
      <c r="F53" s="116"/>
      <c r="G53" s="117"/>
      <c r="H53" s="118"/>
      <c r="I53" s="118"/>
      <c r="J53" s="187"/>
      <c r="K53" s="120"/>
      <c r="L53" s="177"/>
      <c r="M53" s="150"/>
    </row>
    <row r="54" spans="1:13" ht="12.75" customHeight="1" x14ac:dyDescent="0.2">
      <c r="A54" s="123"/>
      <c r="B54" s="206"/>
      <c r="C54" s="175"/>
      <c r="D54" s="116"/>
      <c r="E54" s="115"/>
      <c r="F54" s="131"/>
      <c r="G54" s="117"/>
      <c r="H54" s="118"/>
      <c r="I54" s="118"/>
      <c r="J54" s="187"/>
      <c r="K54" s="196"/>
      <c r="L54" s="177"/>
      <c r="M54" s="150"/>
    </row>
    <row r="55" spans="1:13" ht="12.75" customHeight="1" x14ac:dyDescent="0.2">
      <c r="A55" s="123"/>
      <c r="B55" s="209"/>
      <c r="C55" s="339"/>
      <c r="D55" s="336"/>
      <c r="E55" s="336"/>
      <c r="F55" s="336"/>
      <c r="G55" s="337"/>
      <c r="H55" s="118"/>
      <c r="I55" s="118"/>
      <c r="J55" s="187"/>
      <c r="K55" s="196"/>
      <c r="L55" s="177"/>
      <c r="M55" s="150"/>
    </row>
    <row r="56" spans="1:13" ht="12.75" customHeight="1" x14ac:dyDescent="0.2">
      <c r="A56" s="123"/>
      <c r="B56" s="209"/>
      <c r="C56" s="137"/>
      <c r="D56" s="122"/>
      <c r="E56" s="122"/>
      <c r="F56" s="122"/>
      <c r="G56" s="117"/>
      <c r="H56" s="118"/>
      <c r="I56" s="118"/>
      <c r="J56" s="187"/>
      <c r="K56" s="196"/>
      <c r="L56" s="177"/>
      <c r="M56" s="150"/>
    </row>
    <row r="57" spans="1:13" ht="12.75" customHeight="1" x14ac:dyDescent="0.2">
      <c r="A57" s="123"/>
      <c r="B57" s="209"/>
      <c r="C57" s="137"/>
      <c r="D57" s="116"/>
      <c r="E57" s="116"/>
      <c r="F57" s="116"/>
      <c r="G57" s="117"/>
      <c r="H57" s="118"/>
      <c r="I57" s="118"/>
      <c r="J57" s="136"/>
      <c r="K57" s="182"/>
      <c r="L57" s="177"/>
      <c r="M57" s="150"/>
    </row>
    <row r="58" spans="1:13" ht="12.75" customHeight="1" x14ac:dyDescent="0.2">
      <c r="A58" s="185"/>
      <c r="B58" s="206"/>
      <c r="C58" s="132" t="str">
        <f>C8</f>
        <v>SCHEDULE:</v>
      </c>
      <c r="D58" s="133"/>
      <c r="E58" s="133"/>
      <c r="F58" s="134">
        <f>$F$8</f>
        <v>4</v>
      </c>
      <c r="G58" s="135"/>
      <c r="H58" s="118"/>
      <c r="I58" s="118"/>
      <c r="J58" s="136"/>
      <c r="K58" s="182"/>
      <c r="L58" s="177"/>
      <c r="M58" s="150"/>
    </row>
    <row r="59" spans="1:13" ht="12.75" customHeight="1" x14ac:dyDescent="0.2">
      <c r="A59" s="123"/>
      <c r="B59" s="206"/>
      <c r="C59" s="210" t="s">
        <v>86</v>
      </c>
      <c r="D59" s="133"/>
      <c r="E59" s="133"/>
      <c r="F59" s="133"/>
      <c r="G59" s="135"/>
      <c r="H59" s="118"/>
      <c r="I59" s="118"/>
      <c r="J59" s="136"/>
      <c r="K59" s="182"/>
      <c r="L59" s="177"/>
      <c r="M59" s="150"/>
    </row>
    <row r="60" spans="1:13" ht="30.6" customHeight="1" thickBot="1" x14ac:dyDescent="0.25">
      <c r="A60" s="211"/>
      <c r="B60" s="142"/>
      <c r="C60" s="194" t="s">
        <v>56</v>
      </c>
      <c r="D60" s="144"/>
      <c r="E60" s="144"/>
      <c r="F60" s="144"/>
      <c r="G60" s="144"/>
      <c r="H60" s="142"/>
      <c r="I60" s="145"/>
      <c r="J60" s="146" t="s">
        <v>57</v>
      </c>
      <c r="K60" s="195">
        <f>SUM(K12:K41)</f>
        <v>0</v>
      </c>
      <c r="L60" s="177"/>
      <c r="M60" s="150"/>
    </row>
    <row r="61" spans="1:13" ht="12.75" customHeight="1" x14ac:dyDescent="0.2">
      <c r="A61" s="212"/>
      <c r="B61" s="149"/>
      <c r="C61" s="150"/>
      <c r="D61" s="150"/>
      <c r="E61" s="150"/>
      <c r="F61" s="150"/>
      <c r="G61" s="150"/>
      <c r="H61" s="149"/>
      <c r="I61" s="213"/>
      <c r="J61" s="213"/>
      <c r="K61" s="214"/>
      <c r="L61" s="150"/>
      <c r="M61" s="150"/>
    </row>
    <row r="62" spans="1:13" ht="12.75" customHeight="1" x14ac:dyDescent="0.2">
      <c r="A62" s="215"/>
      <c r="B62" s="216"/>
      <c r="C62" s="217"/>
      <c r="D62" s="215"/>
      <c r="E62" s="217"/>
      <c r="F62" s="217"/>
      <c r="G62" s="150"/>
      <c r="H62" s="149"/>
      <c r="I62" s="149"/>
      <c r="J62" s="151"/>
      <c r="K62" s="151"/>
      <c r="L62" s="150"/>
      <c r="M62" s="150"/>
    </row>
    <row r="63" spans="1:13" ht="12.75" customHeight="1" x14ac:dyDescent="0.2">
      <c r="A63" s="218"/>
      <c r="B63" s="216"/>
      <c r="C63" s="215"/>
      <c r="D63" s="217"/>
      <c r="E63" s="217"/>
      <c r="F63" s="217"/>
      <c r="G63" s="150"/>
      <c r="H63" s="149"/>
      <c r="I63" s="149"/>
      <c r="J63" s="151"/>
      <c r="K63" s="151"/>
      <c r="L63" s="150"/>
      <c r="M63" s="150"/>
    </row>
    <row r="64" spans="1:13" ht="12.75" customHeight="1" x14ac:dyDescent="0.2">
      <c r="A64" s="215"/>
      <c r="B64" s="216"/>
      <c r="C64" s="217"/>
      <c r="D64" s="219"/>
      <c r="E64" s="215"/>
      <c r="F64" s="217"/>
      <c r="G64" s="150"/>
      <c r="H64" s="149"/>
      <c r="I64" s="149"/>
      <c r="J64" s="151"/>
      <c r="K64" s="151"/>
      <c r="L64" s="150"/>
      <c r="M64" s="150"/>
    </row>
    <row r="65" spans="1:13" ht="12.75" customHeight="1" x14ac:dyDescent="0.2">
      <c r="A65" s="215"/>
      <c r="B65" s="216"/>
      <c r="C65" s="217"/>
      <c r="D65" s="217"/>
      <c r="E65" s="215"/>
      <c r="F65" s="217"/>
      <c r="G65" s="150"/>
      <c r="H65" s="149"/>
      <c r="I65" s="149"/>
      <c r="J65" s="151"/>
      <c r="K65" s="151"/>
      <c r="L65" s="150"/>
      <c r="M65" s="150"/>
    </row>
    <row r="66" spans="1:13" ht="12.75" customHeight="1" x14ac:dyDescent="0.2">
      <c r="A66" s="215"/>
      <c r="B66" s="216"/>
      <c r="C66" s="217"/>
      <c r="D66" s="217"/>
      <c r="E66" s="215"/>
      <c r="F66" s="217"/>
      <c r="G66" s="150"/>
      <c r="H66" s="149"/>
      <c r="I66" s="149"/>
      <c r="J66" s="151"/>
      <c r="K66" s="151"/>
      <c r="L66" s="150"/>
      <c r="M66" s="150"/>
    </row>
    <row r="67" spans="1:13" ht="12.75" customHeight="1" x14ac:dyDescent="0.2">
      <c r="A67" s="215"/>
      <c r="B67" s="216"/>
      <c r="C67" s="220"/>
      <c r="D67" s="220"/>
      <c r="E67" s="217"/>
      <c r="F67" s="217"/>
      <c r="G67" s="150"/>
      <c r="H67" s="149"/>
      <c r="I67" s="150"/>
      <c r="J67" s="151"/>
      <c r="K67" s="151"/>
      <c r="L67" s="150"/>
      <c r="M67" s="150"/>
    </row>
    <row r="68" spans="1:13" ht="12.75" customHeight="1" x14ac:dyDescent="0.2">
      <c r="A68" s="221"/>
      <c r="B68" s="216"/>
      <c r="C68" s="340"/>
      <c r="D68" s="341"/>
      <c r="E68" s="341"/>
      <c r="F68" s="341"/>
      <c r="G68" s="341"/>
      <c r="H68" s="149"/>
      <c r="I68" s="149"/>
      <c r="J68" s="151"/>
      <c r="K68" s="151"/>
      <c r="L68" s="150"/>
      <c r="M68" s="150"/>
    </row>
    <row r="69" spans="1:13" ht="12.75" customHeight="1" x14ac:dyDescent="0.2">
      <c r="A69" s="221"/>
      <c r="B69" s="216"/>
      <c r="C69" s="217"/>
      <c r="D69" s="215"/>
      <c r="E69" s="217"/>
      <c r="F69" s="217"/>
      <c r="G69" s="150"/>
      <c r="H69" s="149"/>
      <c r="I69" s="149"/>
      <c r="J69" s="151"/>
      <c r="K69" s="151"/>
      <c r="L69" s="150"/>
      <c r="M69" s="150"/>
    </row>
    <row r="70" spans="1:13" ht="12.75" customHeight="1" x14ac:dyDescent="0.2">
      <c r="A70" s="221"/>
      <c r="B70" s="222"/>
      <c r="C70" s="223"/>
      <c r="D70" s="217"/>
      <c r="E70" s="217"/>
      <c r="F70" s="217"/>
      <c r="G70" s="150"/>
      <c r="H70" s="149"/>
      <c r="I70" s="149"/>
      <c r="J70" s="151"/>
      <c r="K70" s="151"/>
      <c r="L70" s="150"/>
      <c r="M70" s="150"/>
    </row>
    <row r="71" spans="1:13" ht="12.75" customHeight="1" x14ac:dyDescent="0.2">
      <c r="A71" s="221"/>
      <c r="B71" s="222"/>
      <c r="C71" s="223"/>
      <c r="D71" s="217"/>
      <c r="E71" s="217"/>
      <c r="F71" s="217"/>
      <c r="G71" s="150"/>
      <c r="H71" s="149"/>
      <c r="I71" s="149"/>
      <c r="J71" s="151"/>
      <c r="K71" s="151"/>
      <c r="L71" s="150"/>
      <c r="M71" s="150"/>
    </row>
    <row r="72" spans="1:13" ht="12.75" customHeight="1" x14ac:dyDescent="0.2">
      <c r="A72" s="221"/>
      <c r="B72" s="216"/>
      <c r="C72" s="215"/>
      <c r="D72" s="220"/>
      <c r="E72" s="217"/>
      <c r="F72" s="217"/>
      <c r="G72" s="150"/>
      <c r="H72" s="149"/>
      <c r="I72" s="149"/>
      <c r="J72" s="151"/>
      <c r="K72" s="151"/>
      <c r="L72" s="150"/>
      <c r="M72" s="150"/>
    </row>
    <row r="73" spans="1:13" ht="12.75" customHeight="1" x14ac:dyDescent="0.2">
      <c r="A73" s="221"/>
      <c r="B73" s="216"/>
      <c r="C73" s="217"/>
      <c r="D73" s="224"/>
      <c r="E73" s="217"/>
      <c r="F73" s="217"/>
      <c r="G73" s="150"/>
      <c r="H73" s="149"/>
      <c r="I73" s="149"/>
      <c r="J73" s="151"/>
      <c r="K73" s="151"/>
      <c r="L73" s="150"/>
      <c r="M73" s="150"/>
    </row>
    <row r="74" spans="1:13" ht="12.75" customHeight="1" x14ac:dyDescent="0.2">
      <c r="A74" s="221"/>
      <c r="B74" s="216"/>
      <c r="C74" s="217"/>
      <c r="D74" s="215"/>
      <c r="E74" s="217"/>
      <c r="F74" s="217"/>
      <c r="G74" s="150"/>
      <c r="H74" s="149"/>
      <c r="I74" s="149"/>
      <c r="J74" s="151"/>
      <c r="K74" s="151"/>
      <c r="L74" s="150"/>
      <c r="M74" s="150"/>
    </row>
    <row r="75" spans="1:13" ht="12.75" customHeight="1" x14ac:dyDescent="0.2">
      <c r="A75" s="218"/>
      <c r="B75" s="216"/>
      <c r="C75" s="217"/>
      <c r="D75" s="215"/>
      <c r="E75" s="217"/>
      <c r="F75" s="217"/>
      <c r="G75" s="150"/>
      <c r="H75" s="149"/>
      <c r="I75" s="149"/>
      <c r="J75" s="151"/>
      <c r="K75" s="151"/>
      <c r="L75" s="150"/>
      <c r="M75" s="150"/>
    </row>
    <row r="76" spans="1:13" ht="12.75" customHeight="1" x14ac:dyDescent="0.2">
      <c r="A76" s="215"/>
      <c r="B76" s="216"/>
      <c r="C76" s="217"/>
      <c r="D76" s="220"/>
      <c r="E76" s="215"/>
      <c r="F76" s="217"/>
      <c r="G76" s="150"/>
      <c r="H76" s="149"/>
      <c r="I76" s="149"/>
      <c r="J76" s="151"/>
      <c r="K76" s="151"/>
      <c r="L76" s="150"/>
      <c r="M76" s="150"/>
    </row>
    <row r="77" spans="1:13" ht="12.75" customHeight="1" x14ac:dyDescent="0.2">
      <c r="A77" s="221"/>
      <c r="B77" s="216"/>
      <c r="C77" s="223"/>
      <c r="D77" s="217"/>
      <c r="E77" s="217"/>
      <c r="F77" s="217"/>
      <c r="G77" s="150"/>
      <c r="H77" s="149"/>
      <c r="I77" s="149"/>
      <c r="J77" s="151"/>
      <c r="K77" s="151"/>
      <c r="L77" s="150"/>
      <c r="M77" s="150"/>
    </row>
    <row r="78" spans="1:13" ht="12.75" customHeight="1" x14ac:dyDescent="0.2">
      <c r="A78" s="221"/>
      <c r="B78" s="216"/>
      <c r="C78" s="217"/>
      <c r="D78" s="217"/>
      <c r="E78" s="217"/>
      <c r="F78" s="217"/>
      <c r="G78" s="150"/>
      <c r="H78" s="149"/>
      <c r="I78" s="149"/>
      <c r="J78" s="151"/>
      <c r="K78" s="151"/>
      <c r="L78" s="150"/>
      <c r="M78" s="150"/>
    </row>
    <row r="79" spans="1:13" ht="12.75" customHeight="1" x14ac:dyDescent="0.2">
      <c r="A79" s="221"/>
      <c r="B79" s="216"/>
      <c r="C79" s="215"/>
      <c r="D79" s="220"/>
      <c r="E79" s="217"/>
      <c r="F79" s="217"/>
      <c r="G79" s="150"/>
      <c r="H79" s="149"/>
      <c r="I79" s="149"/>
      <c r="J79" s="151"/>
      <c r="K79" s="151"/>
      <c r="L79" s="150"/>
      <c r="M79" s="150"/>
    </row>
    <row r="80" spans="1:13" ht="12.75" customHeight="1" x14ac:dyDescent="0.2">
      <c r="A80" s="221"/>
      <c r="B80" s="216"/>
      <c r="C80" s="217"/>
      <c r="D80" s="224"/>
      <c r="E80" s="217"/>
      <c r="F80" s="217"/>
      <c r="G80" s="150"/>
      <c r="H80" s="149"/>
      <c r="I80" s="149"/>
      <c r="J80" s="151"/>
      <c r="K80" s="151"/>
      <c r="L80" s="150"/>
      <c r="M80" s="150"/>
    </row>
    <row r="81" spans="1:13" ht="12.75" customHeight="1" x14ac:dyDescent="0.2">
      <c r="A81" s="221"/>
      <c r="B81" s="216"/>
      <c r="C81" s="217"/>
      <c r="D81" s="215"/>
      <c r="E81" s="217"/>
      <c r="F81" s="217"/>
      <c r="G81" s="150"/>
      <c r="H81" s="149"/>
      <c r="I81" s="149"/>
      <c r="J81" s="151"/>
      <c r="K81" s="151"/>
      <c r="L81" s="150"/>
      <c r="M81" s="150"/>
    </row>
    <row r="82" spans="1:13" ht="12.75" customHeight="1" x14ac:dyDescent="0.2">
      <c r="A82" s="218"/>
      <c r="B82" s="216"/>
      <c r="C82" s="217"/>
      <c r="D82" s="215"/>
      <c r="E82" s="217"/>
      <c r="F82" s="217"/>
      <c r="G82" s="150"/>
      <c r="H82" s="149"/>
      <c r="I82" s="149"/>
      <c r="J82" s="151"/>
      <c r="K82" s="151"/>
      <c r="L82" s="150"/>
      <c r="M82" s="150"/>
    </row>
    <row r="83" spans="1:13" ht="12.75" customHeight="1" x14ac:dyDescent="0.2">
      <c r="A83" s="218"/>
      <c r="B83" s="216"/>
      <c r="C83" s="217"/>
      <c r="D83" s="215"/>
      <c r="E83" s="217"/>
      <c r="F83" s="217"/>
      <c r="G83" s="150"/>
      <c r="H83" s="149"/>
      <c r="I83" s="149"/>
      <c r="J83" s="151"/>
      <c r="K83" s="151"/>
      <c r="L83" s="150"/>
      <c r="M83" s="150"/>
    </row>
    <row r="84" spans="1:13" ht="12.75" customHeight="1" x14ac:dyDescent="0.2">
      <c r="A84" s="218"/>
      <c r="B84" s="216"/>
      <c r="C84" s="217"/>
      <c r="D84" s="215"/>
      <c r="E84" s="217"/>
      <c r="F84" s="217"/>
      <c r="G84" s="150"/>
      <c r="H84" s="149"/>
      <c r="I84" s="149"/>
      <c r="J84" s="151"/>
      <c r="K84" s="151"/>
      <c r="L84" s="150"/>
      <c r="M84" s="150"/>
    </row>
    <row r="85" spans="1:13" ht="12.75" customHeight="1" x14ac:dyDescent="0.2">
      <c r="A85" s="215"/>
      <c r="B85" s="216"/>
      <c r="C85" s="217"/>
      <c r="D85" s="215"/>
      <c r="E85" s="217"/>
      <c r="F85" s="217"/>
      <c r="G85" s="150"/>
      <c r="H85" s="149"/>
      <c r="I85" s="149"/>
      <c r="J85" s="151"/>
      <c r="K85" s="151"/>
      <c r="L85" s="150"/>
      <c r="M85" s="150"/>
    </row>
    <row r="86" spans="1:13" ht="12.75" customHeight="1" x14ac:dyDescent="0.2">
      <c r="A86" s="215"/>
      <c r="B86" s="216"/>
      <c r="C86" s="223"/>
      <c r="D86" s="217"/>
      <c r="E86" s="217"/>
      <c r="F86" s="217"/>
      <c r="G86" s="150"/>
      <c r="H86" s="149"/>
      <c r="I86" s="149"/>
      <c r="J86" s="151"/>
      <c r="K86" s="151"/>
      <c r="L86" s="150"/>
      <c r="M86" s="150"/>
    </row>
    <row r="87" spans="1:13" ht="12.75" customHeight="1" x14ac:dyDescent="0.2">
      <c r="A87" s="215"/>
      <c r="B87" s="216"/>
      <c r="C87" s="217"/>
      <c r="D87" s="217"/>
      <c r="E87" s="217"/>
      <c r="F87" s="217"/>
      <c r="G87" s="150"/>
      <c r="H87" s="149"/>
      <c r="I87" s="149"/>
      <c r="J87" s="151"/>
      <c r="K87" s="151"/>
      <c r="L87" s="150"/>
      <c r="M87" s="150"/>
    </row>
    <row r="88" spans="1:13" ht="12.75" customHeight="1" x14ac:dyDescent="0.2">
      <c r="A88" s="215"/>
      <c r="B88" s="216"/>
      <c r="C88" s="215"/>
      <c r="D88" s="220"/>
      <c r="E88" s="217"/>
      <c r="F88" s="217"/>
      <c r="G88" s="150"/>
      <c r="H88" s="149"/>
      <c r="I88" s="149"/>
      <c r="J88" s="151"/>
      <c r="K88" s="151"/>
      <c r="L88" s="150"/>
      <c r="M88" s="150"/>
    </row>
    <row r="89" spans="1:13" ht="12.75" customHeight="1" x14ac:dyDescent="0.2">
      <c r="A89" s="215"/>
      <c r="B89" s="216"/>
      <c r="C89" s="215"/>
      <c r="D89" s="217"/>
      <c r="E89" s="217"/>
      <c r="F89" s="217"/>
      <c r="G89" s="150"/>
      <c r="H89" s="149"/>
      <c r="I89" s="149"/>
      <c r="J89" s="151"/>
      <c r="K89" s="151"/>
      <c r="L89" s="150"/>
      <c r="M89" s="150"/>
    </row>
    <row r="90" spans="1:13" ht="12.75" customHeight="1" x14ac:dyDescent="0.2">
      <c r="A90" s="218"/>
      <c r="B90" s="216"/>
      <c r="C90" s="215"/>
      <c r="D90" s="215"/>
      <c r="E90" s="217"/>
      <c r="F90" s="217"/>
      <c r="G90" s="150"/>
      <c r="H90" s="149"/>
      <c r="I90" s="149"/>
      <c r="J90" s="151"/>
      <c r="K90" s="151"/>
      <c r="L90" s="150"/>
      <c r="M90" s="150"/>
    </row>
    <row r="91" spans="1:13" ht="12.75" customHeight="1" x14ac:dyDescent="0.2">
      <c r="A91" s="215"/>
      <c r="B91" s="216"/>
      <c r="C91" s="215"/>
      <c r="D91" s="215"/>
      <c r="E91" s="219"/>
      <c r="F91" s="217"/>
      <c r="G91" s="150"/>
      <c r="H91" s="149"/>
      <c r="I91" s="149"/>
      <c r="J91" s="151"/>
      <c r="K91" s="151"/>
      <c r="L91" s="150"/>
      <c r="M91" s="150"/>
    </row>
    <row r="92" spans="1:13" ht="12.75" customHeight="1" x14ac:dyDescent="0.2">
      <c r="A92" s="215"/>
      <c r="B92" s="216"/>
      <c r="C92" s="215"/>
      <c r="D92" s="215"/>
      <c r="E92" s="217"/>
      <c r="F92" s="217"/>
      <c r="G92" s="150"/>
      <c r="H92" s="149"/>
      <c r="I92" s="149"/>
      <c r="J92" s="151"/>
      <c r="K92" s="151"/>
      <c r="L92" s="150"/>
      <c r="M92" s="150"/>
    </row>
    <row r="93" spans="1:13" ht="12.75" customHeight="1" x14ac:dyDescent="0.2">
      <c r="A93" s="215"/>
      <c r="B93" s="225"/>
      <c r="C93" s="223"/>
      <c r="D93" s="217"/>
      <c r="E93" s="217"/>
      <c r="F93" s="217"/>
      <c r="G93" s="150"/>
      <c r="H93" s="149"/>
      <c r="I93" s="149"/>
      <c r="J93" s="151"/>
      <c r="K93" s="151"/>
      <c r="L93" s="150"/>
      <c r="M93" s="150"/>
    </row>
    <row r="94" spans="1:13" ht="12.75" customHeight="1" x14ac:dyDescent="0.2">
      <c r="A94" s="215"/>
      <c r="B94" s="226"/>
      <c r="C94" s="217"/>
      <c r="D94" s="217"/>
      <c r="E94" s="217"/>
      <c r="F94" s="217"/>
      <c r="G94" s="150"/>
      <c r="H94" s="149"/>
      <c r="I94" s="149"/>
      <c r="J94" s="151"/>
      <c r="K94" s="151"/>
      <c r="L94" s="150"/>
      <c r="M94" s="150"/>
    </row>
    <row r="95" spans="1:13" ht="12.75" customHeight="1" x14ac:dyDescent="0.2">
      <c r="A95" s="215"/>
      <c r="B95" s="216"/>
      <c r="C95" s="220"/>
      <c r="D95" s="217"/>
      <c r="E95" s="217"/>
      <c r="F95" s="217"/>
      <c r="G95" s="150"/>
      <c r="H95" s="149"/>
      <c r="I95" s="149"/>
      <c r="J95" s="151"/>
      <c r="K95" s="151"/>
      <c r="L95" s="150"/>
      <c r="M95" s="150"/>
    </row>
    <row r="96" spans="1:13" ht="12.75" customHeight="1" x14ac:dyDescent="0.2">
      <c r="A96" s="215"/>
      <c r="B96" s="216"/>
      <c r="C96" s="217"/>
      <c r="D96" s="217"/>
      <c r="E96" s="217"/>
      <c r="F96" s="217"/>
      <c r="G96" s="150"/>
      <c r="H96" s="149"/>
      <c r="I96" s="149"/>
      <c r="J96" s="151"/>
      <c r="K96" s="151"/>
      <c r="L96" s="150"/>
      <c r="M96" s="150"/>
    </row>
    <row r="97" spans="1:13" ht="12.75" customHeight="1" x14ac:dyDescent="0.2">
      <c r="A97" s="218"/>
      <c r="B97" s="216"/>
      <c r="C97" s="215"/>
      <c r="D97" s="217"/>
      <c r="E97" s="217"/>
      <c r="F97" s="217"/>
      <c r="G97" s="150"/>
      <c r="H97" s="149"/>
      <c r="I97" s="149"/>
      <c r="J97" s="151"/>
      <c r="K97" s="151"/>
      <c r="L97" s="150"/>
      <c r="M97" s="150"/>
    </row>
    <row r="98" spans="1:13" ht="12.75" customHeight="1" x14ac:dyDescent="0.2">
      <c r="A98" s="221"/>
      <c r="B98" s="216"/>
      <c r="C98" s="217"/>
      <c r="D98" s="215"/>
      <c r="E98" s="217"/>
      <c r="F98" s="217"/>
      <c r="G98" s="150"/>
      <c r="H98" s="149"/>
      <c r="I98" s="149"/>
      <c r="J98" s="151"/>
      <c r="K98" s="151"/>
      <c r="L98" s="150"/>
      <c r="M98" s="150"/>
    </row>
    <row r="99" spans="1:13" ht="12.75" customHeight="1" x14ac:dyDescent="0.2">
      <c r="A99" s="215"/>
      <c r="B99" s="225"/>
      <c r="C99" s="223"/>
      <c r="D99" s="217"/>
      <c r="E99" s="217"/>
      <c r="F99" s="217"/>
      <c r="G99" s="150"/>
      <c r="H99" s="149"/>
      <c r="I99" s="149"/>
      <c r="J99" s="151"/>
      <c r="K99" s="151"/>
      <c r="L99" s="150"/>
      <c r="M99" s="150"/>
    </row>
    <row r="100" spans="1:13" ht="12.75" customHeight="1" x14ac:dyDescent="0.2">
      <c r="A100" s="215"/>
      <c r="B100" s="226"/>
      <c r="C100" s="223"/>
      <c r="D100" s="217"/>
      <c r="E100" s="217"/>
      <c r="F100" s="217"/>
      <c r="G100" s="150"/>
      <c r="H100" s="149"/>
      <c r="I100" s="149"/>
      <c r="J100" s="151"/>
      <c r="K100" s="151"/>
      <c r="L100" s="150"/>
      <c r="M100" s="150"/>
    </row>
    <row r="101" spans="1:13" ht="12.75" customHeight="1" x14ac:dyDescent="0.2">
      <c r="A101" s="215"/>
      <c r="B101" s="216"/>
      <c r="C101" s="223"/>
      <c r="D101" s="217"/>
      <c r="E101" s="217"/>
      <c r="F101" s="217"/>
      <c r="G101" s="150"/>
      <c r="H101" s="149"/>
      <c r="I101" s="149"/>
      <c r="J101" s="151"/>
      <c r="K101" s="151"/>
      <c r="L101" s="150"/>
      <c r="M101" s="150"/>
    </row>
    <row r="102" spans="1:13" ht="12.75" customHeight="1" x14ac:dyDescent="0.2">
      <c r="A102" s="215"/>
      <c r="B102" s="216"/>
      <c r="C102" s="220"/>
      <c r="D102" s="150"/>
      <c r="E102" s="217"/>
      <c r="F102" s="217"/>
      <c r="G102" s="150"/>
      <c r="H102" s="149"/>
      <c r="I102" s="149"/>
      <c r="J102" s="151"/>
      <c r="K102" s="151"/>
      <c r="L102" s="150"/>
      <c r="M102" s="150"/>
    </row>
    <row r="103" spans="1:13" ht="12.75" customHeight="1" x14ac:dyDescent="0.2">
      <c r="A103" s="215"/>
      <c r="B103" s="216"/>
      <c r="C103" s="224"/>
      <c r="D103" s="150"/>
      <c r="E103" s="217"/>
      <c r="F103" s="217"/>
      <c r="G103" s="150"/>
      <c r="H103" s="149"/>
      <c r="I103" s="149"/>
      <c r="J103" s="151"/>
      <c r="K103" s="151"/>
      <c r="L103" s="150"/>
      <c r="M103" s="150"/>
    </row>
    <row r="104" spans="1:13" ht="12.75" customHeight="1" x14ac:dyDescent="0.2">
      <c r="A104" s="215"/>
      <c r="B104" s="216"/>
      <c r="C104" s="217"/>
      <c r="D104" s="217"/>
      <c r="E104" s="217"/>
      <c r="F104" s="217"/>
      <c r="G104" s="150"/>
      <c r="H104" s="149"/>
      <c r="I104" s="149"/>
      <c r="J104" s="151"/>
      <c r="K104" s="151"/>
      <c r="L104" s="150"/>
      <c r="M104" s="150"/>
    </row>
    <row r="105" spans="1:13" ht="12.75" customHeight="1" x14ac:dyDescent="0.2">
      <c r="A105" s="215"/>
      <c r="B105" s="216"/>
      <c r="C105" s="215"/>
      <c r="D105" s="215"/>
      <c r="E105" s="220"/>
      <c r="F105" s="217"/>
      <c r="G105" s="150"/>
      <c r="H105" s="149"/>
      <c r="I105" s="149"/>
      <c r="J105" s="151"/>
      <c r="K105" s="151"/>
      <c r="L105" s="150"/>
      <c r="M105" s="150"/>
    </row>
    <row r="106" spans="1:13" ht="12.75" customHeight="1" x14ac:dyDescent="0.2">
      <c r="A106" s="215"/>
      <c r="B106" s="216"/>
      <c r="C106" s="217"/>
      <c r="D106" s="215"/>
      <c r="E106" s="217"/>
      <c r="F106" s="217"/>
      <c r="G106" s="150"/>
      <c r="H106" s="149"/>
      <c r="I106" s="149"/>
      <c r="J106" s="151"/>
      <c r="K106" s="151"/>
      <c r="L106" s="150"/>
      <c r="M106" s="150"/>
    </row>
    <row r="107" spans="1:13" ht="12.75" customHeight="1" x14ac:dyDescent="0.2">
      <c r="A107" s="218"/>
      <c r="B107" s="216"/>
      <c r="C107" s="217"/>
      <c r="D107" s="215"/>
      <c r="E107" s="215"/>
      <c r="F107" s="217"/>
      <c r="G107" s="150"/>
      <c r="H107" s="149"/>
      <c r="I107" s="149"/>
      <c r="J107" s="151"/>
      <c r="K107" s="151"/>
      <c r="L107" s="150"/>
      <c r="M107" s="150"/>
    </row>
    <row r="108" spans="1:13" ht="12.75" customHeight="1" x14ac:dyDescent="0.2">
      <c r="A108" s="215"/>
      <c r="B108" s="216"/>
      <c r="C108" s="217"/>
      <c r="D108" s="215"/>
      <c r="E108" s="215"/>
      <c r="F108" s="217"/>
      <c r="G108" s="150"/>
      <c r="H108" s="149"/>
      <c r="I108" s="149"/>
      <c r="J108" s="151"/>
      <c r="K108" s="151"/>
      <c r="L108" s="150"/>
      <c r="M108" s="150"/>
    </row>
    <row r="109" spans="1:13" ht="12.75" customHeight="1" x14ac:dyDescent="0.2">
      <c r="A109" s="218"/>
      <c r="B109" s="216"/>
      <c r="C109" s="217"/>
      <c r="D109" s="215"/>
      <c r="E109" s="215"/>
      <c r="F109" s="217"/>
      <c r="G109" s="150"/>
      <c r="H109" s="149"/>
      <c r="I109" s="149"/>
      <c r="J109" s="151"/>
      <c r="K109" s="151"/>
      <c r="L109" s="150"/>
      <c r="M109" s="150"/>
    </row>
    <row r="110" spans="1:13" ht="12.75" customHeight="1" x14ac:dyDescent="0.2">
      <c r="A110" s="215"/>
      <c r="B110" s="216"/>
      <c r="C110" s="217"/>
      <c r="D110" s="215"/>
      <c r="E110" s="215"/>
      <c r="F110" s="217"/>
      <c r="G110" s="150"/>
      <c r="H110" s="149"/>
      <c r="I110" s="149"/>
      <c r="J110" s="151"/>
      <c r="K110" s="151"/>
      <c r="L110" s="150"/>
      <c r="M110" s="150"/>
    </row>
    <row r="111" spans="1:13" ht="12.75" customHeight="1" x14ac:dyDescent="0.2">
      <c r="A111" s="218"/>
      <c r="B111" s="216"/>
      <c r="C111" s="217"/>
      <c r="D111" s="215"/>
      <c r="E111" s="215"/>
      <c r="F111" s="217"/>
      <c r="G111" s="150"/>
      <c r="H111" s="149"/>
      <c r="I111" s="149"/>
      <c r="J111" s="151"/>
      <c r="K111" s="151"/>
      <c r="L111" s="150"/>
      <c r="M111" s="150"/>
    </row>
    <row r="112" spans="1:13" ht="12.75" customHeight="1" x14ac:dyDescent="0.2">
      <c r="A112" s="227"/>
      <c r="B112" s="149"/>
      <c r="C112" s="150"/>
      <c r="D112" s="150"/>
      <c r="E112" s="150"/>
      <c r="F112" s="150"/>
      <c r="G112" s="150"/>
      <c r="H112" s="149"/>
      <c r="I112" s="149"/>
      <c r="J112" s="151"/>
      <c r="K112" s="151"/>
      <c r="L112" s="150"/>
      <c r="M112" s="150"/>
    </row>
    <row r="113" spans="1:13" ht="12.75" customHeight="1" x14ac:dyDescent="0.2">
      <c r="A113" s="227"/>
      <c r="B113" s="149"/>
      <c r="C113" s="150"/>
      <c r="D113" s="150"/>
      <c r="E113" s="150"/>
      <c r="F113" s="150"/>
      <c r="G113" s="150"/>
      <c r="H113" s="149"/>
      <c r="I113" s="213"/>
      <c r="J113" s="213"/>
      <c r="K113" s="214"/>
      <c r="L113" s="150"/>
      <c r="M113" s="150"/>
    </row>
    <row r="114" spans="1:13" ht="12.75" customHeight="1" x14ac:dyDescent="0.2">
      <c r="A114" s="221"/>
      <c r="B114" s="216"/>
      <c r="C114" s="217"/>
      <c r="D114" s="217"/>
      <c r="E114" s="217"/>
      <c r="F114" s="217"/>
      <c r="G114" s="150"/>
      <c r="H114" s="149"/>
      <c r="I114" s="149"/>
      <c r="J114" s="151"/>
      <c r="K114" s="151"/>
      <c r="L114" s="150"/>
      <c r="M114" s="150"/>
    </row>
    <row r="115" spans="1:13" ht="12.75" customHeight="1" x14ac:dyDescent="0.2">
      <c r="A115" s="215"/>
      <c r="B115" s="225"/>
      <c r="C115" s="223"/>
      <c r="D115" s="217"/>
      <c r="E115" s="217"/>
      <c r="F115" s="217"/>
      <c r="G115" s="150"/>
      <c r="H115" s="149"/>
      <c r="I115" s="149"/>
      <c r="J115" s="151"/>
      <c r="K115" s="151"/>
      <c r="L115" s="150"/>
      <c r="M115" s="150"/>
    </row>
    <row r="116" spans="1:13" ht="12.75" customHeight="1" x14ac:dyDescent="0.2">
      <c r="A116" s="215"/>
      <c r="B116" s="226"/>
      <c r="C116" s="223"/>
      <c r="D116" s="217"/>
      <c r="E116" s="217"/>
      <c r="F116" s="217"/>
      <c r="G116" s="150"/>
      <c r="H116" s="149"/>
      <c r="I116" s="149"/>
      <c r="J116" s="151"/>
      <c r="K116" s="151"/>
      <c r="L116" s="150"/>
      <c r="M116" s="150"/>
    </row>
    <row r="117" spans="1:13" ht="12.75" customHeight="1" x14ac:dyDescent="0.2">
      <c r="A117" s="215"/>
      <c r="B117" s="216"/>
      <c r="C117" s="223"/>
      <c r="D117" s="217"/>
      <c r="E117" s="217"/>
      <c r="F117" s="217"/>
      <c r="G117" s="150"/>
      <c r="H117" s="149"/>
      <c r="I117" s="149"/>
      <c r="J117" s="151"/>
      <c r="K117" s="151"/>
      <c r="L117" s="150"/>
      <c r="M117" s="150"/>
    </row>
    <row r="118" spans="1:13" ht="12.75" customHeight="1" x14ac:dyDescent="0.2">
      <c r="A118" s="215"/>
      <c r="B118" s="216"/>
      <c r="C118" s="220"/>
      <c r="D118" s="150"/>
      <c r="E118" s="217"/>
      <c r="F118" s="217"/>
      <c r="G118" s="150"/>
      <c r="H118" s="149"/>
      <c r="I118" s="149"/>
      <c r="J118" s="151"/>
      <c r="K118" s="151"/>
      <c r="L118" s="150"/>
      <c r="M118" s="150"/>
    </row>
    <row r="119" spans="1:13" ht="12.75" customHeight="1" x14ac:dyDescent="0.2">
      <c r="A119" s="215"/>
      <c r="B119" s="216"/>
      <c r="C119" s="224"/>
      <c r="D119" s="150"/>
      <c r="E119" s="217"/>
      <c r="F119" s="217"/>
      <c r="G119" s="150"/>
      <c r="H119" s="149"/>
      <c r="I119" s="149"/>
      <c r="J119" s="151"/>
      <c r="K119" s="151"/>
      <c r="L119" s="150"/>
      <c r="M119" s="150"/>
    </row>
    <row r="120" spans="1:13" ht="12.75" customHeight="1" x14ac:dyDescent="0.2">
      <c r="A120" s="215"/>
      <c r="B120" s="216"/>
      <c r="C120" s="217"/>
      <c r="D120" s="217"/>
      <c r="E120" s="217"/>
      <c r="F120" s="217"/>
      <c r="G120" s="150"/>
      <c r="H120" s="149"/>
      <c r="I120" s="149"/>
      <c r="J120" s="151"/>
      <c r="K120" s="151"/>
      <c r="L120" s="150"/>
      <c r="M120" s="150"/>
    </row>
    <row r="121" spans="1:13" ht="12.75" customHeight="1" x14ac:dyDescent="0.2">
      <c r="A121" s="215"/>
      <c r="B121" s="216"/>
      <c r="C121" s="215"/>
      <c r="D121" s="215"/>
      <c r="E121" s="220"/>
      <c r="F121" s="217"/>
      <c r="G121" s="150"/>
      <c r="H121" s="149"/>
      <c r="I121" s="149"/>
      <c r="J121" s="151"/>
      <c r="K121" s="151"/>
      <c r="L121" s="150"/>
      <c r="M121" s="150"/>
    </row>
    <row r="122" spans="1:13" ht="12.75" customHeight="1" x14ac:dyDescent="0.2">
      <c r="A122" s="215"/>
      <c r="B122" s="216"/>
      <c r="C122" s="217"/>
      <c r="D122" s="215"/>
      <c r="E122" s="217"/>
      <c r="F122" s="217"/>
      <c r="G122" s="150"/>
      <c r="H122" s="149"/>
      <c r="I122" s="149"/>
      <c r="J122" s="151"/>
      <c r="K122" s="151"/>
      <c r="L122" s="150"/>
      <c r="M122" s="150"/>
    </row>
    <row r="123" spans="1:13" ht="12.75" customHeight="1" x14ac:dyDescent="0.2">
      <c r="A123" s="218"/>
      <c r="B123" s="216"/>
      <c r="C123" s="217"/>
      <c r="D123" s="215"/>
      <c r="E123" s="215"/>
      <c r="F123" s="217"/>
      <c r="G123" s="150"/>
      <c r="H123" s="149"/>
      <c r="I123" s="149"/>
      <c r="J123" s="151"/>
      <c r="K123" s="151"/>
      <c r="L123" s="150"/>
      <c r="M123" s="150"/>
    </row>
    <row r="124" spans="1:13" ht="12.75" customHeight="1" x14ac:dyDescent="0.2">
      <c r="A124" s="215"/>
      <c r="B124" s="216"/>
      <c r="C124" s="217"/>
      <c r="D124" s="215"/>
      <c r="E124" s="215"/>
      <c r="F124" s="217"/>
      <c r="G124" s="150"/>
      <c r="H124" s="149"/>
      <c r="I124" s="149"/>
      <c r="J124" s="151"/>
      <c r="K124" s="151"/>
      <c r="L124" s="150"/>
      <c r="M124" s="150"/>
    </row>
    <row r="125" spans="1:13" ht="12.75" customHeight="1" x14ac:dyDescent="0.2">
      <c r="A125" s="218"/>
      <c r="B125" s="216"/>
      <c r="C125" s="217"/>
      <c r="D125" s="215"/>
      <c r="E125" s="215"/>
      <c r="F125" s="217"/>
      <c r="G125" s="150"/>
      <c r="H125" s="149"/>
      <c r="I125" s="149"/>
      <c r="J125" s="151"/>
      <c r="K125" s="151"/>
      <c r="L125" s="150"/>
      <c r="M125" s="150"/>
    </row>
    <row r="126" spans="1:13" ht="12.75" customHeight="1" x14ac:dyDescent="0.2">
      <c r="A126" s="215"/>
      <c r="B126" s="216"/>
      <c r="C126" s="217"/>
      <c r="D126" s="215"/>
      <c r="E126" s="215"/>
      <c r="F126" s="217"/>
      <c r="G126" s="150"/>
      <c r="H126" s="149"/>
      <c r="I126" s="149"/>
      <c r="J126" s="151"/>
      <c r="K126" s="151"/>
      <c r="L126" s="150"/>
      <c r="M126" s="150"/>
    </row>
    <row r="127" spans="1:13" ht="12.75" customHeight="1" x14ac:dyDescent="0.2">
      <c r="A127" s="218"/>
      <c r="B127" s="216"/>
      <c r="C127" s="217"/>
      <c r="D127" s="215"/>
      <c r="E127" s="215"/>
      <c r="F127" s="217"/>
      <c r="G127" s="150"/>
      <c r="H127" s="149"/>
      <c r="I127" s="149"/>
      <c r="J127" s="151"/>
      <c r="K127" s="151"/>
      <c r="L127" s="150"/>
      <c r="M127" s="150"/>
    </row>
    <row r="128" spans="1:13" ht="12.75" customHeight="1" x14ac:dyDescent="0.2">
      <c r="A128" s="218"/>
      <c r="B128" s="216"/>
      <c r="C128" s="215"/>
      <c r="D128" s="215"/>
      <c r="E128" s="217"/>
      <c r="F128" s="217"/>
      <c r="G128" s="150"/>
      <c r="H128" s="149"/>
      <c r="I128" s="149"/>
      <c r="J128" s="151"/>
      <c r="K128" s="151"/>
      <c r="L128" s="150"/>
      <c r="M128" s="150"/>
    </row>
    <row r="129" spans="1:13" ht="12.75" customHeight="1" x14ac:dyDescent="0.2">
      <c r="A129" s="215"/>
      <c r="B129" s="216"/>
      <c r="C129" s="215"/>
      <c r="D129" s="215"/>
      <c r="E129" s="219"/>
      <c r="F129" s="217"/>
      <c r="G129" s="150"/>
      <c r="H129" s="149"/>
      <c r="I129" s="149"/>
      <c r="J129" s="151"/>
      <c r="K129" s="151"/>
      <c r="L129" s="150"/>
      <c r="M129" s="150"/>
    </row>
    <row r="130" spans="1:13" ht="12.75" customHeight="1" x14ac:dyDescent="0.2">
      <c r="A130" s="215"/>
      <c r="B130" s="216"/>
      <c r="C130" s="215"/>
      <c r="D130" s="215"/>
      <c r="E130" s="217"/>
      <c r="F130" s="217"/>
      <c r="G130" s="150"/>
      <c r="H130" s="149"/>
      <c r="I130" s="149"/>
      <c r="J130" s="151"/>
      <c r="K130" s="151"/>
      <c r="L130" s="150"/>
      <c r="M130" s="150"/>
    </row>
    <row r="131" spans="1:13" ht="12.75" customHeight="1" x14ac:dyDescent="0.2">
      <c r="A131" s="215"/>
      <c r="B131" s="225"/>
      <c r="C131" s="223"/>
      <c r="D131" s="217"/>
      <c r="E131" s="217"/>
      <c r="F131" s="217"/>
      <c r="G131" s="150"/>
      <c r="H131" s="149"/>
      <c r="I131" s="149"/>
      <c r="J131" s="151"/>
      <c r="K131" s="151"/>
      <c r="L131" s="150"/>
      <c r="M131" s="150"/>
    </row>
    <row r="132" spans="1:13" ht="12.75" customHeight="1" x14ac:dyDescent="0.2">
      <c r="A132" s="215"/>
      <c r="B132" s="226"/>
      <c r="C132" s="217"/>
      <c r="D132" s="217"/>
      <c r="E132" s="217"/>
      <c r="F132" s="217"/>
      <c r="G132" s="150"/>
      <c r="H132" s="149"/>
      <c r="I132" s="149"/>
      <c r="J132" s="151"/>
      <c r="K132" s="151"/>
      <c r="L132" s="150"/>
      <c r="M132" s="150"/>
    </row>
    <row r="133" spans="1:13" ht="12.75" customHeight="1" x14ac:dyDescent="0.2">
      <c r="A133" s="215"/>
      <c r="B133" s="216"/>
      <c r="C133" s="220"/>
      <c r="D133" s="217"/>
      <c r="E133" s="217"/>
      <c r="F133" s="217"/>
      <c r="G133" s="150"/>
      <c r="H133" s="149"/>
      <c r="I133" s="149"/>
      <c r="J133" s="151"/>
      <c r="K133" s="151"/>
      <c r="L133" s="150"/>
      <c r="M133" s="150"/>
    </row>
    <row r="134" spans="1:13" ht="12.75" customHeight="1" x14ac:dyDescent="0.2">
      <c r="A134" s="215"/>
      <c r="B134" s="216"/>
      <c r="C134" s="217"/>
      <c r="D134" s="217"/>
      <c r="E134" s="217"/>
      <c r="F134" s="217"/>
      <c r="G134" s="150"/>
      <c r="H134" s="149"/>
      <c r="I134" s="149"/>
      <c r="J134" s="151"/>
      <c r="K134" s="151"/>
      <c r="L134" s="150"/>
      <c r="M134" s="150"/>
    </row>
    <row r="135" spans="1:13" ht="12.75" customHeight="1" x14ac:dyDescent="0.2">
      <c r="A135" s="218"/>
      <c r="B135" s="216"/>
      <c r="C135" s="215"/>
      <c r="D135" s="217"/>
      <c r="E135" s="217"/>
      <c r="F135" s="217"/>
      <c r="G135" s="150"/>
      <c r="H135" s="149"/>
      <c r="I135" s="149"/>
      <c r="J135" s="151"/>
      <c r="K135" s="151"/>
      <c r="L135" s="150"/>
      <c r="M135" s="150"/>
    </row>
    <row r="136" spans="1:13" ht="12.75" customHeight="1" x14ac:dyDescent="0.2">
      <c r="A136" s="215"/>
      <c r="B136" s="216"/>
      <c r="C136" s="215"/>
      <c r="D136" s="217"/>
      <c r="E136" s="217"/>
      <c r="F136" s="217"/>
      <c r="G136" s="150"/>
      <c r="H136" s="149"/>
      <c r="I136" s="149"/>
      <c r="J136" s="151"/>
      <c r="K136" s="151"/>
      <c r="L136" s="150"/>
      <c r="M136" s="150"/>
    </row>
    <row r="137" spans="1:13" ht="12.75" customHeight="1" x14ac:dyDescent="0.2">
      <c r="A137" s="215"/>
      <c r="B137" s="216"/>
      <c r="C137" s="223"/>
      <c r="D137" s="217"/>
      <c r="E137" s="217"/>
      <c r="F137" s="217"/>
      <c r="G137" s="150"/>
      <c r="H137" s="149"/>
      <c r="I137" s="149"/>
      <c r="J137" s="151"/>
      <c r="K137" s="151"/>
      <c r="L137" s="150"/>
      <c r="M137" s="150"/>
    </row>
    <row r="138" spans="1:13" ht="12.75" customHeight="1" x14ac:dyDescent="0.2">
      <c r="A138" s="215"/>
      <c r="B138" s="216"/>
      <c r="C138" s="228"/>
      <c r="D138" s="217"/>
      <c r="E138" s="217"/>
      <c r="F138" s="217"/>
      <c r="G138" s="150"/>
      <c r="H138" s="149"/>
      <c r="I138" s="149"/>
      <c r="J138" s="151"/>
      <c r="K138" s="151"/>
      <c r="L138" s="150"/>
      <c r="M138" s="150"/>
    </row>
    <row r="139" spans="1:13" ht="12.75" customHeight="1" x14ac:dyDescent="0.2">
      <c r="A139" s="215"/>
      <c r="B139" s="216"/>
      <c r="C139" s="217"/>
      <c r="D139" s="217"/>
      <c r="E139" s="217"/>
      <c r="F139" s="217"/>
      <c r="G139" s="150"/>
      <c r="H139" s="149"/>
      <c r="I139" s="149"/>
      <c r="J139" s="151"/>
      <c r="K139" s="151"/>
      <c r="L139" s="150"/>
      <c r="M139" s="150"/>
    </row>
    <row r="140" spans="1:13" ht="12.75" customHeight="1" x14ac:dyDescent="0.2">
      <c r="A140" s="215"/>
      <c r="B140" s="216"/>
      <c r="C140" s="215"/>
      <c r="D140" s="220"/>
      <c r="E140" s="217"/>
      <c r="F140" s="217"/>
      <c r="G140" s="150"/>
      <c r="H140" s="149"/>
      <c r="I140" s="149"/>
      <c r="J140" s="151"/>
      <c r="K140" s="151"/>
      <c r="L140" s="150"/>
      <c r="M140" s="150"/>
    </row>
    <row r="141" spans="1:13" ht="12.75" customHeight="1" x14ac:dyDescent="0.2">
      <c r="A141" s="215"/>
      <c r="B141" s="216"/>
      <c r="C141" s="217"/>
      <c r="D141" s="224"/>
      <c r="E141" s="217"/>
      <c r="F141" s="217"/>
      <c r="G141" s="150"/>
      <c r="H141" s="149"/>
      <c r="I141" s="149"/>
      <c r="J141" s="151"/>
      <c r="K141" s="151"/>
      <c r="L141" s="150"/>
      <c r="M141" s="150"/>
    </row>
    <row r="142" spans="1:13" ht="12.75" customHeight="1" x14ac:dyDescent="0.2">
      <c r="A142" s="215"/>
      <c r="B142" s="216"/>
      <c r="C142" s="217"/>
      <c r="D142" s="224"/>
      <c r="E142" s="217"/>
      <c r="F142" s="217"/>
      <c r="G142" s="150"/>
      <c r="H142" s="149"/>
      <c r="I142" s="149"/>
      <c r="J142" s="151"/>
      <c r="K142" s="151"/>
      <c r="L142" s="150"/>
      <c r="M142" s="150"/>
    </row>
    <row r="143" spans="1:13" ht="12.75" customHeight="1" x14ac:dyDescent="0.2">
      <c r="A143" s="215"/>
      <c r="B143" s="216"/>
      <c r="C143" s="217"/>
      <c r="D143" s="224"/>
      <c r="E143" s="217"/>
      <c r="F143" s="217"/>
      <c r="G143" s="150"/>
      <c r="H143" s="149"/>
      <c r="I143" s="149"/>
      <c r="J143" s="151"/>
      <c r="K143" s="151"/>
      <c r="L143" s="150"/>
      <c r="M143" s="150"/>
    </row>
    <row r="144" spans="1:13" ht="12.75" customHeight="1" x14ac:dyDescent="0.2">
      <c r="A144" s="215"/>
      <c r="B144" s="216"/>
      <c r="C144" s="217"/>
      <c r="D144" s="220"/>
      <c r="E144" s="217"/>
      <c r="F144" s="217"/>
      <c r="G144" s="150"/>
      <c r="H144" s="149"/>
      <c r="I144" s="149"/>
      <c r="J144" s="151"/>
      <c r="K144" s="151"/>
      <c r="L144" s="150"/>
      <c r="M144" s="150"/>
    </row>
    <row r="145" spans="1:13" ht="12.75" customHeight="1" x14ac:dyDescent="0.2">
      <c r="A145" s="215"/>
      <c r="B145" s="216"/>
      <c r="C145" s="217"/>
      <c r="D145" s="217"/>
      <c r="E145" s="217"/>
      <c r="F145" s="217"/>
      <c r="G145" s="150"/>
      <c r="H145" s="149"/>
      <c r="I145" s="149"/>
      <c r="J145" s="151"/>
      <c r="K145" s="151"/>
      <c r="L145" s="150"/>
      <c r="M145" s="150"/>
    </row>
    <row r="146" spans="1:13" ht="12.75" customHeight="1" x14ac:dyDescent="0.2">
      <c r="A146" s="218"/>
      <c r="B146" s="216"/>
      <c r="C146" s="217"/>
      <c r="D146" s="215"/>
      <c r="E146" s="217"/>
      <c r="F146" s="217"/>
      <c r="G146" s="150"/>
      <c r="H146" s="149"/>
      <c r="I146" s="149"/>
      <c r="J146" s="151"/>
      <c r="K146" s="151"/>
      <c r="L146" s="150"/>
      <c r="M146" s="150"/>
    </row>
    <row r="147" spans="1:13" ht="12.75" customHeight="1" x14ac:dyDescent="0.2">
      <c r="A147" s="215"/>
      <c r="B147" s="216"/>
      <c r="C147" s="217"/>
      <c r="D147" s="215"/>
      <c r="E147" s="219"/>
      <c r="F147" s="219"/>
      <c r="G147" s="150"/>
      <c r="H147" s="149"/>
      <c r="I147" s="149"/>
      <c r="J147" s="151"/>
      <c r="K147" s="151"/>
      <c r="L147" s="150"/>
      <c r="M147" s="150"/>
    </row>
    <row r="148" spans="1:13" ht="12.75" customHeight="1" x14ac:dyDescent="0.2">
      <c r="A148" s="215"/>
      <c r="B148" s="216"/>
      <c r="C148" s="217"/>
      <c r="D148" s="215"/>
      <c r="E148" s="217"/>
      <c r="F148" s="217"/>
      <c r="G148" s="150"/>
      <c r="H148" s="149"/>
      <c r="I148" s="149"/>
      <c r="J148" s="151"/>
      <c r="K148" s="151"/>
      <c r="L148" s="150"/>
      <c r="M148" s="150"/>
    </row>
    <row r="149" spans="1:13" ht="12.75" customHeight="1" x14ac:dyDescent="0.2">
      <c r="A149" s="218"/>
      <c r="B149" s="216"/>
      <c r="C149" s="217"/>
      <c r="D149" s="215"/>
      <c r="E149" s="217"/>
      <c r="F149" s="217"/>
      <c r="G149" s="150"/>
      <c r="H149" s="149"/>
      <c r="I149" s="149"/>
      <c r="J149" s="151"/>
      <c r="K149" s="151"/>
      <c r="L149" s="150"/>
      <c r="M149" s="150"/>
    </row>
    <row r="150" spans="1:13" ht="12.75" customHeight="1" x14ac:dyDescent="0.2">
      <c r="A150" s="215"/>
      <c r="B150" s="216"/>
      <c r="C150" s="217"/>
      <c r="D150" s="215"/>
      <c r="E150" s="219"/>
      <c r="F150" s="219"/>
      <c r="G150" s="150"/>
      <c r="H150" s="149"/>
      <c r="I150" s="149"/>
      <c r="J150" s="151"/>
      <c r="K150" s="151"/>
      <c r="L150" s="150"/>
      <c r="M150" s="150"/>
    </row>
    <row r="151" spans="1:13" ht="12.75" customHeight="1" x14ac:dyDescent="0.2">
      <c r="A151" s="215"/>
      <c r="B151" s="216"/>
      <c r="C151" s="217"/>
      <c r="D151" s="215"/>
      <c r="E151" s="217"/>
      <c r="F151" s="217"/>
      <c r="G151" s="150"/>
      <c r="H151" s="149"/>
      <c r="I151" s="149"/>
      <c r="J151" s="151"/>
      <c r="K151" s="151"/>
      <c r="L151" s="150"/>
      <c r="M151" s="150"/>
    </row>
    <row r="152" spans="1:13" ht="12.75" customHeight="1" x14ac:dyDescent="0.2">
      <c r="A152" s="218"/>
      <c r="B152" s="216"/>
      <c r="C152" s="217"/>
      <c r="D152" s="215"/>
      <c r="E152" s="217"/>
      <c r="F152" s="217"/>
      <c r="G152" s="150"/>
      <c r="H152" s="149"/>
      <c r="I152" s="149"/>
      <c r="J152" s="151"/>
      <c r="K152" s="151"/>
      <c r="L152" s="150"/>
      <c r="M152" s="150"/>
    </row>
    <row r="153" spans="1:13" ht="12.75" customHeight="1" x14ac:dyDescent="0.2">
      <c r="A153" s="215"/>
      <c r="B153" s="216"/>
      <c r="C153" s="217"/>
      <c r="D153" s="215"/>
      <c r="E153" s="219"/>
      <c r="F153" s="219"/>
      <c r="G153" s="150"/>
      <c r="H153" s="149"/>
      <c r="I153" s="149"/>
      <c r="J153" s="151"/>
      <c r="K153" s="151"/>
      <c r="L153" s="150"/>
      <c r="M153" s="150"/>
    </row>
    <row r="154" spans="1:13" ht="12.75" customHeight="1" x14ac:dyDescent="0.2">
      <c r="A154" s="215"/>
      <c r="B154" s="216"/>
      <c r="C154" s="217"/>
      <c r="D154" s="215"/>
      <c r="E154" s="217"/>
      <c r="F154" s="217"/>
      <c r="G154" s="150"/>
      <c r="H154" s="149"/>
      <c r="I154" s="149"/>
      <c r="J154" s="151"/>
      <c r="K154" s="151"/>
      <c r="L154" s="150"/>
      <c r="M154" s="150"/>
    </row>
    <row r="155" spans="1:13" ht="12.75" customHeight="1" x14ac:dyDescent="0.2">
      <c r="A155" s="218"/>
      <c r="B155" s="216"/>
      <c r="C155" s="217"/>
      <c r="D155" s="215"/>
      <c r="E155" s="217"/>
      <c r="F155" s="217"/>
      <c r="G155" s="150"/>
      <c r="H155" s="149"/>
      <c r="I155" s="149"/>
      <c r="J155" s="151"/>
      <c r="K155" s="151"/>
      <c r="L155" s="150"/>
      <c r="M155" s="150"/>
    </row>
    <row r="156" spans="1:13" ht="12.75" customHeight="1" x14ac:dyDescent="0.2">
      <c r="A156" s="215"/>
      <c r="B156" s="216"/>
      <c r="C156" s="217"/>
      <c r="D156" s="215"/>
      <c r="E156" s="219"/>
      <c r="F156" s="219"/>
      <c r="G156" s="150"/>
      <c r="H156" s="149"/>
      <c r="I156" s="149"/>
      <c r="J156" s="151"/>
      <c r="K156" s="151"/>
      <c r="L156" s="150"/>
      <c r="M156" s="150"/>
    </row>
    <row r="157" spans="1:13" ht="12.75" customHeight="1" x14ac:dyDescent="0.2">
      <c r="A157" s="215"/>
      <c r="B157" s="216"/>
      <c r="C157" s="217"/>
      <c r="D157" s="217"/>
      <c r="E157" s="215"/>
      <c r="F157" s="217"/>
      <c r="G157" s="150"/>
      <c r="H157" s="149"/>
      <c r="I157" s="149"/>
      <c r="J157" s="151"/>
      <c r="K157" s="151"/>
      <c r="L157" s="150"/>
      <c r="M157" s="150"/>
    </row>
    <row r="158" spans="1:13" ht="12.75" customHeight="1" x14ac:dyDescent="0.2">
      <c r="A158" s="215"/>
      <c r="B158" s="216"/>
      <c r="C158" s="215"/>
      <c r="D158" s="224"/>
      <c r="E158" s="217"/>
      <c r="F158" s="217"/>
      <c r="G158" s="150"/>
      <c r="H158" s="149"/>
      <c r="I158" s="149"/>
      <c r="J158" s="151"/>
      <c r="K158" s="151"/>
      <c r="L158" s="150"/>
      <c r="M158" s="150"/>
    </row>
    <row r="159" spans="1:13" ht="12.75" customHeight="1" x14ac:dyDescent="0.2">
      <c r="A159" s="215"/>
      <c r="B159" s="216"/>
      <c r="C159" s="217"/>
      <c r="D159" s="224"/>
      <c r="E159" s="217"/>
      <c r="F159" s="217"/>
      <c r="G159" s="150"/>
      <c r="H159" s="149"/>
      <c r="I159" s="149"/>
      <c r="J159" s="151"/>
      <c r="K159" s="151"/>
      <c r="L159" s="150"/>
      <c r="M159" s="150"/>
    </row>
    <row r="160" spans="1:13" ht="12.75" customHeight="1" x14ac:dyDescent="0.2">
      <c r="A160" s="215"/>
      <c r="B160" s="216"/>
      <c r="C160" s="217"/>
      <c r="D160" s="217"/>
      <c r="E160" s="217"/>
      <c r="F160" s="217"/>
      <c r="G160" s="150"/>
      <c r="H160" s="149"/>
      <c r="I160" s="149"/>
      <c r="J160" s="151"/>
      <c r="K160" s="151"/>
      <c r="L160" s="150"/>
      <c r="M160" s="150"/>
    </row>
    <row r="161" spans="1:13" ht="12.75" customHeight="1" x14ac:dyDescent="0.2">
      <c r="A161" s="218"/>
      <c r="B161" s="216"/>
      <c r="C161" s="217"/>
      <c r="D161" s="217"/>
      <c r="E161" s="217"/>
      <c r="F161" s="217"/>
      <c r="G161" s="150"/>
      <c r="H161" s="149"/>
      <c r="I161" s="149"/>
      <c r="J161" s="151"/>
      <c r="K161" s="151"/>
      <c r="L161" s="150"/>
      <c r="M161" s="150"/>
    </row>
    <row r="162" spans="1:13" ht="12.75" customHeight="1" x14ac:dyDescent="0.2">
      <c r="A162" s="215"/>
      <c r="B162" s="216"/>
      <c r="C162" s="223"/>
      <c r="D162" s="229"/>
      <c r="E162" s="229"/>
      <c r="F162" s="230"/>
      <c r="G162" s="229"/>
      <c r="H162" s="149"/>
      <c r="I162" s="149"/>
      <c r="J162" s="151"/>
      <c r="K162" s="151"/>
      <c r="L162" s="150"/>
      <c r="M162" s="150"/>
    </row>
    <row r="163" spans="1:13" ht="12.75" customHeight="1" x14ac:dyDescent="0.2">
      <c r="A163" s="215"/>
      <c r="B163" s="216"/>
      <c r="C163" s="223"/>
      <c r="D163" s="229"/>
      <c r="E163" s="229"/>
      <c r="F163" s="229"/>
      <c r="G163" s="229"/>
      <c r="H163" s="149"/>
      <c r="I163" s="149"/>
      <c r="J163" s="151"/>
      <c r="K163" s="151"/>
      <c r="L163" s="150"/>
      <c r="M163" s="150"/>
    </row>
    <row r="164" spans="1:13" ht="12.75" customHeight="1" x14ac:dyDescent="0.2">
      <c r="A164" s="148"/>
      <c r="B164" s="149"/>
      <c r="C164" s="229"/>
      <c r="D164" s="150"/>
      <c r="E164" s="150"/>
      <c r="F164" s="150"/>
      <c r="G164" s="150"/>
      <c r="H164" s="149"/>
      <c r="I164" s="231"/>
      <c r="J164" s="232"/>
      <c r="K164" s="151"/>
      <c r="L164" s="150"/>
      <c r="M164" s="150"/>
    </row>
    <row r="165" spans="1:13" ht="12.75" customHeight="1" x14ac:dyDescent="0.2">
      <c r="A165" s="148"/>
      <c r="B165" s="149"/>
      <c r="C165" s="150"/>
      <c r="D165" s="150"/>
      <c r="E165" s="150"/>
      <c r="F165" s="150"/>
      <c r="G165" s="150"/>
      <c r="H165" s="149"/>
      <c r="I165" s="213"/>
      <c r="J165" s="213"/>
      <c r="K165" s="214"/>
      <c r="L165" s="150"/>
      <c r="M165" s="150"/>
    </row>
    <row r="166" spans="1:13" ht="12.75" customHeight="1" x14ac:dyDescent="0.2">
      <c r="A166" s="215"/>
      <c r="B166" s="216"/>
      <c r="C166" s="217"/>
      <c r="D166" s="217"/>
      <c r="E166" s="217"/>
      <c r="F166" s="217"/>
      <c r="G166" s="150"/>
      <c r="H166" s="149"/>
      <c r="I166" s="149"/>
      <c r="J166" s="151"/>
      <c r="K166" s="151"/>
      <c r="L166" s="150"/>
      <c r="M166" s="150"/>
    </row>
    <row r="167" spans="1:13" ht="12.75" customHeight="1" x14ac:dyDescent="0.2">
      <c r="A167" s="215"/>
      <c r="B167" s="225"/>
      <c r="C167" s="223"/>
      <c r="D167" s="217"/>
      <c r="E167" s="217"/>
      <c r="F167" s="217"/>
      <c r="G167" s="150"/>
      <c r="H167" s="149"/>
      <c r="I167" s="149"/>
      <c r="J167" s="151"/>
      <c r="K167" s="151"/>
      <c r="L167" s="150"/>
      <c r="M167" s="150"/>
    </row>
    <row r="168" spans="1:13" ht="12.75" customHeight="1" x14ac:dyDescent="0.2">
      <c r="A168" s="215"/>
      <c r="B168" s="226"/>
      <c r="C168" s="223"/>
      <c r="D168" s="217"/>
      <c r="E168" s="217"/>
      <c r="F168" s="217"/>
      <c r="G168" s="150"/>
      <c r="H168" s="149"/>
      <c r="I168" s="149"/>
      <c r="J168" s="151"/>
      <c r="K168" s="151"/>
      <c r="L168" s="150"/>
      <c r="M168" s="150"/>
    </row>
    <row r="169" spans="1:13" ht="12.75" customHeight="1" x14ac:dyDescent="0.2">
      <c r="A169" s="215"/>
      <c r="B169" s="216"/>
      <c r="C169" s="223"/>
      <c r="D169" s="217"/>
      <c r="E169" s="217"/>
      <c r="F169" s="217"/>
      <c r="G169" s="150"/>
      <c r="H169" s="149"/>
      <c r="I169" s="149"/>
      <c r="J169" s="151"/>
      <c r="K169" s="151"/>
      <c r="L169" s="150"/>
      <c r="M169" s="150"/>
    </row>
    <row r="170" spans="1:13" ht="12.75" customHeight="1" x14ac:dyDescent="0.2">
      <c r="A170" s="215"/>
      <c r="B170" s="216"/>
      <c r="C170" s="220"/>
      <c r="D170" s="150"/>
      <c r="E170" s="217"/>
      <c r="F170" s="217"/>
      <c r="G170" s="150"/>
      <c r="H170" s="149"/>
      <c r="I170" s="149"/>
      <c r="J170" s="151"/>
      <c r="K170" s="151"/>
      <c r="L170" s="150"/>
      <c r="M170" s="150"/>
    </row>
    <row r="171" spans="1:13" ht="12.75" customHeight="1" x14ac:dyDescent="0.2">
      <c r="A171" s="215"/>
      <c r="B171" s="216"/>
      <c r="C171" s="224"/>
      <c r="D171" s="150"/>
      <c r="E171" s="217"/>
      <c r="F171" s="217"/>
      <c r="G171" s="150"/>
      <c r="H171" s="149"/>
      <c r="I171" s="149"/>
      <c r="J171" s="151"/>
      <c r="K171" s="151"/>
      <c r="L171" s="150"/>
      <c r="M171" s="150"/>
    </row>
    <row r="172" spans="1:13" ht="12.75" customHeight="1" x14ac:dyDescent="0.2">
      <c r="A172" s="215"/>
      <c r="B172" s="216"/>
      <c r="C172" s="217"/>
      <c r="D172" s="217"/>
      <c r="E172" s="217"/>
      <c r="F172" s="217"/>
      <c r="G172" s="150"/>
      <c r="H172" s="149"/>
      <c r="I172" s="149"/>
      <c r="J172" s="151"/>
      <c r="K172" s="151"/>
      <c r="L172" s="150"/>
      <c r="M172" s="150"/>
    </row>
    <row r="173" spans="1:13" ht="12.75" customHeight="1" x14ac:dyDescent="0.2">
      <c r="A173" s="215"/>
      <c r="B173" s="216"/>
      <c r="C173" s="215"/>
      <c r="D173" s="215"/>
      <c r="E173" s="220"/>
      <c r="F173" s="217"/>
      <c r="G173" s="150"/>
      <c r="H173" s="149"/>
      <c r="I173" s="149"/>
      <c r="J173" s="151"/>
      <c r="K173" s="151"/>
      <c r="L173" s="150"/>
      <c r="M173" s="150"/>
    </row>
    <row r="174" spans="1:13" ht="12.75" customHeight="1" x14ac:dyDescent="0.2">
      <c r="A174" s="215"/>
      <c r="B174" s="216"/>
      <c r="C174" s="217"/>
      <c r="D174" s="215"/>
      <c r="E174" s="217"/>
      <c r="F174" s="217"/>
      <c r="G174" s="150"/>
      <c r="H174" s="149"/>
      <c r="I174" s="149"/>
      <c r="J174" s="151"/>
      <c r="K174" s="151"/>
      <c r="L174" s="150"/>
      <c r="M174" s="150"/>
    </row>
    <row r="175" spans="1:13" ht="12.75" customHeight="1" x14ac:dyDescent="0.2">
      <c r="A175" s="218"/>
      <c r="B175" s="216"/>
      <c r="C175" s="217"/>
      <c r="D175" s="215"/>
      <c r="E175" s="215"/>
      <c r="F175" s="217"/>
      <c r="G175" s="150"/>
      <c r="H175" s="149"/>
      <c r="I175" s="149"/>
      <c r="J175" s="151"/>
      <c r="K175" s="151"/>
      <c r="L175" s="150"/>
      <c r="M175" s="150"/>
    </row>
    <row r="176" spans="1:13" ht="12.75" customHeight="1" x14ac:dyDescent="0.2">
      <c r="A176" s="215"/>
      <c r="B176" s="216"/>
      <c r="C176" s="217"/>
      <c r="D176" s="215"/>
      <c r="E176" s="215"/>
      <c r="F176" s="217"/>
      <c r="G176" s="150"/>
      <c r="H176" s="149"/>
      <c r="I176" s="149"/>
      <c r="J176" s="151"/>
      <c r="K176" s="151"/>
      <c r="L176" s="150"/>
      <c r="M176" s="150"/>
    </row>
    <row r="177" spans="1:13" ht="12.75" customHeight="1" x14ac:dyDescent="0.2">
      <c r="A177" s="218"/>
      <c r="B177" s="216"/>
      <c r="C177" s="217"/>
      <c r="D177" s="215"/>
      <c r="E177" s="215"/>
      <c r="F177" s="217"/>
      <c r="G177" s="150"/>
      <c r="H177" s="149"/>
      <c r="I177" s="149"/>
      <c r="J177" s="151"/>
      <c r="K177" s="151"/>
      <c r="L177" s="150"/>
      <c r="M177" s="150"/>
    </row>
    <row r="178" spans="1:13" ht="12.75" customHeight="1" x14ac:dyDescent="0.2">
      <c r="A178" s="215"/>
      <c r="B178" s="216"/>
      <c r="C178" s="217"/>
      <c r="D178" s="215"/>
      <c r="E178" s="215"/>
      <c r="F178" s="217"/>
      <c r="G178" s="150"/>
      <c r="H178" s="149"/>
      <c r="I178" s="149"/>
      <c r="J178" s="151"/>
      <c r="K178" s="151"/>
      <c r="L178" s="150"/>
      <c r="M178" s="150"/>
    </row>
    <row r="179" spans="1:13" ht="12.75" customHeight="1" x14ac:dyDescent="0.2">
      <c r="A179" s="218"/>
      <c r="B179" s="216"/>
      <c r="C179" s="217"/>
      <c r="D179" s="215"/>
      <c r="E179" s="215"/>
      <c r="F179" s="217"/>
      <c r="G179" s="150"/>
      <c r="H179" s="149"/>
      <c r="I179" s="149"/>
      <c r="J179" s="151"/>
      <c r="K179" s="151"/>
      <c r="L179" s="150"/>
      <c r="M179" s="150"/>
    </row>
    <row r="180" spans="1:13" ht="12.75" customHeight="1" x14ac:dyDescent="0.2">
      <c r="A180" s="218"/>
      <c r="B180" s="216"/>
      <c r="C180" s="217"/>
      <c r="D180" s="215"/>
      <c r="E180" s="215"/>
      <c r="F180" s="217"/>
      <c r="G180" s="150"/>
      <c r="H180" s="149"/>
      <c r="I180" s="149"/>
      <c r="J180" s="151"/>
      <c r="K180" s="151"/>
      <c r="L180" s="150"/>
      <c r="M180" s="150"/>
    </row>
    <row r="181" spans="1:13" ht="12.75" customHeight="1" x14ac:dyDescent="0.2">
      <c r="A181" s="218"/>
      <c r="B181" s="216"/>
      <c r="C181" s="217"/>
      <c r="D181" s="215"/>
      <c r="E181" s="215"/>
      <c r="F181" s="217"/>
      <c r="G181" s="150"/>
      <c r="H181" s="149"/>
      <c r="I181" s="149"/>
      <c r="J181" s="151"/>
      <c r="K181" s="151"/>
      <c r="L181" s="150"/>
      <c r="M181" s="150"/>
    </row>
    <row r="182" spans="1:13" ht="12.75" customHeight="1" x14ac:dyDescent="0.2">
      <c r="A182" s="218"/>
      <c r="B182" s="216"/>
      <c r="C182" s="217"/>
      <c r="D182" s="215"/>
      <c r="E182" s="215"/>
      <c r="F182" s="217"/>
      <c r="G182" s="150"/>
      <c r="H182" s="149"/>
      <c r="I182" s="149"/>
      <c r="J182" s="151"/>
      <c r="K182" s="151"/>
      <c r="L182" s="150"/>
      <c r="M182" s="150"/>
    </row>
    <row r="183" spans="1:13" ht="12.75" customHeight="1" x14ac:dyDescent="0.2">
      <c r="A183" s="218"/>
      <c r="B183" s="216"/>
      <c r="C183" s="217"/>
      <c r="D183" s="215"/>
      <c r="E183" s="215"/>
      <c r="F183" s="217"/>
      <c r="G183" s="150"/>
      <c r="H183" s="149"/>
      <c r="I183" s="149"/>
      <c r="J183" s="151"/>
      <c r="K183" s="151"/>
      <c r="L183" s="150"/>
      <c r="M183" s="150"/>
    </row>
    <row r="184" spans="1:13" ht="12.75" customHeight="1" x14ac:dyDescent="0.2">
      <c r="A184" s="218"/>
      <c r="B184" s="216"/>
      <c r="C184" s="217"/>
      <c r="D184" s="215"/>
      <c r="E184" s="215"/>
      <c r="F184" s="217"/>
      <c r="G184" s="150"/>
      <c r="H184" s="149"/>
      <c r="I184" s="149"/>
      <c r="J184" s="151"/>
      <c r="K184" s="151"/>
      <c r="L184" s="150"/>
      <c r="M184" s="150"/>
    </row>
    <row r="185" spans="1:13" ht="12.75" customHeight="1" x14ac:dyDescent="0.2">
      <c r="A185" s="218"/>
      <c r="B185" s="216"/>
      <c r="C185" s="217"/>
      <c r="D185" s="215"/>
      <c r="E185" s="215"/>
      <c r="F185" s="217"/>
      <c r="G185" s="150"/>
      <c r="H185" s="149"/>
      <c r="I185" s="149"/>
      <c r="J185" s="151"/>
      <c r="K185" s="151"/>
      <c r="L185" s="150"/>
      <c r="M185" s="150"/>
    </row>
    <row r="186" spans="1:13" ht="12.75" customHeight="1" x14ac:dyDescent="0.2">
      <c r="A186" s="218"/>
      <c r="B186" s="216"/>
      <c r="C186" s="217"/>
      <c r="D186" s="215"/>
      <c r="E186" s="215"/>
      <c r="F186" s="217"/>
      <c r="G186" s="150"/>
      <c r="H186" s="149"/>
      <c r="I186" s="149"/>
      <c r="J186" s="151"/>
      <c r="K186" s="151"/>
      <c r="L186" s="150"/>
      <c r="M186" s="150"/>
    </row>
    <row r="187" spans="1:13" ht="12.75" customHeight="1" x14ac:dyDescent="0.2">
      <c r="A187" s="218"/>
      <c r="B187" s="216"/>
      <c r="C187" s="217"/>
      <c r="D187" s="215"/>
      <c r="E187" s="215"/>
      <c r="F187" s="217"/>
      <c r="G187" s="150"/>
      <c r="H187" s="149"/>
      <c r="I187" s="149"/>
      <c r="J187" s="151"/>
      <c r="K187" s="151"/>
      <c r="L187" s="150"/>
      <c r="M187" s="150"/>
    </row>
    <row r="188" spans="1:13" ht="12.75" customHeight="1" x14ac:dyDescent="0.2">
      <c r="A188" s="218"/>
      <c r="B188" s="216"/>
      <c r="C188" s="217"/>
      <c r="D188" s="215"/>
      <c r="E188" s="215"/>
      <c r="F188" s="217"/>
      <c r="G188" s="150"/>
      <c r="H188" s="149"/>
      <c r="I188" s="149"/>
      <c r="J188" s="151"/>
      <c r="K188" s="151"/>
      <c r="L188" s="150"/>
      <c r="M188" s="150"/>
    </row>
    <row r="189" spans="1:13" ht="12.75" customHeight="1" x14ac:dyDescent="0.2">
      <c r="A189" s="218"/>
      <c r="B189" s="216"/>
      <c r="C189" s="217"/>
      <c r="D189" s="215"/>
      <c r="E189" s="215"/>
      <c r="F189" s="217"/>
      <c r="G189" s="150"/>
      <c r="H189" s="149"/>
      <c r="I189" s="149"/>
      <c r="J189" s="151"/>
      <c r="K189" s="151"/>
      <c r="L189" s="150"/>
      <c r="M189" s="150"/>
    </row>
    <row r="190" spans="1:13" ht="12.75" customHeight="1" x14ac:dyDescent="0.2">
      <c r="A190" s="218"/>
      <c r="B190" s="216"/>
      <c r="C190" s="217"/>
      <c r="D190" s="215"/>
      <c r="E190" s="215"/>
      <c r="F190" s="217"/>
      <c r="G190" s="150"/>
      <c r="H190" s="149"/>
      <c r="I190" s="149"/>
      <c r="J190" s="151"/>
      <c r="K190" s="151"/>
      <c r="L190" s="150"/>
      <c r="M190" s="150"/>
    </row>
    <row r="191" spans="1:13" ht="12.75" customHeight="1" x14ac:dyDescent="0.2">
      <c r="A191" s="218"/>
      <c r="B191" s="216"/>
      <c r="C191" s="217"/>
      <c r="D191" s="215"/>
      <c r="E191" s="215"/>
      <c r="F191" s="217"/>
      <c r="G191" s="150"/>
      <c r="H191" s="149"/>
      <c r="I191" s="149"/>
      <c r="J191" s="151"/>
      <c r="K191" s="151"/>
      <c r="L191" s="150"/>
      <c r="M191" s="150"/>
    </row>
    <row r="192" spans="1:13" ht="12.75" customHeight="1" x14ac:dyDescent="0.2">
      <c r="A192" s="218"/>
      <c r="B192" s="216"/>
      <c r="C192" s="217"/>
      <c r="D192" s="215"/>
      <c r="E192" s="215"/>
      <c r="F192" s="217"/>
      <c r="G192" s="150"/>
      <c r="H192" s="149"/>
      <c r="I192" s="149"/>
      <c r="J192" s="151"/>
      <c r="K192" s="151"/>
      <c r="L192" s="150"/>
      <c r="M192" s="150"/>
    </row>
    <row r="193" spans="1:13" ht="12.75" customHeight="1" x14ac:dyDescent="0.2">
      <c r="A193" s="218"/>
      <c r="B193" s="216"/>
      <c r="C193" s="217"/>
      <c r="D193" s="215"/>
      <c r="E193" s="215"/>
      <c r="F193" s="217"/>
      <c r="G193" s="150"/>
      <c r="H193" s="149"/>
      <c r="I193" s="149"/>
      <c r="J193" s="151"/>
      <c r="K193" s="151"/>
      <c r="L193" s="150"/>
      <c r="M193" s="150"/>
    </row>
    <row r="194" spans="1:13" ht="12.75" customHeight="1" x14ac:dyDescent="0.2">
      <c r="A194" s="218"/>
      <c r="B194" s="216"/>
      <c r="C194" s="217"/>
      <c r="D194" s="215"/>
      <c r="E194" s="215"/>
      <c r="F194" s="217"/>
      <c r="G194" s="150"/>
      <c r="H194" s="149"/>
      <c r="I194" s="149"/>
      <c r="J194" s="151"/>
      <c r="K194" s="151"/>
      <c r="L194" s="150"/>
      <c r="M194" s="150"/>
    </row>
    <row r="195" spans="1:13" ht="12.75" customHeight="1" x14ac:dyDescent="0.2">
      <c r="A195" s="218"/>
      <c r="B195" s="216"/>
      <c r="C195" s="217"/>
      <c r="D195" s="215"/>
      <c r="E195" s="215"/>
      <c r="F195" s="217"/>
      <c r="G195" s="150"/>
      <c r="H195" s="149"/>
      <c r="I195" s="149"/>
      <c r="J195" s="151"/>
      <c r="K195" s="151"/>
      <c r="L195" s="150"/>
      <c r="M195" s="150"/>
    </row>
    <row r="196" spans="1:13" ht="12.75" customHeight="1" x14ac:dyDescent="0.2">
      <c r="A196" s="218"/>
      <c r="B196" s="216"/>
      <c r="C196" s="217"/>
      <c r="D196" s="215"/>
      <c r="E196" s="215"/>
      <c r="F196" s="217"/>
      <c r="G196" s="150"/>
      <c r="H196" s="149"/>
      <c r="I196" s="149"/>
      <c r="J196" s="151"/>
      <c r="K196" s="151"/>
      <c r="L196" s="150"/>
      <c r="M196" s="150"/>
    </row>
    <row r="197" spans="1:13" ht="12.75" customHeight="1" x14ac:dyDescent="0.2">
      <c r="A197" s="218"/>
      <c r="B197" s="216"/>
      <c r="C197" s="217"/>
      <c r="D197" s="215"/>
      <c r="E197" s="215"/>
      <c r="F197" s="217"/>
      <c r="G197" s="150"/>
      <c r="H197" s="149"/>
      <c r="I197" s="149"/>
      <c r="J197" s="151"/>
      <c r="K197" s="151"/>
      <c r="L197" s="150"/>
      <c r="M197" s="150"/>
    </row>
    <row r="198" spans="1:13" ht="12.75" customHeight="1" x14ac:dyDescent="0.2">
      <c r="A198" s="215"/>
      <c r="B198" s="216"/>
      <c r="C198" s="217"/>
      <c r="D198" s="215"/>
      <c r="E198" s="217"/>
      <c r="F198" s="217"/>
      <c r="G198" s="150"/>
      <c r="H198" s="149"/>
      <c r="I198" s="149"/>
      <c r="J198" s="151"/>
      <c r="K198" s="151"/>
      <c r="L198" s="150"/>
      <c r="M198" s="150"/>
    </row>
    <row r="199" spans="1:13" ht="12.75" customHeight="1" x14ac:dyDescent="0.2">
      <c r="A199" s="148"/>
      <c r="B199" s="149"/>
      <c r="C199" s="150"/>
      <c r="D199" s="150"/>
      <c r="E199" s="150"/>
      <c r="F199" s="150"/>
      <c r="G199" s="150"/>
      <c r="H199" s="149"/>
      <c r="I199" s="149"/>
      <c r="J199" s="151"/>
      <c r="K199" s="151"/>
      <c r="L199" s="150"/>
      <c r="M199" s="150"/>
    </row>
    <row r="200" spans="1:13" ht="12.75" customHeight="1" x14ac:dyDescent="0.2">
      <c r="A200" s="148"/>
      <c r="B200" s="149"/>
      <c r="C200" s="150"/>
      <c r="D200" s="150"/>
      <c r="E200" s="150"/>
      <c r="F200" s="150"/>
      <c r="G200" s="150"/>
      <c r="H200" s="149"/>
      <c r="I200" s="149"/>
      <c r="J200" s="151"/>
      <c r="K200" s="151"/>
      <c r="L200" s="150"/>
      <c r="M200" s="150"/>
    </row>
    <row r="201" spans="1:13" ht="12.75" customHeight="1" x14ac:dyDescent="0.2">
      <c r="A201" s="148"/>
      <c r="B201" s="149"/>
      <c r="C201" s="150"/>
      <c r="D201" s="150"/>
      <c r="E201" s="150"/>
      <c r="F201" s="150"/>
      <c r="G201" s="150"/>
      <c r="H201" s="149"/>
      <c r="I201" s="149"/>
      <c r="J201" s="151"/>
      <c r="K201" s="151"/>
      <c r="L201" s="150"/>
      <c r="M201" s="150"/>
    </row>
    <row r="202" spans="1:13" ht="12.75" customHeight="1" x14ac:dyDescent="0.2">
      <c r="A202" s="148"/>
      <c r="B202" s="149"/>
      <c r="C202" s="150"/>
      <c r="D202" s="150"/>
      <c r="E202" s="150"/>
      <c r="F202" s="150"/>
      <c r="G202" s="150"/>
      <c r="H202" s="149"/>
      <c r="I202" s="149"/>
      <c r="J202" s="151"/>
      <c r="K202" s="151"/>
      <c r="L202" s="150"/>
      <c r="M202" s="150"/>
    </row>
    <row r="203" spans="1:13" ht="12.75" customHeight="1" x14ac:dyDescent="0.2">
      <c r="A203" s="148"/>
      <c r="B203" s="149"/>
      <c r="C203" s="150"/>
      <c r="D203" s="150"/>
      <c r="E203" s="150"/>
      <c r="F203" s="150"/>
      <c r="G203" s="150"/>
      <c r="H203" s="149"/>
      <c r="I203" s="149"/>
      <c r="J203" s="151"/>
      <c r="K203" s="151"/>
      <c r="L203" s="150"/>
      <c r="M203" s="150"/>
    </row>
    <row r="204" spans="1:13" ht="12.75" customHeight="1" x14ac:dyDescent="0.2">
      <c r="A204" s="148"/>
      <c r="B204" s="149"/>
      <c r="C204" s="150"/>
      <c r="D204" s="150"/>
      <c r="E204" s="150"/>
      <c r="F204" s="150"/>
      <c r="G204" s="150"/>
      <c r="H204" s="149"/>
      <c r="I204" s="149"/>
      <c r="J204" s="151"/>
      <c r="K204" s="151"/>
      <c r="L204" s="150"/>
      <c r="M204" s="150"/>
    </row>
    <row r="205" spans="1:13" ht="12.75" customHeight="1" x14ac:dyDescent="0.2">
      <c r="A205" s="148"/>
      <c r="B205" s="149"/>
      <c r="C205" s="150"/>
      <c r="D205" s="150"/>
      <c r="E205" s="150"/>
      <c r="F205" s="150"/>
      <c r="G205" s="150"/>
      <c r="H205" s="149"/>
      <c r="I205" s="149"/>
      <c r="J205" s="151"/>
      <c r="K205" s="151"/>
      <c r="L205" s="150"/>
      <c r="M205" s="150"/>
    </row>
    <row r="206" spans="1:13" ht="12.75" customHeight="1" x14ac:dyDescent="0.2">
      <c r="A206" s="148"/>
      <c r="B206" s="149"/>
      <c r="C206" s="150"/>
      <c r="D206" s="150"/>
      <c r="E206" s="150"/>
      <c r="F206" s="150"/>
      <c r="G206" s="150"/>
      <c r="H206" s="149"/>
      <c r="I206" s="149"/>
      <c r="J206" s="151"/>
      <c r="K206" s="151"/>
      <c r="L206" s="150"/>
      <c r="M206" s="150"/>
    </row>
    <row r="207" spans="1:13" ht="12.75" customHeight="1" x14ac:dyDescent="0.2">
      <c r="A207" s="148"/>
      <c r="B207" s="149"/>
      <c r="C207" s="150"/>
      <c r="D207" s="150"/>
      <c r="E207" s="150"/>
      <c r="F207" s="150"/>
      <c r="G207" s="150"/>
      <c r="H207" s="149"/>
      <c r="I207" s="149"/>
      <c r="J207" s="151"/>
      <c r="K207" s="151"/>
      <c r="L207" s="150"/>
      <c r="M207" s="150"/>
    </row>
    <row r="208" spans="1:13" ht="12.75" customHeight="1" x14ac:dyDescent="0.2">
      <c r="A208" s="148"/>
      <c r="B208" s="149"/>
      <c r="C208" s="150"/>
      <c r="D208" s="150"/>
      <c r="E208" s="150"/>
      <c r="F208" s="150"/>
      <c r="G208" s="150"/>
      <c r="H208" s="149"/>
      <c r="I208" s="149"/>
      <c r="J208" s="151"/>
      <c r="K208" s="151"/>
      <c r="L208" s="150"/>
      <c r="M208" s="150"/>
    </row>
    <row r="209" spans="1:13" ht="12.75" customHeight="1" x14ac:dyDescent="0.2">
      <c r="A209" s="148"/>
      <c r="B209" s="149"/>
      <c r="C209" s="150"/>
      <c r="D209" s="150"/>
      <c r="E209" s="150"/>
      <c r="F209" s="150"/>
      <c r="G209" s="150"/>
      <c r="H209" s="149"/>
      <c r="I209" s="149"/>
      <c r="J209" s="151"/>
      <c r="K209" s="151"/>
      <c r="L209" s="150"/>
      <c r="M209" s="150"/>
    </row>
    <row r="210" spans="1:13" ht="12.75" customHeight="1" x14ac:dyDescent="0.2">
      <c r="A210" s="148"/>
      <c r="B210" s="149"/>
      <c r="C210" s="150"/>
      <c r="D210" s="150"/>
      <c r="E210" s="150"/>
      <c r="F210" s="150"/>
      <c r="G210" s="150"/>
      <c r="H210" s="149"/>
      <c r="I210" s="149"/>
      <c r="J210" s="151"/>
      <c r="K210" s="151"/>
      <c r="L210" s="150"/>
      <c r="M210" s="150"/>
    </row>
    <row r="211" spans="1:13" ht="12.75" customHeight="1" x14ac:dyDescent="0.2">
      <c r="A211" s="148"/>
      <c r="B211" s="149"/>
      <c r="C211" s="150"/>
      <c r="D211" s="150"/>
      <c r="E211" s="150"/>
      <c r="F211" s="150"/>
      <c r="G211" s="150"/>
      <c r="H211" s="149"/>
      <c r="I211" s="149"/>
      <c r="J211" s="151"/>
      <c r="K211" s="151"/>
      <c r="L211" s="150"/>
      <c r="M211" s="150"/>
    </row>
    <row r="212" spans="1:13" ht="12.75" customHeight="1" x14ac:dyDescent="0.2">
      <c r="A212" s="148"/>
      <c r="B212" s="149"/>
      <c r="C212" s="150"/>
      <c r="D212" s="150"/>
      <c r="E212" s="150"/>
      <c r="F212" s="150"/>
      <c r="G212" s="150"/>
      <c r="H212" s="149"/>
      <c r="I212" s="149"/>
      <c r="J212" s="151"/>
      <c r="K212" s="151"/>
      <c r="L212" s="150"/>
      <c r="M212" s="150"/>
    </row>
    <row r="213" spans="1:13" ht="12.75" customHeight="1" x14ac:dyDescent="0.2">
      <c r="A213" s="148"/>
      <c r="B213" s="149"/>
      <c r="C213" s="223"/>
      <c r="D213" s="229"/>
      <c r="E213" s="229"/>
      <c r="F213" s="230"/>
      <c r="G213" s="229"/>
      <c r="H213" s="149"/>
      <c r="I213" s="149"/>
      <c r="J213" s="151"/>
      <c r="K213" s="151"/>
      <c r="L213" s="150"/>
      <c r="M213" s="150"/>
    </row>
    <row r="214" spans="1:13" ht="12.75" customHeight="1" x14ac:dyDescent="0.2">
      <c r="A214" s="148"/>
      <c r="B214" s="149"/>
      <c r="C214" s="223"/>
      <c r="D214" s="229"/>
      <c r="E214" s="229"/>
      <c r="F214" s="229"/>
      <c r="G214" s="229"/>
      <c r="H214" s="149"/>
      <c r="I214" s="149"/>
      <c r="J214" s="151"/>
      <c r="K214" s="151"/>
      <c r="L214" s="150"/>
      <c r="M214" s="150"/>
    </row>
    <row r="215" spans="1:13" ht="12.75" customHeight="1" x14ac:dyDescent="0.2">
      <c r="A215" s="148"/>
      <c r="B215" s="149"/>
      <c r="C215" s="229"/>
      <c r="D215" s="229"/>
      <c r="E215" s="229"/>
      <c r="F215" s="229"/>
      <c r="G215" s="229"/>
      <c r="H215" s="149"/>
      <c r="I215" s="149"/>
      <c r="J215" s="151"/>
      <c r="K215" s="151"/>
      <c r="L215" s="150"/>
      <c r="M215" s="150"/>
    </row>
    <row r="216" spans="1:13" ht="12.75" customHeight="1" x14ac:dyDescent="0.2">
      <c r="A216" s="148"/>
      <c r="B216" s="149"/>
      <c r="C216" s="229"/>
      <c r="D216" s="150"/>
      <c r="E216" s="150"/>
      <c r="F216" s="150"/>
      <c r="G216" s="150"/>
      <c r="H216" s="149"/>
      <c r="I216" s="231"/>
      <c r="J216" s="232"/>
      <c r="K216" s="151"/>
      <c r="L216" s="150"/>
      <c r="M216" s="150"/>
    </row>
  </sheetData>
  <sheetProtection algorithmName="SHA-512" hashValue="gr2d6opc4QomcDi5otVCPzkoL4UROTHGbgEtyiDluOub1/7qyWa6KJmmh9vAOmzDzhc8AmhMo/1EZR+JPAHyog==" saltValue="VF9tcZ98uTuL+wuoqAT3mA==" spinCount="100000" sheet="1" objects="1" scenarios="1"/>
  <mergeCells count="7">
    <mergeCell ref="I5:I6"/>
    <mergeCell ref="C55:G55"/>
    <mergeCell ref="C68:G68"/>
    <mergeCell ref="E16:G16"/>
    <mergeCell ref="A5:A6"/>
    <mergeCell ref="C5:G6"/>
    <mergeCell ref="H5:H6"/>
  </mergeCells>
  <pageMargins left="0.7" right="0.7" top="0.75" bottom="0.75" header="0" footer="0"/>
  <pageSetup scale="85" fitToHeight="0" orientation="portrait" r:id="rId1"/>
  <headerFooter>
    <oddFooter>&amp;C&amp;G
C2.2.</oddFooter>
  </headerFooter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08000"/>
    <pageSetUpPr fitToPage="1"/>
  </sheetPr>
  <dimension ref="A1:N100"/>
  <sheetViews>
    <sheetView tabSelected="1" view="pageBreakPreview" topLeftCell="A19" zoomScaleNormal="100" zoomScaleSheetLayoutView="100" workbookViewId="0">
      <selection activeCell="J33" sqref="J33"/>
    </sheetView>
  </sheetViews>
  <sheetFormatPr defaultColWidth="12.7109375" defaultRowHeight="15" customHeight="1" x14ac:dyDescent="0.2"/>
  <cols>
    <col min="1" max="1" width="6.7109375" style="309" customWidth="1"/>
    <col min="2" max="2" width="9" style="309" customWidth="1"/>
    <col min="3" max="3" width="3.7109375" style="309" customWidth="1"/>
    <col min="4" max="4" width="4.140625" style="309" customWidth="1"/>
    <col min="5" max="6" width="3.7109375" style="309" customWidth="1"/>
    <col min="7" max="7" width="34.140625" style="309" customWidth="1"/>
    <col min="8" max="8" width="6.7109375" style="309" customWidth="1"/>
    <col min="9" max="9" width="7.7109375" style="309" customWidth="1"/>
    <col min="10" max="10" width="10.7109375" style="309" customWidth="1"/>
    <col min="11" max="11" width="12.7109375" style="309" customWidth="1"/>
    <col min="12" max="14" width="9.140625" style="309" customWidth="1"/>
    <col min="15" max="16384" width="12.7109375" style="309"/>
  </cols>
  <sheetData>
    <row r="1" spans="1:14" ht="12.75" customHeight="1" x14ac:dyDescent="0.2">
      <c r="A1" s="89" t="str">
        <f>'A-P&amp;G '!A1</f>
        <v>Contract:  003/MKLM/2022/2023</v>
      </c>
      <c r="B1" s="90"/>
      <c r="C1" s="90"/>
      <c r="D1" s="90"/>
      <c r="E1" s="90"/>
      <c r="F1" s="90"/>
      <c r="G1" s="159"/>
      <c r="H1" s="159"/>
      <c r="I1" s="159"/>
      <c r="J1" s="160"/>
      <c r="K1" s="200"/>
      <c r="L1" s="150"/>
      <c r="M1" s="150"/>
      <c r="N1" s="150"/>
    </row>
    <row r="2" spans="1:14" ht="12.75" customHeight="1" x14ac:dyDescent="0.2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162"/>
      <c r="K2" s="201"/>
      <c r="L2" s="150"/>
      <c r="M2" s="150"/>
      <c r="N2" s="150"/>
    </row>
    <row r="3" spans="1:14" ht="12.75" customHeight="1" x14ac:dyDescent="0.2">
      <c r="A3" s="94" t="str">
        <f>'A-P&amp;G '!A3</f>
        <v xml:space="preserve">Section C2.2:  Schedule of Quantities </v>
      </c>
      <c r="B3" s="98"/>
      <c r="C3" s="98"/>
      <c r="D3" s="98"/>
      <c r="E3" s="98"/>
      <c r="F3" s="98"/>
      <c r="G3" s="98"/>
      <c r="H3" s="98"/>
      <c r="I3" s="98"/>
      <c r="J3" s="162"/>
      <c r="K3" s="201"/>
      <c r="L3" s="150"/>
      <c r="M3" s="150"/>
      <c r="N3" s="150"/>
    </row>
    <row r="4" spans="1:14" ht="12.75" customHeight="1" x14ac:dyDescent="0.2">
      <c r="A4" s="100" t="s">
        <v>139</v>
      </c>
      <c r="B4" s="98"/>
      <c r="C4" s="98"/>
      <c r="D4" s="98"/>
      <c r="E4" s="98"/>
      <c r="F4" s="98"/>
      <c r="G4" s="98"/>
      <c r="H4" s="98"/>
      <c r="I4" s="98"/>
      <c r="J4" s="162"/>
      <c r="K4" s="201"/>
      <c r="L4" s="150"/>
      <c r="M4" s="150"/>
      <c r="N4" s="150"/>
    </row>
    <row r="5" spans="1:14" ht="12.75" customHeight="1" x14ac:dyDescent="0.2">
      <c r="A5" s="325" t="s">
        <v>3</v>
      </c>
      <c r="B5" s="164" t="s">
        <v>4</v>
      </c>
      <c r="C5" s="327" t="s">
        <v>5</v>
      </c>
      <c r="D5" s="328"/>
      <c r="E5" s="328"/>
      <c r="F5" s="328"/>
      <c r="G5" s="329"/>
      <c r="H5" s="333" t="s">
        <v>6</v>
      </c>
      <c r="I5" s="333" t="s">
        <v>7</v>
      </c>
      <c r="J5" s="165" t="s">
        <v>8</v>
      </c>
      <c r="K5" s="166" t="s">
        <v>9</v>
      </c>
      <c r="L5" s="239"/>
      <c r="M5" s="239"/>
      <c r="N5" s="239"/>
    </row>
    <row r="6" spans="1:14" ht="12.75" customHeight="1" x14ac:dyDescent="0.2">
      <c r="A6" s="326"/>
      <c r="B6" s="167" t="s">
        <v>10</v>
      </c>
      <c r="C6" s="330"/>
      <c r="D6" s="331"/>
      <c r="E6" s="331"/>
      <c r="F6" s="331"/>
      <c r="G6" s="332"/>
      <c r="H6" s="334"/>
      <c r="I6" s="334"/>
      <c r="J6" s="168" t="s">
        <v>11</v>
      </c>
      <c r="K6" s="169" t="s">
        <v>11</v>
      </c>
      <c r="L6" s="239"/>
      <c r="M6" s="239"/>
      <c r="N6" s="239"/>
    </row>
    <row r="7" spans="1:14" ht="12.75" customHeight="1" x14ac:dyDescent="0.2">
      <c r="A7" s="202"/>
      <c r="B7" s="118"/>
      <c r="C7" s="170"/>
      <c r="D7" s="171"/>
      <c r="E7" s="171"/>
      <c r="F7" s="171"/>
      <c r="G7" s="117"/>
      <c r="H7" s="118"/>
      <c r="I7" s="118"/>
      <c r="J7" s="136"/>
      <c r="K7" s="182"/>
      <c r="L7" s="150"/>
      <c r="M7" s="150"/>
      <c r="N7" s="150"/>
    </row>
    <row r="8" spans="1:14" ht="12.75" customHeight="1" x14ac:dyDescent="0.2">
      <c r="A8" s="113">
        <v>5</v>
      </c>
      <c r="B8" s="298"/>
      <c r="C8" s="132" t="s">
        <v>13</v>
      </c>
      <c r="D8" s="132"/>
      <c r="E8" s="128"/>
      <c r="F8" s="134">
        <v>5</v>
      </c>
      <c r="G8" s="117"/>
      <c r="H8" s="118"/>
      <c r="I8" s="118"/>
      <c r="J8" s="136"/>
      <c r="K8" s="182"/>
      <c r="L8" s="150"/>
      <c r="M8" s="150"/>
      <c r="N8" s="150"/>
    </row>
    <row r="9" spans="1:14" ht="12.75" customHeight="1" x14ac:dyDescent="0.2">
      <c r="A9" s="127"/>
      <c r="B9" s="299"/>
      <c r="C9" s="290" t="s">
        <v>140</v>
      </c>
      <c r="D9" s="128"/>
      <c r="E9" s="128"/>
      <c r="F9" s="128"/>
      <c r="G9" s="117"/>
      <c r="H9" s="118"/>
      <c r="I9" s="118"/>
      <c r="J9" s="136"/>
      <c r="K9" s="182"/>
      <c r="L9" s="150"/>
      <c r="M9" s="150"/>
      <c r="N9" s="150"/>
    </row>
    <row r="10" spans="1:14" ht="12.75" customHeight="1" x14ac:dyDescent="0.2">
      <c r="A10" s="127"/>
      <c r="B10" s="118"/>
      <c r="C10" s="300" t="s">
        <v>141</v>
      </c>
      <c r="D10" s="122"/>
      <c r="E10" s="122"/>
      <c r="F10" s="122"/>
      <c r="G10" s="117"/>
      <c r="H10" s="118"/>
      <c r="I10" s="118"/>
      <c r="J10" s="136"/>
      <c r="K10" s="182"/>
      <c r="L10" s="150"/>
      <c r="M10" s="150"/>
      <c r="N10" s="150"/>
    </row>
    <row r="11" spans="1:14" ht="12.75" customHeight="1" x14ac:dyDescent="0.2">
      <c r="A11" s="127"/>
      <c r="B11" s="118"/>
      <c r="C11" s="301" t="s">
        <v>136</v>
      </c>
      <c r="D11" s="122"/>
      <c r="E11" s="122"/>
      <c r="F11" s="122"/>
      <c r="G11" s="117"/>
      <c r="H11" s="118"/>
      <c r="I11" s="118"/>
      <c r="J11" s="136"/>
      <c r="K11" s="182"/>
      <c r="L11" s="150"/>
      <c r="M11" s="150"/>
      <c r="N11" s="150"/>
    </row>
    <row r="12" spans="1:14" ht="12.75" customHeight="1" x14ac:dyDescent="0.2">
      <c r="A12" s="127"/>
      <c r="B12" s="118"/>
      <c r="C12" s="302" t="s">
        <v>137</v>
      </c>
      <c r="D12" s="122"/>
      <c r="E12" s="122"/>
      <c r="F12" s="122"/>
      <c r="G12" s="117"/>
      <c r="H12" s="118"/>
      <c r="I12" s="118"/>
      <c r="J12" s="136"/>
      <c r="K12" s="182"/>
      <c r="L12" s="150"/>
      <c r="M12" s="150"/>
      <c r="N12" s="150"/>
    </row>
    <row r="13" spans="1:14" ht="12.75" customHeight="1" x14ac:dyDescent="0.2">
      <c r="A13" s="127"/>
      <c r="B13" s="118"/>
      <c r="C13" s="303"/>
      <c r="D13" s="122"/>
      <c r="E13" s="122"/>
      <c r="F13" s="122"/>
      <c r="G13" s="117"/>
      <c r="H13" s="118"/>
      <c r="I13" s="118"/>
      <c r="J13" s="136"/>
      <c r="K13" s="182"/>
      <c r="L13" s="150"/>
      <c r="M13" s="150"/>
      <c r="N13" s="150"/>
    </row>
    <row r="14" spans="1:14" ht="12.75" customHeight="1" x14ac:dyDescent="0.2">
      <c r="A14" s="127"/>
      <c r="B14" s="118"/>
      <c r="C14" s="304" t="s">
        <v>107</v>
      </c>
      <c r="D14" s="305"/>
      <c r="E14" s="305"/>
      <c r="F14" s="305"/>
      <c r="G14" s="306"/>
      <c r="H14" s="118"/>
      <c r="I14" s="118"/>
      <c r="J14" s="136"/>
      <c r="K14" s="182"/>
      <c r="L14" s="150"/>
      <c r="M14" s="150"/>
      <c r="N14" s="150"/>
    </row>
    <row r="15" spans="1:14" ht="12.75" customHeight="1" x14ac:dyDescent="0.2">
      <c r="A15" s="127"/>
      <c r="B15" s="118"/>
      <c r="C15" s="137"/>
      <c r="D15" s="116"/>
      <c r="E15" s="116"/>
      <c r="F15" s="116"/>
      <c r="G15" s="117"/>
      <c r="H15" s="118"/>
      <c r="I15" s="118"/>
      <c r="J15" s="136"/>
      <c r="K15" s="182"/>
      <c r="L15" s="150"/>
      <c r="M15" s="150"/>
      <c r="N15" s="150"/>
    </row>
    <row r="16" spans="1:14" ht="12.75" customHeight="1" x14ac:dyDescent="0.2">
      <c r="A16" s="113">
        <f>SUM($A$8+0.1)</f>
        <v>5.0999999999999996</v>
      </c>
      <c r="B16" s="118" t="s">
        <v>108</v>
      </c>
      <c r="C16" s="295" t="s">
        <v>109</v>
      </c>
      <c r="D16" s="116"/>
      <c r="E16" s="116"/>
      <c r="F16" s="116"/>
      <c r="G16" s="294"/>
      <c r="H16" s="118"/>
      <c r="I16" s="118"/>
      <c r="J16" s="136"/>
      <c r="K16" s="182"/>
      <c r="L16" s="150"/>
      <c r="M16" s="150"/>
      <c r="N16" s="150"/>
    </row>
    <row r="17" spans="1:14" ht="12.75" customHeight="1" x14ac:dyDescent="0.2">
      <c r="A17" s="113"/>
      <c r="B17" s="118"/>
      <c r="C17" s="295" t="s">
        <v>138</v>
      </c>
      <c r="D17" s="116"/>
      <c r="E17" s="116"/>
      <c r="F17" s="116"/>
      <c r="G17" s="294"/>
      <c r="H17" s="118"/>
      <c r="I17" s="118"/>
      <c r="J17" s="136"/>
      <c r="K17" s="182"/>
      <c r="L17" s="150"/>
      <c r="M17" s="150"/>
      <c r="N17" s="150"/>
    </row>
    <row r="18" spans="1:14" ht="12.75" customHeight="1" x14ac:dyDescent="0.2">
      <c r="A18" s="127"/>
      <c r="B18" s="118"/>
      <c r="C18" s="295" t="s">
        <v>110</v>
      </c>
      <c r="D18" s="116"/>
      <c r="E18" s="116"/>
      <c r="F18" s="116"/>
      <c r="G18" s="294"/>
      <c r="H18" s="118"/>
      <c r="I18" s="118"/>
      <c r="J18" s="136"/>
      <c r="K18" s="182"/>
      <c r="L18" s="150"/>
      <c r="M18" s="150"/>
      <c r="N18" s="150"/>
    </row>
    <row r="19" spans="1:14" ht="12.75" customHeight="1" x14ac:dyDescent="0.2">
      <c r="A19" s="113"/>
      <c r="B19" s="118"/>
      <c r="C19" s="295" t="s">
        <v>182</v>
      </c>
      <c r="D19" s="116"/>
      <c r="E19" s="116"/>
      <c r="F19" s="116"/>
      <c r="G19" s="294"/>
      <c r="H19" s="118"/>
      <c r="I19" s="118"/>
      <c r="J19" s="136"/>
      <c r="K19" s="182"/>
      <c r="L19" s="150"/>
      <c r="M19" s="150"/>
      <c r="N19" s="150"/>
    </row>
    <row r="20" spans="1:14" ht="12.75" customHeight="1" x14ac:dyDescent="0.2">
      <c r="A20" s="113"/>
      <c r="B20" s="118"/>
      <c r="C20" s="295" t="s">
        <v>183</v>
      </c>
      <c r="D20" s="116"/>
      <c r="E20" s="116"/>
      <c r="F20" s="116"/>
      <c r="G20" s="294"/>
      <c r="H20" s="118"/>
      <c r="I20" s="118"/>
      <c r="J20" s="136"/>
      <c r="K20" s="284"/>
      <c r="L20" s="150"/>
      <c r="M20" s="150"/>
      <c r="N20" s="150"/>
    </row>
    <row r="21" spans="1:14" ht="12.75" customHeight="1" x14ac:dyDescent="0.2">
      <c r="A21" s="127"/>
      <c r="B21" s="118"/>
      <c r="C21" s="307" t="s">
        <v>184</v>
      </c>
      <c r="D21" s="116"/>
      <c r="E21" s="116"/>
      <c r="F21" s="116"/>
      <c r="G21" s="294"/>
      <c r="H21" s="118"/>
      <c r="I21" s="118"/>
      <c r="J21" s="181"/>
      <c r="K21" s="284"/>
      <c r="L21" s="150"/>
      <c r="M21" s="150"/>
      <c r="N21" s="150"/>
    </row>
    <row r="22" spans="1:14" ht="12.75" customHeight="1" x14ac:dyDescent="0.2">
      <c r="A22" s="113"/>
      <c r="B22" s="118"/>
      <c r="C22" s="295" t="s">
        <v>111</v>
      </c>
      <c r="D22" s="116"/>
      <c r="E22" s="116"/>
      <c r="F22" s="116"/>
      <c r="G22" s="294"/>
      <c r="H22" s="118" t="s">
        <v>112</v>
      </c>
      <c r="I22" s="118">
        <v>250</v>
      </c>
      <c r="J22" s="283"/>
      <c r="K22" s="292">
        <f>J22*I22</f>
        <v>0</v>
      </c>
      <c r="L22" s="150"/>
      <c r="M22" s="150"/>
      <c r="N22" s="150"/>
    </row>
    <row r="23" spans="1:14" ht="12.75" customHeight="1" x14ac:dyDescent="0.2">
      <c r="A23" s="127"/>
      <c r="B23" s="118"/>
      <c r="C23" s="347" t="s">
        <v>191</v>
      </c>
      <c r="D23" s="348"/>
      <c r="E23" s="348"/>
      <c r="F23" s="348"/>
      <c r="G23" s="349"/>
      <c r="H23" s="118"/>
      <c r="I23" s="118"/>
      <c r="J23" s="181"/>
      <c r="K23" s="292"/>
      <c r="L23" s="150"/>
      <c r="M23" s="150"/>
      <c r="N23" s="150" t="s">
        <v>113</v>
      </c>
    </row>
    <row r="24" spans="1:14" ht="12.75" customHeight="1" x14ac:dyDescent="0.2">
      <c r="A24" s="113"/>
      <c r="B24" s="118"/>
      <c r="C24" s="295"/>
      <c r="D24" s="115"/>
      <c r="E24" s="116"/>
      <c r="F24" s="116"/>
      <c r="G24" s="294"/>
      <c r="H24" s="118"/>
      <c r="I24" s="118"/>
      <c r="J24" s="181"/>
      <c r="K24" s="292"/>
      <c r="L24" s="150"/>
      <c r="M24" s="150"/>
      <c r="N24" s="150"/>
    </row>
    <row r="25" spans="1:14" ht="12.75" customHeight="1" x14ac:dyDescent="0.2">
      <c r="A25" s="113"/>
      <c r="B25" s="118"/>
      <c r="C25" s="295"/>
      <c r="D25" s="296"/>
      <c r="E25" s="116"/>
      <c r="F25" s="116"/>
      <c r="G25" s="294"/>
      <c r="H25" s="118"/>
      <c r="I25" s="118"/>
      <c r="J25" s="181"/>
      <c r="K25" s="292"/>
      <c r="L25" s="150"/>
      <c r="M25" s="150"/>
      <c r="N25" s="150"/>
    </row>
    <row r="26" spans="1:14" ht="12.75" customHeight="1" x14ac:dyDescent="0.2">
      <c r="A26" s="113">
        <v>5.2</v>
      </c>
      <c r="B26" s="118"/>
      <c r="C26" s="297" t="s">
        <v>142</v>
      </c>
      <c r="D26" s="296"/>
      <c r="E26" s="116"/>
      <c r="F26" s="116"/>
      <c r="G26" s="294"/>
      <c r="H26" s="118"/>
      <c r="I26" s="118"/>
      <c r="J26" s="181"/>
      <c r="K26" s="292"/>
      <c r="L26" s="150"/>
      <c r="M26" s="150"/>
      <c r="N26" s="150"/>
    </row>
    <row r="27" spans="1:14" ht="12.75" customHeight="1" x14ac:dyDescent="0.2">
      <c r="A27" s="127"/>
      <c r="B27" s="118"/>
      <c r="C27" s="295"/>
      <c r="D27" s="116"/>
      <c r="E27" s="116"/>
      <c r="F27" s="116"/>
      <c r="G27" s="294"/>
      <c r="H27" s="118"/>
      <c r="I27" s="118"/>
      <c r="J27" s="181"/>
      <c r="K27" s="292"/>
      <c r="L27" s="150"/>
      <c r="M27" s="150"/>
      <c r="N27" s="150"/>
    </row>
    <row r="28" spans="1:14" ht="12.75" customHeight="1" x14ac:dyDescent="0.2">
      <c r="A28" s="113"/>
      <c r="B28" s="118"/>
      <c r="C28" s="295" t="s">
        <v>109</v>
      </c>
      <c r="D28" s="116"/>
      <c r="E28" s="116"/>
      <c r="F28" s="116"/>
      <c r="G28" s="294"/>
      <c r="H28" s="118"/>
      <c r="I28" s="118"/>
      <c r="J28" s="181"/>
      <c r="K28" s="292"/>
      <c r="L28" s="150"/>
      <c r="M28" s="150"/>
      <c r="N28" s="150"/>
    </row>
    <row r="29" spans="1:14" ht="12.75" customHeight="1" x14ac:dyDescent="0.2">
      <c r="A29" s="127"/>
      <c r="B29" s="118"/>
      <c r="C29" s="295" t="s">
        <v>138</v>
      </c>
      <c r="D29" s="116"/>
      <c r="E29" s="116"/>
      <c r="F29" s="116"/>
      <c r="G29" s="294"/>
      <c r="H29" s="118"/>
      <c r="I29" s="118"/>
      <c r="J29" s="181"/>
      <c r="K29" s="292"/>
      <c r="L29" s="224"/>
      <c r="M29" s="150"/>
      <c r="N29" s="150"/>
    </row>
    <row r="30" spans="1:14" ht="12.75" customHeight="1" x14ac:dyDescent="0.2">
      <c r="A30" s="156"/>
      <c r="B30" s="118"/>
      <c r="C30" s="295" t="s">
        <v>185</v>
      </c>
      <c r="D30" s="116"/>
      <c r="E30" s="116"/>
      <c r="F30" s="116"/>
      <c r="G30" s="294"/>
      <c r="H30" s="118"/>
      <c r="I30" s="118"/>
      <c r="J30" s="181"/>
      <c r="K30" s="292"/>
      <c r="L30" s="220"/>
      <c r="M30" s="150"/>
      <c r="N30" s="150"/>
    </row>
    <row r="31" spans="1:14" ht="12.75" customHeight="1" x14ac:dyDescent="0.2">
      <c r="A31" s="156"/>
      <c r="B31" s="118"/>
      <c r="C31" s="295" t="s">
        <v>186</v>
      </c>
      <c r="D31" s="116"/>
      <c r="E31" s="116"/>
      <c r="F31" s="116"/>
      <c r="G31" s="294"/>
      <c r="H31" s="118"/>
      <c r="I31" s="118"/>
      <c r="J31" s="181"/>
      <c r="K31" s="292"/>
      <c r="L31" s="220"/>
      <c r="M31" s="150"/>
      <c r="N31" s="150"/>
    </row>
    <row r="32" spans="1:14" ht="12.75" customHeight="1" x14ac:dyDescent="0.2">
      <c r="A32" s="113"/>
      <c r="B32" s="118"/>
      <c r="C32" s="293" t="s">
        <v>187</v>
      </c>
      <c r="D32" s="115"/>
      <c r="E32" s="116"/>
      <c r="F32" s="116"/>
      <c r="G32" s="294"/>
      <c r="H32" s="118"/>
      <c r="I32" s="118"/>
      <c r="J32" s="181"/>
      <c r="K32" s="292"/>
      <c r="L32" s="220"/>
      <c r="M32" s="150"/>
      <c r="N32" s="150"/>
    </row>
    <row r="33" spans="1:14" ht="12.75" customHeight="1" x14ac:dyDescent="0.2">
      <c r="A33" s="156"/>
      <c r="B33" s="118"/>
      <c r="C33" s="293" t="s">
        <v>188</v>
      </c>
      <c r="D33" s="115"/>
      <c r="E33" s="116"/>
      <c r="F33" s="116"/>
      <c r="G33" s="294"/>
      <c r="H33" s="118" t="s">
        <v>143</v>
      </c>
      <c r="I33" s="118">
        <v>250</v>
      </c>
      <c r="J33" s="283"/>
      <c r="K33" s="292">
        <f t="shared" ref="K33" si="0">J33*I33</f>
        <v>0</v>
      </c>
      <c r="L33" s="220"/>
      <c r="M33" s="150"/>
      <c r="N33" s="150"/>
    </row>
    <row r="34" spans="1:14" ht="12.75" customHeight="1" x14ac:dyDescent="0.2">
      <c r="A34" s="156"/>
      <c r="B34" s="118"/>
      <c r="C34" s="170" t="s">
        <v>68</v>
      </c>
      <c r="D34" s="178"/>
      <c r="E34" s="116"/>
      <c r="F34" s="116"/>
      <c r="G34" s="117"/>
      <c r="H34" s="118"/>
      <c r="I34" s="118"/>
      <c r="J34" s="181"/>
      <c r="K34" s="284"/>
      <c r="L34" s="220"/>
      <c r="M34" s="150"/>
      <c r="N34" s="150"/>
    </row>
    <row r="35" spans="1:14" ht="12.75" customHeight="1" x14ac:dyDescent="0.2">
      <c r="A35" s="156"/>
      <c r="B35" s="118"/>
      <c r="C35" s="116"/>
      <c r="D35" s="115"/>
      <c r="E35" s="116"/>
      <c r="F35" s="116"/>
      <c r="G35" s="117"/>
      <c r="H35" s="118"/>
      <c r="I35" s="118"/>
      <c r="J35" s="136"/>
      <c r="K35" s="284"/>
      <c r="L35" s="220"/>
      <c r="M35" s="150"/>
      <c r="N35" s="150"/>
    </row>
    <row r="36" spans="1:14" ht="12.75" customHeight="1" x14ac:dyDescent="0.2">
      <c r="A36" s="156"/>
      <c r="B36" s="118"/>
      <c r="C36" s="116"/>
      <c r="D36" s="115"/>
      <c r="E36" s="116"/>
      <c r="F36" s="116"/>
      <c r="G36" s="117"/>
      <c r="H36" s="118"/>
      <c r="I36" s="118"/>
      <c r="J36" s="136"/>
      <c r="K36" s="284"/>
      <c r="L36" s="220"/>
      <c r="M36" s="150"/>
      <c r="N36" s="150"/>
    </row>
    <row r="37" spans="1:14" ht="12.75" customHeight="1" x14ac:dyDescent="0.2">
      <c r="A37" s="156"/>
      <c r="B37" s="118"/>
      <c r="C37" s="116"/>
      <c r="D37" s="115"/>
      <c r="E37" s="116"/>
      <c r="F37" s="116"/>
      <c r="G37" s="117"/>
      <c r="H37" s="118"/>
      <c r="I37" s="118"/>
      <c r="J37" s="136"/>
      <c r="K37" s="284"/>
      <c r="L37" s="220"/>
      <c r="M37" s="150"/>
      <c r="N37" s="150"/>
    </row>
    <row r="38" spans="1:14" ht="12.75" customHeight="1" x14ac:dyDescent="0.2">
      <c r="A38" s="156"/>
      <c r="B38" s="118"/>
      <c r="C38" s="116"/>
      <c r="D38" s="115"/>
      <c r="E38" s="116"/>
      <c r="F38" s="116"/>
      <c r="G38" s="117"/>
      <c r="H38" s="118"/>
      <c r="I38" s="118"/>
      <c r="J38" s="136"/>
      <c r="K38" s="284"/>
      <c r="L38" s="220"/>
      <c r="M38" s="150"/>
      <c r="N38" s="150"/>
    </row>
    <row r="39" spans="1:14" ht="12.75" customHeight="1" x14ac:dyDescent="0.2">
      <c r="A39" s="156"/>
      <c r="B39" s="118"/>
      <c r="C39" s="116"/>
      <c r="D39" s="115"/>
      <c r="E39" s="116"/>
      <c r="F39" s="116"/>
      <c r="G39" s="117"/>
      <c r="H39" s="118"/>
      <c r="I39" s="118"/>
      <c r="J39" s="136"/>
      <c r="K39" s="284"/>
      <c r="L39" s="220"/>
      <c r="M39" s="150"/>
      <c r="N39" s="150"/>
    </row>
    <row r="40" spans="1:14" ht="12.75" customHeight="1" x14ac:dyDescent="0.2">
      <c r="A40" s="113"/>
      <c r="B40" s="118"/>
      <c r="C40" s="170"/>
      <c r="D40" s="115"/>
      <c r="E40" s="116"/>
      <c r="F40" s="116"/>
      <c r="G40" s="117"/>
      <c r="H40" s="118"/>
      <c r="I40" s="118"/>
      <c r="J40" s="136"/>
      <c r="K40" s="284"/>
      <c r="L40" s="220"/>
      <c r="M40" s="150"/>
      <c r="N40" s="150"/>
    </row>
    <row r="41" spans="1:14" ht="12.75" customHeight="1" x14ac:dyDescent="0.2">
      <c r="A41" s="127"/>
      <c r="B41" s="118"/>
      <c r="C41" s="170"/>
      <c r="D41" s="115"/>
      <c r="E41" s="116"/>
      <c r="F41" s="116"/>
      <c r="G41" s="117"/>
      <c r="H41" s="118"/>
      <c r="I41" s="118"/>
      <c r="J41" s="136"/>
      <c r="K41" s="284"/>
      <c r="L41" s="220"/>
      <c r="M41" s="150"/>
      <c r="N41" s="150"/>
    </row>
    <row r="42" spans="1:14" ht="12.75" customHeight="1" x14ac:dyDescent="0.2">
      <c r="A42" s="127"/>
      <c r="B42" s="118"/>
      <c r="C42" s="170"/>
      <c r="D42" s="115"/>
      <c r="E42" s="116"/>
      <c r="F42" s="116"/>
      <c r="G42" s="117"/>
      <c r="H42" s="118"/>
      <c r="I42" s="118"/>
      <c r="J42" s="136"/>
      <c r="K42" s="284"/>
      <c r="L42" s="220"/>
      <c r="M42" s="150"/>
      <c r="N42" s="150"/>
    </row>
    <row r="43" spans="1:14" ht="12.75" customHeight="1" x14ac:dyDescent="0.2">
      <c r="A43" s="127"/>
      <c r="B43" s="118"/>
      <c r="C43" s="137"/>
      <c r="D43" s="115"/>
      <c r="E43" s="116"/>
      <c r="F43" s="116"/>
      <c r="G43" s="117"/>
      <c r="H43" s="118"/>
      <c r="I43" s="118"/>
      <c r="J43" s="136"/>
      <c r="K43" s="284"/>
      <c r="L43" s="220"/>
      <c r="M43" s="150"/>
      <c r="N43" s="150"/>
    </row>
    <row r="44" spans="1:14" ht="12.75" customHeight="1" x14ac:dyDescent="0.2">
      <c r="A44" s="127"/>
      <c r="B44" s="118"/>
      <c r="C44" s="137"/>
      <c r="D44" s="115"/>
      <c r="E44" s="116"/>
      <c r="F44" s="116"/>
      <c r="G44" s="117"/>
      <c r="H44" s="118"/>
      <c r="I44" s="118"/>
      <c r="J44" s="136"/>
      <c r="K44" s="284"/>
      <c r="L44" s="220"/>
      <c r="M44" s="150"/>
      <c r="N44" s="150"/>
    </row>
    <row r="45" spans="1:14" ht="12.75" customHeight="1" x14ac:dyDescent="0.2">
      <c r="A45" s="127"/>
      <c r="B45" s="118"/>
      <c r="C45" s="170"/>
      <c r="D45" s="115"/>
      <c r="E45" s="116"/>
      <c r="F45" s="116"/>
      <c r="G45" s="117"/>
      <c r="H45" s="118"/>
      <c r="I45" s="118"/>
      <c r="J45" s="136"/>
      <c r="K45" s="284"/>
      <c r="L45" s="220"/>
      <c r="M45" s="150"/>
      <c r="N45" s="150"/>
    </row>
    <row r="46" spans="1:14" ht="12.75" customHeight="1" x14ac:dyDescent="0.2">
      <c r="A46" s="127"/>
      <c r="B46" s="118"/>
      <c r="C46" s="170"/>
      <c r="D46" s="115"/>
      <c r="E46" s="116"/>
      <c r="F46" s="116"/>
      <c r="G46" s="117"/>
      <c r="H46" s="118"/>
      <c r="I46" s="118"/>
      <c r="J46" s="136"/>
      <c r="K46" s="284"/>
      <c r="L46" s="220"/>
      <c r="M46" s="150"/>
      <c r="N46" s="150"/>
    </row>
    <row r="47" spans="1:14" ht="12.75" customHeight="1" x14ac:dyDescent="0.2">
      <c r="A47" s="113"/>
      <c r="B47" s="118"/>
      <c r="C47" s="170"/>
      <c r="D47" s="115"/>
      <c r="E47" s="116"/>
      <c r="F47" s="116"/>
      <c r="G47" s="117"/>
      <c r="H47" s="118"/>
      <c r="I47" s="118"/>
      <c r="J47" s="136"/>
      <c r="K47" s="284"/>
      <c r="L47" s="220"/>
      <c r="M47" s="150"/>
      <c r="N47" s="150"/>
    </row>
    <row r="48" spans="1:14" ht="12.75" customHeight="1" x14ac:dyDescent="0.2">
      <c r="A48" s="127"/>
      <c r="B48" s="118"/>
      <c r="C48" s="170"/>
      <c r="D48" s="116"/>
      <c r="E48" s="116"/>
      <c r="F48" s="116"/>
      <c r="G48" s="117"/>
      <c r="H48" s="118"/>
      <c r="I48" s="118"/>
      <c r="J48" s="136"/>
      <c r="K48" s="284"/>
      <c r="L48" s="150"/>
      <c r="M48" s="150"/>
      <c r="N48" s="150"/>
    </row>
    <row r="49" spans="1:14" ht="12.75" customHeight="1" x14ac:dyDescent="0.2">
      <c r="A49" s="113"/>
      <c r="B49" s="118"/>
      <c r="C49" s="175"/>
      <c r="D49" s="131"/>
      <c r="E49" s="131"/>
      <c r="F49" s="131"/>
      <c r="G49" s="285"/>
      <c r="H49" s="286"/>
      <c r="I49" s="286"/>
      <c r="J49" s="287"/>
      <c r="K49" s="284"/>
      <c r="L49" s="150"/>
      <c r="M49" s="150"/>
      <c r="N49" s="150"/>
    </row>
    <row r="50" spans="1:14" ht="12.75" customHeight="1" x14ac:dyDescent="0.2">
      <c r="A50" s="288"/>
      <c r="B50" s="289"/>
      <c r="C50" s="308"/>
      <c r="D50" s="131"/>
      <c r="E50" s="131"/>
      <c r="F50" s="131"/>
      <c r="G50" s="285"/>
      <c r="H50" s="286"/>
      <c r="I50" s="286"/>
      <c r="J50" s="287"/>
      <c r="K50" s="284"/>
      <c r="L50" s="150"/>
      <c r="M50" s="150"/>
      <c r="N50" s="150"/>
    </row>
    <row r="51" spans="1:14" ht="12.75" customHeight="1" x14ac:dyDescent="0.2">
      <c r="A51" s="127"/>
      <c r="B51" s="118"/>
      <c r="C51" s="170"/>
      <c r="D51" s="177"/>
      <c r="E51" s="177"/>
      <c r="F51" s="177"/>
      <c r="G51" s="117"/>
      <c r="H51" s="118"/>
      <c r="I51" s="118"/>
      <c r="J51" s="136"/>
      <c r="K51" s="284"/>
      <c r="L51" s="150"/>
      <c r="M51" s="150"/>
      <c r="N51" s="150"/>
    </row>
    <row r="52" spans="1:14" ht="12.75" customHeight="1" x14ac:dyDescent="0.2">
      <c r="A52" s="127"/>
      <c r="B52" s="118"/>
      <c r="C52" s="170"/>
      <c r="D52" s="177"/>
      <c r="E52" s="177"/>
      <c r="F52" s="177"/>
      <c r="G52" s="117"/>
      <c r="H52" s="118"/>
      <c r="I52" s="118"/>
      <c r="J52" s="136"/>
      <c r="K52" s="284"/>
      <c r="L52" s="150"/>
      <c r="M52" s="150"/>
      <c r="N52" s="150"/>
    </row>
    <row r="53" spans="1:14" ht="12.75" customHeight="1" x14ac:dyDescent="0.2">
      <c r="A53" s="127"/>
      <c r="B53" s="118"/>
      <c r="C53" s="170"/>
      <c r="D53" s="177"/>
      <c r="E53" s="177"/>
      <c r="F53" s="177"/>
      <c r="G53" s="117"/>
      <c r="H53" s="118"/>
      <c r="I53" s="118"/>
      <c r="J53" s="136"/>
      <c r="K53" s="284"/>
      <c r="L53" s="150"/>
      <c r="M53" s="150"/>
      <c r="N53" s="150"/>
    </row>
    <row r="54" spans="1:14" ht="12.75" customHeight="1" x14ac:dyDescent="0.2">
      <c r="A54" s="127"/>
      <c r="B54" s="118"/>
      <c r="C54" s="170"/>
      <c r="D54" s="177"/>
      <c r="E54" s="177"/>
      <c r="F54" s="177"/>
      <c r="G54" s="117"/>
      <c r="H54" s="118"/>
      <c r="I54" s="118"/>
      <c r="J54" s="136"/>
      <c r="K54" s="284"/>
      <c r="L54" s="150"/>
      <c r="M54" s="150"/>
      <c r="N54" s="150"/>
    </row>
    <row r="55" spans="1:14" ht="12.75" customHeight="1" x14ac:dyDescent="0.2">
      <c r="A55" s="127"/>
      <c r="B55" s="118"/>
      <c r="C55" s="132" t="str">
        <f>C8</f>
        <v>SCHEDULE:</v>
      </c>
      <c r="D55" s="133"/>
      <c r="E55" s="133"/>
      <c r="F55" s="134">
        <f>$F$8</f>
        <v>5</v>
      </c>
      <c r="G55" s="135"/>
      <c r="H55" s="118"/>
      <c r="I55" s="118"/>
      <c r="J55" s="136"/>
      <c r="K55" s="284"/>
      <c r="L55" s="150"/>
      <c r="M55" s="150"/>
      <c r="N55" s="150"/>
    </row>
    <row r="56" spans="1:14" ht="12.75" customHeight="1" x14ac:dyDescent="0.2">
      <c r="A56" s="127"/>
      <c r="B56" s="118"/>
      <c r="C56" s="290" t="s">
        <v>116</v>
      </c>
      <c r="D56" s="133"/>
      <c r="E56" s="133"/>
      <c r="F56" s="133"/>
      <c r="G56" s="135"/>
      <c r="H56" s="118"/>
      <c r="I56" s="118"/>
      <c r="J56" s="136"/>
      <c r="K56" s="284"/>
      <c r="L56" s="150"/>
      <c r="M56" s="150"/>
      <c r="N56" s="150"/>
    </row>
    <row r="57" spans="1:14" ht="12.75" customHeight="1" x14ac:dyDescent="0.2">
      <c r="A57" s="127"/>
      <c r="B57" s="118"/>
      <c r="C57" s="138"/>
      <c r="D57" s="139"/>
      <c r="E57" s="139"/>
      <c r="F57" s="139"/>
      <c r="G57" s="140"/>
      <c r="H57" s="118"/>
      <c r="I57" s="118"/>
      <c r="J57" s="136"/>
      <c r="K57" s="284"/>
      <c r="L57" s="150"/>
      <c r="M57" s="150"/>
      <c r="N57" s="150"/>
    </row>
    <row r="58" spans="1:14" ht="30" customHeight="1" thickBot="1" x14ac:dyDescent="0.25">
      <c r="A58" s="141"/>
      <c r="B58" s="142"/>
      <c r="C58" s="143" t="s">
        <v>56</v>
      </c>
      <c r="D58" s="144"/>
      <c r="E58" s="144"/>
      <c r="F58" s="144"/>
      <c r="G58" s="144"/>
      <c r="H58" s="142"/>
      <c r="I58" s="145"/>
      <c r="J58" s="146" t="s">
        <v>57</v>
      </c>
      <c r="K58" s="291">
        <f>SUM(K21:K36)</f>
        <v>0</v>
      </c>
      <c r="L58" s="150"/>
      <c r="M58" s="150"/>
      <c r="N58" s="150"/>
    </row>
    <row r="59" spans="1:14" ht="12.75" customHeight="1" x14ac:dyDescent="0.2">
      <c r="A59" s="148"/>
      <c r="B59" s="149"/>
      <c r="C59" s="150"/>
      <c r="D59" s="150"/>
      <c r="E59" s="150"/>
      <c r="F59" s="150"/>
      <c r="G59" s="150"/>
      <c r="H59" s="149"/>
      <c r="I59" s="149"/>
      <c r="J59" s="151"/>
      <c r="K59" s="151"/>
      <c r="L59" s="150"/>
      <c r="M59" s="150"/>
      <c r="N59" s="150"/>
    </row>
    <row r="60" spans="1:14" ht="12.75" customHeight="1" x14ac:dyDescent="0.2">
      <c r="A60" s="148"/>
      <c r="B60" s="149"/>
      <c r="C60" s="150"/>
      <c r="D60" s="150"/>
      <c r="E60" s="150"/>
      <c r="F60" s="150"/>
      <c r="G60" s="150"/>
      <c r="H60" s="149"/>
      <c r="I60" s="149"/>
      <c r="J60" s="151"/>
      <c r="K60" s="151"/>
      <c r="L60" s="150"/>
      <c r="M60" s="150"/>
      <c r="N60" s="150"/>
    </row>
    <row r="61" spans="1:14" ht="12.75" customHeight="1" x14ac:dyDescent="0.2">
      <c r="A61" s="148"/>
      <c r="B61" s="149"/>
      <c r="C61" s="150"/>
      <c r="D61" s="150"/>
      <c r="E61" s="150"/>
      <c r="F61" s="150"/>
      <c r="G61" s="150"/>
      <c r="H61" s="149"/>
      <c r="I61" s="149"/>
      <c r="J61" s="151"/>
      <c r="K61" s="151"/>
      <c r="L61" s="150"/>
      <c r="M61" s="150"/>
      <c r="N61" s="150"/>
    </row>
    <row r="62" spans="1:14" ht="12.75" customHeight="1" x14ac:dyDescent="0.2">
      <c r="A62" s="148"/>
      <c r="B62" s="149"/>
      <c r="C62" s="150"/>
      <c r="D62" s="150"/>
      <c r="E62" s="150"/>
      <c r="F62" s="150"/>
      <c r="G62" s="150"/>
      <c r="H62" s="149"/>
      <c r="I62" s="149"/>
      <c r="J62" s="151"/>
      <c r="K62" s="151"/>
      <c r="L62" s="150"/>
      <c r="M62" s="150"/>
      <c r="N62" s="150"/>
    </row>
    <row r="63" spans="1:14" ht="12.75" customHeight="1" x14ac:dyDescent="0.2">
      <c r="A63" s="148"/>
      <c r="B63" s="149"/>
      <c r="C63" s="150"/>
      <c r="D63" s="150"/>
      <c r="E63" s="150"/>
      <c r="F63" s="150"/>
      <c r="G63" s="150"/>
      <c r="H63" s="149"/>
      <c r="I63" s="149"/>
      <c r="J63" s="151"/>
      <c r="K63" s="151"/>
      <c r="L63" s="150"/>
      <c r="M63" s="150"/>
      <c r="N63" s="150"/>
    </row>
    <row r="64" spans="1:14" ht="12.75" customHeight="1" x14ac:dyDescent="0.2">
      <c r="A64" s="148"/>
      <c r="B64" s="149"/>
      <c r="C64" s="150"/>
      <c r="D64" s="150"/>
      <c r="E64" s="150"/>
      <c r="F64" s="150"/>
      <c r="G64" s="150"/>
      <c r="H64" s="149"/>
      <c r="I64" s="149"/>
      <c r="J64" s="151"/>
      <c r="K64" s="151"/>
      <c r="L64" s="150"/>
      <c r="M64" s="150"/>
      <c r="N64" s="150"/>
    </row>
    <row r="65" spans="1:14" ht="12.75" customHeight="1" x14ac:dyDescent="0.2">
      <c r="A65" s="148"/>
      <c r="B65" s="149"/>
      <c r="C65" s="150"/>
      <c r="D65" s="150"/>
      <c r="E65" s="150"/>
      <c r="F65" s="150"/>
      <c r="G65" s="150"/>
      <c r="H65" s="149"/>
      <c r="I65" s="149"/>
      <c r="J65" s="151"/>
      <c r="K65" s="151"/>
      <c r="L65" s="150"/>
      <c r="M65" s="150"/>
      <c r="N65" s="150"/>
    </row>
    <row r="66" spans="1:14" ht="12.75" customHeight="1" x14ac:dyDescent="0.2">
      <c r="A66" s="148"/>
      <c r="B66" s="149"/>
      <c r="C66" s="150"/>
      <c r="D66" s="150"/>
      <c r="E66" s="150"/>
      <c r="F66" s="150"/>
      <c r="G66" s="150"/>
      <c r="H66" s="149"/>
      <c r="I66" s="149"/>
      <c r="J66" s="151"/>
      <c r="K66" s="151"/>
      <c r="L66" s="150"/>
      <c r="M66" s="150"/>
      <c r="N66" s="150"/>
    </row>
    <row r="67" spans="1:14" ht="12.75" customHeight="1" x14ac:dyDescent="0.2">
      <c r="A67" s="148"/>
      <c r="B67" s="149"/>
      <c r="C67" s="150"/>
      <c r="D67" s="150"/>
      <c r="E67" s="150"/>
      <c r="F67" s="150"/>
      <c r="G67" s="150"/>
      <c r="H67" s="149"/>
      <c r="I67" s="149"/>
      <c r="J67" s="151"/>
      <c r="K67" s="151"/>
      <c r="L67" s="150"/>
      <c r="M67" s="150"/>
      <c r="N67" s="150"/>
    </row>
    <row r="68" spans="1:14" ht="12.75" customHeight="1" x14ac:dyDescent="0.2">
      <c r="A68" s="148"/>
      <c r="B68" s="149"/>
      <c r="C68" s="150"/>
      <c r="D68" s="217"/>
      <c r="E68" s="150"/>
      <c r="F68" s="150"/>
      <c r="G68" s="150"/>
      <c r="H68" s="149"/>
      <c r="I68" s="149"/>
      <c r="J68" s="151"/>
      <c r="K68" s="151"/>
      <c r="L68" s="150"/>
      <c r="M68" s="150"/>
      <c r="N68" s="150"/>
    </row>
    <row r="69" spans="1:14" ht="12.75" customHeight="1" x14ac:dyDescent="0.2">
      <c r="A69" s="148"/>
      <c r="B69" s="149"/>
      <c r="C69" s="150"/>
      <c r="D69" s="150"/>
      <c r="E69" s="150"/>
      <c r="F69" s="150"/>
      <c r="G69" s="150"/>
      <c r="H69" s="149"/>
      <c r="I69" s="149"/>
      <c r="J69" s="151"/>
      <c r="K69" s="151"/>
      <c r="L69" s="150"/>
      <c r="M69" s="150"/>
      <c r="N69" s="150"/>
    </row>
    <row r="70" spans="1:14" ht="12.75" customHeight="1" x14ac:dyDescent="0.2">
      <c r="A70" s="148"/>
      <c r="B70" s="149"/>
      <c r="C70" s="150"/>
      <c r="D70" s="150"/>
      <c r="E70" s="150"/>
      <c r="F70" s="150"/>
      <c r="G70" s="150"/>
      <c r="H70" s="149"/>
      <c r="I70" s="149"/>
      <c r="J70" s="151"/>
      <c r="K70" s="151"/>
      <c r="L70" s="150"/>
      <c r="M70" s="150"/>
      <c r="N70" s="150"/>
    </row>
    <row r="71" spans="1:14" ht="12.75" customHeight="1" x14ac:dyDescent="0.2">
      <c r="A71" s="148"/>
      <c r="B71" s="149"/>
      <c r="C71" s="150"/>
      <c r="D71" s="150"/>
      <c r="E71" s="150"/>
      <c r="F71" s="150"/>
      <c r="G71" s="150"/>
      <c r="H71" s="149"/>
      <c r="I71" s="149"/>
      <c r="J71" s="151"/>
      <c r="K71" s="151"/>
      <c r="L71" s="150"/>
      <c r="M71" s="150"/>
      <c r="N71" s="150"/>
    </row>
    <row r="72" spans="1:14" ht="12.75" customHeight="1" x14ac:dyDescent="0.2">
      <c r="A72" s="148"/>
      <c r="B72" s="149"/>
      <c r="C72" s="150"/>
      <c r="D72" s="150"/>
      <c r="E72" s="150"/>
      <c r="F72" s="150"/>
      <c r="G72" s="150"/>
      <c r="H72" s="149"/>
      <c r="I72" s="149"/>
      <c r="J72" s="151"/>
      <c r="K72" s="151"/>
      <c r="L72" s="150"/>
      <c r="M72" s="150"/>
      <c r="N72" s="150"/>
    </row>
    <row r="73" spans="1:14" ht="12.75" customHeight="1" x14ac:dyDescent="0.2">
      <c r="A73" s="148"/>
      <c r="B73" s="149"/>
      <c r="C73" s="150"/>
      <c r="D73" s="150"/>
      <c r="E73" s="150"/>
      <c r="F73" s="150"/>
      <c r="G73" s="150"/>
      <c r="H73" s="149"/>
      <c r="I73" s="149"/>
      <c r="J73" s="151"/>
      <c r="K73" s="151"/>
      <c r="L73" s="150"/>
      <c r="M73" s="150"/>
      <c r="N73" s="150"/>
    </row>
    <row r="74" spans="1:14" ht="12.75" customHeight="1" x14ac:dyDescent="0.2">
      <c r="A74" s="148"/>
      <c r="B74" s="149"/>
      <c r="C74" s="150"/>
      <c r="D74" s="150"/>
      <c r="E74" s="150"/>
      <c r="F74" s="150"/>
      <c r="G74" s="150"/>
      <c r="H74" s="149"/>
      <c r="I74" s="149"/>
      <c r="J74" s="151"/>
      <c r="K74" s="151"/>
      <c r="L74" s="150"/>
      <c r="M74" s="150"/>
      <c r="N74" s="150"/>
    </row>
    <row r="75" spans="1:14" ht="12.75" customHeight="1" x14ac:dyDescent="0.2">
      <c r="A75" s="148"/>
      <c r="B75" s="149"/>
      <c r="C75" s="150"/>
      <c r="D75" s="150"/>
      <c r="E75" s="150"/>
      <c r="F75" s="150"/>
      <c r="G75" s="150"/>
      <c r="H75" s="149"/>
      <c r="I75" s="149"/>
      <c r="J75" s="151"/>
      <c r="K75" s="151"/>
      <c r="L75" s="150"/>
      <c r="M75" s="150"/>
      <c r="N75" s="150"/>
    </row>
    <row r="76" spans="1:14" ht="12.75" customHeight="1" x14ac:dyDescent="0.2">
      <c r="A76" s="148"/>
      <c r="B76" s="149"/>
      <c r="C76" s="150"/>
      <c r="D76" s="150"/>
      <c r="E76" s="150"/>
      <c r="F76" s="150"/>
      <c r="G76" s="150"/>
      <c r="H76" s="149"/>
      <c r="I76" s="149"/>
      <c r="J76" s="151"/>
      <c r="K76" s="151"/>
      <c r="L76" s="150"/>
      <c r="M76" s="150"/>
      <c r="N76" s="150"/>
    </row>
    <row r="77" spans="1:14" ht="12.75" customHeight="1" x14ac:dyDescent="0.2">
      <c r="A77" s="148"/>
      <c r="B77" s="149"/>
      <c r="C77" s="150"/>
      <c r="D77" s="150"/>
      <c r="E77" s="150"/>
      <c r="F77" s="150"/>
      <c r="G77" s="150"/>
      <c r="H77" s="149"/>
      <c r="I77" s="149"/>
      <c r="J77" s="151"/>
      <c r="K77" s="151"/>
      <c r="L77" s="150"/>
      <c r="M77" s="150"/>
      <c r="N77" s="150"/>
    </row>
    <row r="78" spans="1:14" ht="12.75" customHeight="1" x14ac:dyDescent="0.2">
      <c r="A78" s="148"/>
      <c r="B78" s="149"/>
      <c r="C78" s="150"/>
      <c r="D78" s="150"/>
      <c r="E78" s="150"/>
      <c r="F78" s="150"/>
      <c r="G78" s="150"/>
      <c r="H78" s="149"/>
      <c r="I78" s="149"/>
      <c r="J78" s="151"/>
      <c r="K78" s="151"/>
      <c r="L78" s="150"/>
      <c r="M78" s="150"/>
      <c r="N78" s="150"/>
    </row>
    <row r="79" spans="1:14" ht="12.75" customHeight="1" x14ac:dyDescent="0.2">
      <c r="A79" s="148"/>
      <c r="B79" s="149"/>
      <c r="C79" s="150"/>
      <c r="D79" s="150"/>
      <c r="E79" s="150"/>
      <c r="F79" s="150"/>
      <c r="G79" s="150"/>
      <c r="H79" s="149"/>
      <c r="I79" s="149"/>
      <c r="J79" s="151"/>
      <c r="K79" s="151"/>
      <c r="L79" s="150"/>
      <c r="M79" s="150"/>
      <c r="N79" s="150"/>
    </row>
    <row r="80" spans="1:14" ht="12.75" customHeight="1" x14ac:dyDescent="0.2">
      <c r="A80" s="148"/>
      <c r="B80" s="149"/>
      <c r="C80" s="150"/>
      <c r="D80" s="150"/>
      <c r="E80" s="150"/>
      <c r="F80" s="150"/>
      <c r="G80" s="150"/>
      <c r="H80" s="149"/>
      <c r="I80" s="149"/>
      <c r="J80" s="151"/>
      <c r="K80" s="151"/>
      <c r="L80" s="150"/>
      <c r="M80" s="150"/>
      <c r="N80" s="150"/>
    </row>
    <row r="81" spans="1:14" ht="12.75" customHeight="1" x14ac:dyDescent="0.2">
      <c r="A81" s="148"/>
      <c r="B81" s="149"/>
      <c r="C81" s="150"/>
      <c r="D81" s="150"/>
      <c r="E81" s="150"/>
      <c r="F81" s="150"/>
      <c r="G81" s="150"/>
      <c r="H81" s="149"/>
      <c r="I81" s="149"/>
      <c r="J81" s="151"/>
      <c r="K81" s="151"/>
      <c r="L81" s="150"/>
      <c r="M81" s="150"/>
      <c r="N81" s="150"/>
    </row>
    <row r="82" spans="1:14" ht="12.75" customHeight="1" x14ac:dyDescent="0.2">
      <c r="A82" s="148"/>
      <c r="B82" s="149"/>
      <c r="C82" s="150"/>
      <c r="D82" s="150"/>
      <c r="E82" s="150"/>
      <c r="F82" s="150"/>
      <c r="G82" s="150"/>
      <c r="H82" s="149"/>
      <c r="I82" s="149"/>
      <c r="J82" s="151"/>
      <c r="K82" s="151"/>
      <c r="L82" s="150"/>
      <c r="M82" s="150"/>
      <c r="N82" s="150"/>
    </row>
    <row r="83" spans="1:14" ht="12.75" customHeight="1" x14ac:dyDescent="0.2">
      <c r="A83" s="148"/>
      <c r="B83" s="149"/>
      <c r="C83" s="150"/>
      <c r="D83" s="150"/>
      <c r="E83" s="150"/>
      <c r="F83" s="150"/>
      <c r="G83" s="150"/>
      <c r="H83" s="149"/>
      <c r="I83" s="149"/>
      <c r="J83" s="151"/>
      <c r="K83" s="151"/>
      <c r="L83" s="150"/>
      <c r="M83" s="150"/>
      <c r="N83" s="150"/>
    </row>
    <row r="84" spans="1:14" ht="12.75" customHeight="1" x14ac:dyDescent="0.2">
      <c r="A84" s="148"/>
      <c r="B84" s="149"/>
      <c r="C84" s="150"/>
      <c r="D84" s="150"/>
      <c r="E84" s="150"/>
      <c r="F84" s="150"/>
      <c r="G84" s="150"/>
      <c r="H84" s="149"/>
      <c r="I84" s="149"/>
      <c r="J84" s="151"/>
      <c r="K84" s="151"/>
      <c r="L84" s="150"/>
      <c r="M84" s="150"/>
      <c r="N84" s="150"/>
    </row>
    <row r="85" spans="1:14" ht="12.75" customHeight="1" x14ac:dyDescent="0.2">
      <c r="A85" s="148"/>
      <c r="B85" s="149"/>
      <c r="C85" s="150"/>
      <c r="D85" s="150"/>
      <c r="E85" s="150"/>
      <c r="F85" s="150"/>
      <c r="G85" s="150"/>
      <c r="H85" s="149"/>
      <c r="I85" s="149"/>
      <c r="J85" s="151"/>
      <c r="K85" s="151"/>
      <c r="L85" s="150"/>
      <c r="M85" s="150"/>
      <c r="N85" s="150"/>
    </row>
    <row r="86" spans="1:14" ht="12.75" customHeight="1" x14ac:dyDescent="0.2">
      <c r="A86" s="148"/>
      <c r="B86" s="149"/>
      <c r="C86" s="150"/>
      <c r="D86" s="150"/>
      <c r="E86" s="150"/>
      <c r="F86" s="150"/>
      <c r="G86" s="150"/>
      <c r="H86" s="149"/>
      <c r="I86" s="149"/>
      <c r="J86" s="151"/>
      <c r="K86" s="151"/>
      <c r="L86" s="150"/>
      <c r="M86" s="150"/>
      <c r="N86" s="150"/>
    </row>
    <row r="87" spans="1:14" ht="12.75" customHeight="1" x14ac:dyDescent="0.2">
      <c r="A87" s="148"/>
      <c r="B87" s="149"/>
      <c r="C87" s="150"/>
      <c r="D87" s="150"/>
      <c r="E87" s="150"/>
      <c r="F87" s="150"/>
      <c r="G87" s="150"/>
      <c r="H87" s="149"/>
      <c r="I87" s="149"/>
      <c r="J87" s="151"/>
      <c r="K87" s="151"/>
      <c r="L87" s="150"/>
      <c r="M87" s="150"/>
      <c r="N87" s="150"/>
    </row>
    <row r="88" spans="1:14" ht="12.75" customHeight="1" x14ac:dyDescent="0.2">
      <c r="A88" s="148"/>
      <c r="B88" s="149"/>
      <c r="C88" s="150"/>
      <c r="D88" s="150"/>
      <c r="E88" s="150"/>
      <c r="F88" s="150"/>
      <c r="G88" s="150"/>
      <c r="H88" s="149"/>
      <c r="I88" s="149"/>
      <c r="J88" s="151"/>
      <c r="K88" s="151"/>
      <c r="L88" s="150"/>
      <c r="M88" s="150"/>
      <c r="N88" s="150"/>
    </row>
    <row r="89" spans="1:14" ht="12.75" customHeight="1" x14ac:dyDescent="0.2">
      <c r="A89" s="148"/>
      <c r="B89" s="149"/>
      <c r="C89" s="150"/>
      <c r="D89" s="150"/>
      <c r="E89" s="150"/>
      <c r="F89" s="150"/>
      <c r="G89" s="150"/>
      <c r="H89" s="149"/>
      <c r="I89" s="149"/>
      <c r="J89" s="151"/>
      <c r="K89" s="151"/>
      <c r="L89" s="150"/>
      <c r="M89" s="150"/>
      <c r="N89" s="150"/>
    </row>
    <row r="90" spans="1:14" ht="12.75" customHeight="1" x14ac:dyDescent="0.2">
      <c r="A90" s="148"/>
      <c r="B90" s="149"/>
      <c r="C90" s="150"/>
      <c r="D90" s="150"/>
      <c r="E90" s="150"/>
      <c r="F90" s="150"/>
      <c r="G90" s="150"/>
      <c r="H90" s="149"/>
      <c r="I90" s="149"/>
      <c r="J90" s="151"/>
      <c r="K90" s="151"/>
      <c r="L90" s="150"/>
      <c r="M90" s="150"/>
      <c r="N90" s="150"/>
    </row>
    <row r="91" spans="1:14" ht="12.75" customHeight="1" x14ac:dyDescent="0.2">
      <c r="A91" s="148"/>
      <c r="B91" s="149"/>
      <c r="C91" s="150"/>
      <c r="D91" s="150"/>
      <c r="E91" s="150"/>
      <c r="F91" s="150"/>
      <c r="G91" s="150"/>
      <c r="H91" s="149"/>
      <c r="I91" s="149"/>
      <c r="J91" s="151"/>
      <c r="K91" s="151"/>
      <c r="L91" s="150"/>
      <c r="M91" s="150"/>
      <c r="N91" s="150"/>
    </row>
    <row r="92" spans="1:14" ht="12.75" customHeight="1" x14ac:dyDescent="0.2">
      <c r="A92" s="148"/>
      <c r="B92" s="149"/>
      <c r="C92" s="150"/>
      <c r="D92" s="150"/>
      <c r="E92" s="150"/>
      <c r="F92" s="150"/>
      <c r="G92" s="150"/>
      <c r="H92" s="149"/>
      <c r="I92" s="149"/>
      <c r="J92" s="151"/>
      <c r="K92" s="151"/>
      <c r="L92" s="150"/>
      <c r="M92" s="150"/>
      <c r="N92" s="150"/>
    </row>
    <row r="93" spans="1:14" ht="12.75" customHeight="1" x14ac:dyDescent="0.2">
      <c r="A93" s="148"/>
      <c r="B93" s="149"/>
      <c r="C93" s="150"/>
      <c r="D93" s="150"/>
      <c r="E93" s="150"/>
      <c r="F93" s="150"/>
      <c r="G93" s="150"/>
      <c r="H93" s="149"/>
      <c r="I93" s="149"/>
      <c r="J93" s="151"/>
      <c r="K93" s="151"/>
      <c r="L93" s="150"/>
      <c r="M93" s="150"/>
      <c r="N93" s="150"/>
    </row>
    <row r="94" spans="1:14" ht="12.75" customHeight="1" x14ac:dyDescent="0.2">
      <c r="A94" s="148"/>
      <c r="B94" s="149"/>
      <c r="C94" s="150"/>
      <c r="D94" s="150"/>
      <c r="E94" s="150"/>
      <c r="F94" s="150"/>
      <c r="G94" s="150"/>
      <c r="H94" s="149"/>
      <c r="I94" s="149"/>
      <c r="J94" s="151"/>
      <c r="K94" s="151"/>
      <c r="L94" s="150"/>
      <c r="M94" s="150"/>
      <c r="N94" s="150"/>
    </row>
    <row r="95" spans="1:14" ht="12.75" customHeight="1" x14ac:dyDescent="0.2">
      <c r="A95" s="148"/>
      <c r="B95" s="149"/>
      <c r="C95" s="150"/>
      <c r="D95" s="150"/>
      <c r="E95" s="150"/>
      <c r="F95" s="150"/>
      <c r="G95" s="150"/>
      <c r="H95" s="149"/>
      <c r="I95" s="149"/>
      <c r="J95" s="151"/>
      <c r="K95" s="151"/>
      <c r="L95" s="150"/>
      <c r="M95" s="150"/>
      <c r="N95" s="150"/>
    </row>
    <row r="96" spans="1:14" ht="12.75" customHeight="1" x14ac:dyDescent="0.2">
      <c r="A96" s="148"/>
      <c r="B96" s="149"/>
      <c r="C96" s="150"/>
      <c r="D96" s="150"/>
      <c r="E96" s="150"/>
      <c r="F96" s="150"/>
      <c r="G96" s="150"/>
      <c r="H96" s="149"/>
      <c r="I96" s="149"/>
      <c r="J96" s="151"/>
      <c r="K96" s="151"/>
      <c r="L96" s="150"/>
      <c r="M96" s="150"/>
      <c r="N96" s="150"/>
    </row>
    <row r="97" spans="1:14" ht="12.75" customHeight="1" x14ac:dyDescent="0.2">
      <c r="A97" s="148"/>
      <c r="B97" s="149"/>
      <c r="C97" s="150"/>
      <c r="D97" s="150"/>
      <c r="E97" s="150"/>
      <c r="F97" s="150"/>
      <c r="G97" s="150"/>
      <c r="H97" s="149"/>
      <c r="I97" s="149"/>
      <c r="J97" s="151"/>
      <c r="K97" s="151"/>
      <c r="L97" s="150"/>
      <c r="M97" s="150"/>
      <c r="N97" s="150"/>
    </row>
    <row r="98" spans="1:14" ht="12.75" customHeight="1" x14ac:dyDescent="0.2">
      <c r="A98" s="148"/>
      <c r="B98" s="149"/>
      <c r="C98" s="150"/>
      <c r="D98" s="150"/>
      <c r="E98" s="150"/>
      <c r="F98" s="150"/>
      <c r="G98" s="150"/>
      <c r="H98" s="149"/>
      <c r="I98" s="149"/>
      <c r="J98" s="151"/>
      <c r="K98" s="151"/>
      <c r="L98" s="150"/>
      <c r="M98" s="150"/>
      <c r="N98" s="150"/>
    </row>
    <row r="99" spans="1:14" ht="12.75" customHeight="1" x14ac:dyDescent="0.2">
      <c r="A99" s="148"/>
      <c r="B99" s="149"/>
      <c r="C99" s="150"/>
      <c r="D99" s="150"/>
      <c r="E99" s="150"/>
      <c r="F99" s="150"/>
      <c r="G99" s="150"/>
      <c r="H99" s="149"/>
      <c r="I99" s="149"/>
      <c r="J99" s="151"/>
      <c r="K99" s="151"/>
      <c r="L99" s="150"/>
      <c r="M99" s="150"/>
      <c r="N99" s="150"/>
    </row>
    <row r="100" spans="1:14" ht="12.75" customHeight="1" x14ac:dyDescent="0.2">
      <c r="A100" s="148"/>
      <c r="B100" s="149"/>
      <c r="C100" s="150"/>
      <c r="D100" s="150"/>
      <c r="E100" s="150"/>
      <c r="F100" s="150"/>
      <c r="G100" s="150"/>
      <c r="H100" s="149"/>
      <c r="I100" s="149"/>
      <c r="J100" s="151"/>
      <c r="K100" s="151"/>
      <c r="L100" s="150"/>
      <c r="M100" s="150"/>
      <c r="N100" s="150"/>
    </row>
  </sheetData>
  <sheetProtection algorithmName="SHA-512" hashValue="d9G45fX82dXiNzTckeZ2p3A6C/LGuUeQZ5f4WPmuCca8ImUnydR/Lhjkqlv9vcRexRiIuioUXW4pFy6iphhgDA==" saltValue="QqL8D41XBpY4ffk7jd6dpA==" spinCount="100000" sheet="1" objects="1" scenarios="1"/>
  <mergeCells count="5">
    <mergeCell ref="A5:A6"/>
    <mergeCell ref="C5:G6"/>
    <mergeCell ref="H5:H6"/>
    <mergeCell ref="I5:I6"/>
    <mergeCell ref="C23:G23"/>
  </mergeCells>
  <hyperlinks>
    <hyperlink ref="C12" r:id="rId1" xr:uid="{00000000-0004-0000-0400-000000000000}"/>
  </hyperlinks>
  <pageMargins left="0.7" right="0.7" top="0.75" bottom="0.75" header="0" footer="0"/>
  <pageSetup scale="89" fitToHeight="0" orientation="portrait" r:id="rId2"/>
  <headerFooter>
    <oddFooter>&amp;C&amp;G
C2.2.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8000"/>
    <pageSetUpPr fitToPage="1"/>
  </sheetPr>
  <dimension ref="A1:K97"/>
  <sheetViews>
    <sheetView view="pageBreakPreview" topLeftCell="A2" zoomScaleNormal="100" zoomScaleSheetLayoutView="100" workbookViewId="0">
      <selection activeCell="C21" sqref="C21"/>
    </sheetView>
  </sheetViews>
  <sheetFormatPr defaultColWidth="12.7109375" defaultRowHeight="15" customHeight="1" x14ac:dyDescent="0.2"/>
  <cols>
    <col min="1" max="1" width="18" style="121" customWidth="1"/>
    <col min="2" max="2" width="54.7109375" style="121" customWidth="1"/>
    <col min="3" max="3" width="21.5703125" style="121" customWidth="1"/>
    <col min="4" max="4" width="14.7109375" style="121" hidden="1" customWidth="1"/>
    <col min="5" max="5" width="13.7109375" style="121" hidden="1" customWidth="1"/>
    <col min="6" max="6" width="11.7109375" style="121" customWidth="1"/>
    <col min="7" max="11" width="8" style="121" customWidth="1"/>
    <col min="12" max="16384" width="12.7109375" style="121"/>
  </cols>
  <sheetData>
    <row r="1" spans="1:11" ht="12" customHeight="1" x14ac:dyDescent="0.2">
      <c r="A1" s="241"/>
      <c r="B1" s="159"/>
      <c r="C1" s="242"/>
      <c r="D1" s="243"/>
      <c r="E1" s="243"/>
      <c r="F1" s="149"/>
      <c r="G1" s="150"/>
      <c r="H1" s="150"/>
      <c r="I1" s="150"/>
      <c r="J1" s="150"/>
      <c r="K1" s="150"/>
    </row>
    <row r="2" spans="1:11" ht="12.75" customHeight="1" x14ac:dyDescent="0.2">
      <c r="A2" s="244" t="str">
        <f>'D-Earthworks Sandfontein'!A1</f>
        <v>Contract:  003/MKLM/2022/2023</v>
      </c>
      <c r="B2" s="245"/>
      <c r="C2" s="246"/>
      <c r="D2" s="150"/>
      <c r="E2" s="150"/>
      <c r="F2" s="149"/>
      <c r="G2" s="150"/>
      <c r="H2" s="150"/>
      <c r="I2" s="150"/>
      <c r="J2" s="150"/>
      <c r="K2" s="150"/>
    </row>
    <row r="3" spans="1:11" ht="12.75" customHeight="1" x14ac:dyDescent="0.2">
      <c r="A3" s="94" t="s">
        <v>0</v>
      </c>
      <c r="B3" s="247"/>
      <c r="C3" s="248"/>
      <c r="D3" s="150"/>
      <c r="E3" s="150"/>
      <c r="F3" s="149"/>
      <c r="G3" s="150"/>
      <c r="H3" s="150"/>
      <c r="I3" s="150"/>
      <c r="J3" s="150"/>
      <c r="K3" s="150"/>
    </row>
    <row r="4" spans="1:11" ht="12.75" customHeight="1" x14ac:dyDescent="0.2">
      <c r="A4" s="249" t="s">
        <v>114</v>
      </c>
      <c r="B4" s="250"/>
      <c r="C4" s="251"/>
      <c r="D4" s="150"/>
      <c r="E4" s="150"/>
      <c r="F4" s="149"/>
      <c r="G4" s="150"/>
      <c r="H4" s="150"/>
      <c r="I4" s="150"/>
      <c r="J4" s="150"/>
      <c r="K4" s="150"/>
    </row>
    <row r="5" spans="1:11" ht="12.75" customHeight="1" x14ac:dyDescent="0.2">
      <c r="A5" s="94"/>
      <c r="B5" s="247"/>
      <c r="C5" s="248"/>
      <c r="D5" s="150"/>
      <c r="E5" s="150"/>
      <c r="F5" s="149"/>
      <c r="G5" s="150"/>
      <c r="H5" s="150"/>
      <c r="I5" s="150"/>
      <c r="J5" s="150"/>
      <c r="K5" s="150"/>
    </row>
    <row r="6" spans="1:11" x14ac:dyDescent="0.25">
      <c r="A6" s="352" t="s">
        <v>115</v>
      </c>
      <c r="B6" s="336"/>
      <c r="C6" s="353"/>
    </row>
    <row r="7" spans="1:11" x14ac:dyDescent="0.25">
      <c r="A7" s="352" t="s">
        <v>193</v>
      </c>
      <c r="B7" s="336"/>
      <c r="C7" s="353"/>
    </row>
    <row r="8" spans="1:11" x14ac:dyDescent="0.25">
      <c r="A8" s="354" t="s">
        <v>194</v>
      </c>
      <c r="B8" s="355"/>
      <c r="C8" s="356"/>
    </row>
    <row r="9" spans="1:11" x14ac:dyDescent="0.25">
      <c r="A9" s="352"/>
      <c r="B9" s="336"/>
      <c r="C9" s="353"/>
    </row>
    <row r="10" spans="1:11" ht="12.75" customHeight="1" x14ac:dyDescent="0.2">
      <c r="A10" s="357"/>
      <c r="B10" s="336"/>
      <c r="C10" s="353"/>
    </row>
    <row r="11" spans="1:11" ht="15.75" customHeight="1" x14ac:dyDescent="0.25">
      <c r="A11" s="358" t="s">
        <v>117</v>
      </c>
      <c r="B11" s="336"/>
      <c r="C11" s="353"/>
    </row>
    <row r="12" spans="1:11" ht="13.5" customHeight="1" thickBot="1" x14ac:dyDescent="0.25">
      <c r="A12" s="252"/>
      <c r="B12" s="198"/>
      <c r="C12" s="253"/>
    </row>
    <row r="13" spans="1:11" ht="18" customHeight="1" thickBot="1" x14ac:dyDescent="0.25">
      <c r="A13" s="254" t="s">
        <v>118</v>
      </c>
      <c r="B13" s="255" t="s">
        <v>5</v>
      </c>
      <c r="C13" s="256"/>
    </row>
    <row r="14" spans="1:11" ht="23.45" customHeight="1" x14ac:dyDescent="0.2">
      <c r="A14" s="257">
        <v>1</v>
      </c>
      <c r="B14" s="258" t="s">
        <v>15</v>
      </c>
      <c r="C14" s="259">
        <f>'A-P&amp;G '!K109</f>
        <v>35000</v>
      </c>
    </row>
    <row r="15" spans="1:11" ht="24" customHeight="1" x14ac:dyDescent="0.2">
      <c r="A15" s="260">
        <v>2</v>
      </c>
      <c r="B15" s="258" t="s">
        <v>59</v>
      </c>
      <c r="C15" s="261">
        <f>'A-Prov Sum Sandfontein'!K61</f>
        <v>47500</v>
      </c>
    </row>
    <row r="16" spans="1:11" ht="21.6" customHeight="1" x14ac:dyDescent="0.2">
      <c r="A16" s="260">
        <v>3</v>
      </c>
      <c r="B16" s="258" t="s">
        <v>80</v>
      </c>
      <c r="C16" s="262">
        <f>'C-Site clear Sandfontein'!K57</f>
        <v>0</v>
      </c>
    </row>
    <row r="17" spans="1:6" ht="22.15" customHeight="1" x14ac:dyDescent="0.2">
      <c r="A17" s="257">
        <v>4</v>
      </c>
      <c r="B17" s="258" t="s">
        <v>119</v>
      </c>
      <c r="C17" s="262">
        <f>'D-Earthworks Sandfontein'!K60</f>
        <v>0</v>
      </c>
    </row>
    <row r="18" spans="1:6" ht="24" customHeight="1" x14ac:dyDescent="0.2">
      <c r="A18" s="257">
        <v>5</v>
      </c>
      <c r="B18" s="258" t="s">
        <v>116</v>
      </c>
      <c r="C18" s="262">
        <f>'Toilet Struct Sandfontein'!K58</f>
        <v>0</v>
      </c>
      <c r="D18" s="263"/>
      <c r="E18" s="263"/>
      <c r="F18" s="263"/>
    </row>
    <row r="19" spans="1:6" ht="18" customHeight="1" x14ac:dyDescent="0.2">
      <c r="A19" s="257"/>
      <c r="B19" s="258"/>
      <c r="C19" s="262"/>
    </row>
    <row r="20" spans="1:6" ht="18" customHeight="1" thickBot="1" x14ac:dyDescent="0.25">
      <c r="A20" s="257"/>
      <c r="B20" s="258"/>
      <c r="C20" s="262"/>
      <c r="D20" s="264"/>
    </row>
    <row r="21" spans="1:6" ht="23.45" customHeight="1" thickBot="1" x14ac:dyDescent="0.25">
      <c r="A21" s="350" t="s">
        <v>120</v>
      </c>
      <c r="B21" s="351"/>
      <c r="C21" s="265">
        <f>SUM(C14:C20)</f>
        <v>82500</v>
      </c>
      <c r="D21" s="266"/>
      <c r="E21" s="267"/>
    </row>
    <row r="22" spans="1:6" ht="18" customHeight="1" thickBot="1" x14ac:dyDescent="0.25">
      <c r="A22" s="359"/>
      <c r="B22" s="351"/>
      <c r="C22" s="268"/>
      <c r="D22" s="266"/>
    </row>
    <row r="23" spans="1:6" ht="24" customHeight="1" thickBot="1" x14ac:dyDescent="0.25">
      <c r="A23" s="350" t="s">
        <v>120</v>
      </c>
      <c r="B23" s="351"/>
      <c r="C23" s="265">
        <f>C21</f>
        <v>82500</v>
      </c>
      <c r="D23" s="266"/>
    </row>
    <row r="24" spans="1:6" ht="24" customHeight="1" thickBot="1" x14ac:dyDescent="0.25">
      <c r="A24" s="359" t="s">
        <v>190</v>
      </c>
      <c r="B24" s="351"/>
      <c r="C24" s="268">
        <f>C23*2.5%</f>
        <v>2062.5</v>
      </c>
      <c r="D24" s="266"/>
    </row>
    <row r="25" spans="1:6" ht="24" customHeight="1" thickBot="1" x14ac:dyDescent="0.25">
      <c r="A25" s="350" t="s">
        <v>121</v>
      </c>
      <c r="B25" s="351"/>
      <c r="C25" s="265">
        <f>C24+C23</f>
        <v>84562.5</v>
      </c>
      <c r="D25" s="266"/>
      <c r="E25" s="267"/>
    </row>
    <row r="26" spans="1:6" ht="24" customHeight="1" thickBot="1" x14ac:dyDescent="0.25">
      <c r="A26" s="359" t="s">
        <v>122</v>
      </c>
      <c r="B26" s="351"/>
      <c r="C26" s="268">
        <f>C25*15%</f>
        <v>12684.375</v>
      </c>
      <c r="D26" s="269"/>
    </row>
    <row r="27" spans="1:6" ht="24" customHeight="1" thickBot="1" x14ac:dyDescent="0.25">
      <c r="A27" s="360" t="s">
        <v>123</v>
      </c>
      <c r="B27" s="351"/>
      <c r="C27" s="270">
        <f>C26+C25</f>
        <v>97246.875</v>
      </c>
      <c r="D27" s="271"/>
    </row>
    <row r="28" spans="1:6" ht="11.25" customHeight="1" x14ac:dyDescent="0.2">
      <c r="A28" s="252"/>
      <c r="B28" s="198"/>
      <c r="C28" s="272"/>
      <c r="D28" s="264"/>
    </row>
    <row r="29" spans="1:6" x14ac:dyDescent="0.25">
      <c r="A29" s="273"/>
      <c r="B29" s="198"/>
      <c r="C29" s="272"/>
      <c r="D29" s="198"/>
    </row>
    <row r="30" spans="1:6" x14ac:dyDescent="0.25">
      <c r="A30" s="273" t="s">
        <v>124</v>
      </c>
      <c r="B30" s="198"/>
      <c r="C30" s="272"/>
      <c r="D30" s="198"/>
    </row>
    <row r="31" spans="1:6" ht="12.75" customHeight="1" x14ac:dyDescent="0.2">
      <c r="A31" s="252" t="s">
        <v>125</v>
      </c>
      <c r="B31" s="250"/>
      <c r="C31" s="253"/>
      <c r="D31" s="198"/>
    </row>
    <row r="32" spans="1:6" ht="19.5" customHeight="1" x14ac:dyDescent="0.2">
      <c r="A32" s="252" t="s">
        <v>126</v>
      </c>
      <c r="B32" s="274"/>
      <c r="C32" s="253"/>
    </row>
    <row r="33" spans="1:11" ht="19.5" customHeight="1" x14ac:dyDescent="0.2">
      <c r="A33" s="252" t="s">
        <v>127</v>
      </c>
      <c r="B33" s="250"/>
      <c r="C33" s="275"/>
    </row>
    <row r="34" spans="1:11" ht="19.5" customHeight="1" x14ac:dyDescent="0.2">
      <c r="A34" s="252" t="s">
        <v>128</v>
      </c>
      <c r="B34" s="276"/>
      <c r="C34" s="253"/>
    </row>
    <row r="35" spans="1:11" ht="19.5" customHeight="1" x14ac:dyDescent="0.2">
      <c r="A35" s="252" t="s">
        <v>129</v>
      </c>
      <c r="B35" s="276"/>
      <c r="C35" s="253"/>
    </row>
    <row r="36" spans="1:11" ht="19.5" customHeight="1" x14ac:dyDescent="0.2">
      <c r="A36" s="252" t="s">
        <v>130</v>
      </c>
      <c r="B36" s="274" t="s">
        <v>131</v>
      </c>
      <c r="C36" s="253"/>
    </row>
    <row r="37" spans="1:11" ht="18" customHeight="1" x14ac:dyDescent="0.2">
      <c r="A37" s="252"/>
      <c r="B37" s="198"/>
      <c r="C37" s="253"/>
    </row>
    <row r="38" spans="1:11" ht="21" customHeight="1" x14ac:dyDescent="0.25">
      <c r="A38" s="273" t="s">
        <v>132</v>
      </c>
      <c r="B38" s="198"/>
      <c r="C38" s="253"/>
    </row>
    <row r="39" spans="1:11" ht="19.5" customHeight="1" x14ac:dyDescent="0.2">
      <c r="A39" s="252" t="s">
        <v>133</v>
      </c>
      <c r="B39" s="250"/>
      <c r="C39" s="253"/>
    </row>
    <row r="40" spans="1:11" ht="19.5" customHeight="1" x14ac:dyDescent="0.2">
      <c r="A40" s="252" t="s">
        <v>134</v>
      </c>
      <c r="B40" s="276"/>
      <c r="C40" s="253"/>
    </row>
    <row r="41" spans="1:11" ht="19.5" customHeight="1" x14ac:dyDescent="0.2">
      <c r="A41" s="252" t="s">
        <v>135</v>
      </c>
      <c r="B41" s="276"/>
      <c r="C41" s="253"/>
    </row>
    <row r="42" spans="1:11" ht="7.5" customHeight="1" thickBot="1" x14ac:dyDescent="0.25">
      <c r="A42" s="277"/>
      <c r="B42" s="278"/>
      <c r="C42" s="279"/>
    </row>
    <row r="43" spans="1:11" ht="12.75" customHeight="1" x14ac:dyDescent="0.2">
      <c r="A43" s="280"/>
      <c r="B43" s="263"/>
    </row>
    <row r="44" spans="1:11" ht="13.5" customHeight="1" x14ac:dyDescent="0.2">
      <c r="A44" s="280"/>
      <c r="B44" s="263"/>
    </row>
    <row r="45" spans="1:11" ht="12.75" customHeight="1" x14ac:dyDescent="0.2">
      <c r="A45" s="280"/>
      <c r="B45" s="263"/>
      <c r="C45" s="263"/>
    </row>
    <row r="46" spans="1:11" ht="12.75" customHeight="1" x14ac:dyDescent="0.2">
      <c r="A46" s="280"/>
      <c r="B46" s="263"/>
      <c r="C46" s="263"/>
      <c r="D46" s="263"/>
      <c r="E46" s="263"/>
      <c r="F46" s="263"/>
      <c r="G46" s="263"/>
      <c r="H46" s="263"/>
      <c r="I46" s="263"/>
      <c r="J46" s="263"/>
      <c r="K46" s="263"/>
    </row>
    <row r="47" spans="1:11" ht="12.75" customHeight="1" x14ac:dyDescent="0.2">
      <c r="A47" s="280"/>
    </row>
    <row r="48" spans="1:11" ht="12.75" customHeight="1" x14ac:dyDescent="0.2">
      <c r="A48" s="280"/>
    </row>
    <row r="49" spans="1:1" ht="12.75" customHeight="1" x14ac:dyDescent="0.2">
      <c r="A49" s="280"/>
    </row>
    <row r="50" spans="1:1" ht="6.75" customHeight="1" x14ac:dyDescent="0.2">
      <c r="A50" s="280"/>
    </row>
    <row r="51" spans="1:1" ht="12.75" customHeight="1" x14ac:dyDescent="0.2">
      <c r="A51" s="280"/>
    </row>
    <row r="52" spans="1:1" ht="12.75" customHeight="1" x14ac:dyDescent="0.2">
      <c r="A52" s="280"/>
    </row>
    <row r="53" spans="1:1" ht="12.75" customHeight="1" x14ac:dyDescent="0.2">
      <c r="A53" s="280"/>
    </row>
    <row r="54" spans="1:1" ht="12.75" customHeight="1" x14ac:dyDescent="0.2">
      <c r="A54" s="280"/>
    </row>
    <row r="55" spans="1:1" ht="12.75" customHeight="1" x14ac:dyDescent="0.2">
      <c r="A55" s="280"/>
    </row>
    <row r="56" spans="1:1" ht="12.75" customHeight="1" x14ac:dyDescent="0.2">
      <c r="A56" s="280"/>
    </row>
    <row r="57" spans="1:1" ht="12.75" customHeight="1" x14ac:dyDescent="0.2">
      <c r="A57" s="280"/>
    </row>
    <row r="58" spans="1:1" ht="12.75" customHeight="1" x14ac:dyDescent="0.2">
      <c r="A58" s="280"/>
    </row>
    <row r="59" spans="1:1" ht="12.75" customHeight="1" x14ac:dyDescent="0.2">
      <c r="A59" s="280"/>
    </row>
    <row r="60" spans="1:1" ht="12.75" customHeight="1" x14ac:dyDescent="0.2">
      <c r="A60" s="280"/>
    </row>
    <row r="61" spans="1:1" ht="12.75" customHeight="1" x14ac:dyDescent="0.2">
      <c r="A61" s="280"/>
    </row>
    <row r="62" spans="1:1" ht="12.75" customHeight="1" x14ac:dyDescent="0.2">
      <c r="A62" s="280"/>
    </row>
    <row r="63" spans="1:1" ht="12.75" customHeight="1" x14ac:dyDescent="0.2">
      <c r="A63" s="280"/>
    </row>
    <row r="64" spans="1:1" ht="12.75" customHeight="1" x14ac:dyDescent="0.2">
      <c r="A64" s="280"/>
    </row>
    <row r="65" spans="1:6" ht="12.75" customHeight="1" x14ac:dyDescent="0.2">
      <c r="A65" s="280"/>
    </row>
    <row r="66" spans="1:6" ht="12.75" customHeight="1" x14ac:dyDescent="0.2">
      <c r="A66" s="280"/>
    </row>
    <row r="67" spans="1:6" ht="12.75" customHeight="1" x14ac:dyDescent="0.2">
      <c r="A67" s="280"/>
      <c r="D67" s="263"/>
      <c r="E67" s="263"/>
      <c r="F67" s="263"/>
    </row>
    <row r="68" spans="1:6" ht="12.75" customHeight="1" x14ac:dyDescent="0.2">
      <c r="A68" s="280"/>
    </row>
    <row r="69" spans="1:6" ht="12.75" customHeight="1" x14ac:dyDescent="0.2">
      <c r="A69" s="280"/>
    </row>
    <row r="70" spans="1:6" ht="12.75" customHeight="1" x14ac:dyDescent="0.2">
      <c r="A70" s="280"/>
    </row>
    <row r="71" spans="1:6" ht="12.75" customHeight="1" x14ac:dyDescent="0.2">
      <c r="A71" s="280"/>
    </row>
    <row r="72" spans="1:6" ht="12.75" customHeight="1" x14ac:dyDescent="0.2">
      <c r="A72" s="280"/>
    </row>
    <row r="73" spans="1:6" ht="12.75" customHeight="1" x14ac:dyDescent="0.2">
      <c r="A73" s="280"/>
    </row>
    <row r="74" spans="1:6" ht="12.75" customHeight="1" x14ac:dyDescent="0.2">
      <c r="A74" s="280"/>
    </row>
    <row r="75" spans="1:6" ht="12.75" customHeight="1" x14ac:dyDescent="0.2">
      <c r="A75" s="280"/>
    </row>
    <row r="76" spans="1:6" ht="12.75" customHeight="1" x14ac:dyDescent="0.2">
      <c r="A76" s="280"/>
    </row>
    <row r="77" spans="1:6" ht="12.75" customHeight="1" x14ac:dyDescent="0.2">
      <c r="A77" s="280"/>
    </row>
    <row r="78" spans="1:6" ht="12.75" customHeight="1" x14ac:dyDescent="0.2">
      <c r="A78" s="280"/>
    </row>
    <row r="79" spans="1:6" ht="12.75" customHeight="1" x14ac:dyDescent="0.2">
      <c r="A79" s="280"/>
    </row>
    <row r="80" spans="1:6" ht="12.75" customHeight="1" x14ac:dyDescent="0.2">
      <c r="A80" s="280"/>
    </row>
    <row r="81" spans="1:1" ht="12.75" customHeight="1" x14ac:dyDescent="0.2">
      <c r="A81" s="280"/>
    </row>
    <row r="82" spans="1:1" ht="12.75" customHeight="1" x14ac:dyDescent="0.2">
      <c r="A82" s="280"/>
    </row>
    <row r="83" spans="1:1" ht="12.75" customHeight="1" x14ac:dyDescent="0.2">
      <c r="A83" s="280"/>
    </row>
    <row r="84" spans="1:1" ht="12.75" customHeight="1" x14ac:dyDescent="0.2">
      <c r="A84" s="280"/>
    </row>
    <row r="85" spans="1:1" ht="12.75" customHeight="1" x14ac:dyDescent="0.2">
      <c r="A85" s="280"/>
    </row>
    <row r="86" spans="1:1" ht="12.75" customHeight="1" x14ac:dyDescent="0.2">
      <c r="A86" s="280"/>
    </row>
    <row r="87" spans="1:1" ht="12.75" customHeight="1" x14ac:dyDescent="0.2">
      <c r="A87" s="280"/>
    </row>
    <row r="88" spans="1:1" ht="12.75" customHeight="1" x14ac:dyDescent="0.2">
      <c r="A88" s="280"/>
    </row>
    <row r="89" spans="1:1" ht="12.75" customHeight="1" x14ac:dyDescent="0.2">
      <c r="A89" s="280"/>
    </row>
    <row r="90" spans="1:1" ht="12.75" customHeight="1" x14ac:dyDescent="0.2">
      <c r="A90" s="280"/>
    </row>
    <row r="91" spans="1:1" ht="12.75" customHeight="1" x14ac:dyDescent="0.2">
      <c r="A91" s="280"/>
    </row>
    <row r="92" spans="1:1" ht="12.75" customHeight="1" x14ac:dyDescent="0.2">
      <c r="A92" s="280"/>
    </row>
    <row r="93" spans="1:1" ht="12.75" customHeight="1" x14ac:dyDescent="0.2">
      <c r="A93" s="280"/>
    </row>
    <row r="94" spans="1:1" ht="12.75" customHeight="1" x14ac:dyDescent="0.2">
      <c r="A94" s="280"/>
    </row>
    <row r="95" spans="1:1" ht="12.75" customHeight="1" x14ac:dyDescent="0.2">
      <c r="A95" s="280"/>
    </row>
    <row r="96" spans="1:1" ht="12.75" customHeight="1" x14ac:dyDescent="0.2">
      <c r="A96" s="280"/>
    </row>
    <row r="97" spans="1:1" ht="12.75" customHeight="1" x14ac:dyDescent="0.2">
      <c r="A97" s="280"/>
    </row>
  </sheetData>
  <sheetProtection algorithmName="SHA-512" hashValue="bHO+yCL0f28BomIBDIk3M6mE7gNuqebSXrBOYu11fSlBA3nFoJ8Tu5h9i1eBhZxiWthvp3qwrZDsL/42qcwuSA==" saltValue="r/Gyr6HwQdVLikVgqGP/9Q==" spinCount="100000" sheet="1" objects="1" scenarios="1"/>
  <mergeCells count="13">
    <mergeCell ref="A26:B26"/>
    <mergeCell ref="A27:B27"/>
    <mergeCell ref="A22:B22"/>
    <mergeCell ref="A23:B23"/>
    <mergeCell ref="A24:B24"/>
    <mergeCell ref="A21:B21"/>
    <mergeCell ref="A25:B25"/>
    <mergeCell ref="A6:C6"/>
    <mergeCell ref="A7:C7"/>
    <mergeCell ref="A8:C8"/>
    <mergeCell ref="A9:C9"/>
    <mergeCell ref="A10:C10"/>
    <mergeCell ref="A11:C11"/>
  </mergeCells>
  <pageMargins left="0.7" right="0.7" top="0.75" bottom="0.75" header="0" footer="0"/>
  <pageSetup scale="87" fitToHeight="0" orientation="portrait" r:id="rId1"/>
  <headerFooter>
    <oddFooter>&amp;C&amp;G
C2.2.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A-P&amp;G </vt:lpstr>
      <vt:lpstr>A-Prov Sum Sandfontein</vt:lpstr>
      <vt:lpstr>C-Site clear Sandfontein</vt:lpstr>
      <vt:lpstr>D-Earthworks Sandfontein</vt:lpstr>
      <vt:lpstr>Toilet Struct Sandfontein</vt:lpstr>
      <vt:lpstr>Sum Sandfontein</vt:lpstr>
      <vt:lpstr>'A-P&amp;G '!Print_Area</vt:lpstr>
      <vt:lpstr>'C-Site clear Sandfontein'!Print_Area</vt:lpstr>
      <vt:lpstr>'D-Earthworks Sandfontein'!Print_Area</vt:lpstr>
      <vt:lpstr>'Toilet Struct Sandfontein'!Print_Area</vt:lpstr>
      <vt:lpstr>'A-P&amp;G '!Print_Titles</vt:lpstr>
      <vt:lpstr>'A-P&amp;G '!Tender</vt:lpstr>
      <vt:lpstr>'A-Prov Sum Sandfontein'!Tender</vt:lpstr>
      <vt:lpstr>'C-Site clear Sandfontein'!Tender</vt:lpstr>
      <vt:lpstr>'D-Earthworks Sandfontein'!Tender</vt:lpstr>
      <vt:lpstr>'Toilet Struct Sandfontein'!Tender</vt:lpstr>
    </vt:vector>
  </TitlesOfParts>
  <Company>Bigen Africa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landgw</dc:creator>
  <cp:lastModifiedBy>DONALD KGANAKGA</cp:lastModifiedBy>
  <cp:lastPrinted>2022-06-09T09:17:54Z</cp:lastPrinted>
  <dcterms:created xsi:type="dcterms:W3CDTF">2008-02-12T06:10:05Z</dcterms:created>
  <dcterms:modified xsi:type="dcterms:W3CDTF">2022-06-16T23:25:41Z</dcterms:modified>
</cp:coreProperties>
</file>