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Donald Kganakga\Desktop\MKLM VIDP\"/>
    </mc:Choice>
  </mc:AlternateContent>
  <xr:revisionPtr revIDLastSave="0" documentId="13_ncr:1_{16B106D3-7531-402A-9277-99F934CE5329}" xr6:coauthVersionLast="47" xr6:coauthVersionMax="47" xr10:uidLastSave="{00000000-0000-0000-0000-000000000000}"/>
  <bookViews>
    <workbookView xWindow="-120" yWindow="-120" windowWidth="20730" windowHeight="11760" tabRatio="820" firstSheet="6" activeTab="12" xr2:uid="{00000000-000D-0000-FFFF-FFFF00000000}"/>
  </bookViews>
  <sheets>
    <sheet name="A-P&amp;G  (W23)" sheetId="18" r:id="rId1"/>
    <sheet name="A-Prov Sum  (W23)" sheetId="19" r:id="rId2"/>
    <sheet name="C-Site clear  (W23)" sheetId="20" r:id="rId3"/>
    <sheet name="D-Earthworks  (W23)" sheetId="21" r:id="rId4"/>
    <sheet name="Toilet Struct  (W23)" sheetId="22" r:id="rId5"/>
    <sheet name="Sum  (W23)" sheetId="23" r:id="rId6"/>
    <sheet name="A-P&amp;G (W24)" sheetId="16" r:id="rId7"/>
    <sheet name="A-Prov Sum (W24) " sheetId="2" r:id="rId8"/>
    <sheet name="C-Site clear (W24)" sheetId="3" r:id="rId9"/>
    <sheet name="D-Earthworks (W24) " sheetId="4" r:id="rId10"/>
    <sheet name="Toilet Struct (W24)" sheetId="5" r:id="rId11"/>
    <sheet name="Sum (W24)" sheetId="6" r:id="rId12"/>
    <sheet name="Final Summary" sheetId="24" r:id="rId13"/>
  </sheets>
  <externalReferences>
    <externalReference r:id="rId14"/>
    <externalReference r:id="rId15"/>
  </externalReferences>
  <definedNames>
    <definedName name="_CZ99990">'[1]EC5.2'!$D$12</definedName>
    <definedName name="_CZ99999">'[1]EC5.2'!$D$12</definedName>
    <definedName name="_D100000">'[1]EC5.2'!$D$30021</definedName>
    <definedName name="_D65999">'[1]EC5.2'!$D$65017</definedName>
    <definedName name="_D66000">'[1]EC5.2'!$D$65017</definedName>
    <definedName name="_D67432">'[1]EC5.2'!$D$62421</definedName>
    <definedName name="_D68999">'[1]EC5.2'!$D$60290</definedName>
    <definedName name="_D69999">'[1]EC5.2'!$D$60290</definedName>
    <definedName name="_D70000">'[1]EC5.2'!$D$49989</definedName>
    <definedName name="_D89000">'[1]EC5.2'!$D$30021</definedName>
    <definedName name="_Fill" hidden="1">#REF!</definedName>
    <definedName name="_jv7">[2]Estimate!$A$1:$G$86</definedName>
    <definedName name="_sc7">#REF!</definedName>
    <definedName name="Adjusted">#REF!</definedName>
    <definedName name="ESTIMATE">#REF!</definedName>
    <definedName name="Evaluation">#REF!</definedName>
    <definedName name="PHASE2">#REF!</definedName>
    <definedName name="_xlnm.Print_Area" localSheetId="0">'A-P&amp;G  (W23)'!$A$1:$K$109</definedName>
    <definedName name="_xlnm.Print_Area" localSheetId="6">'A-P&amp;G (W24)'!$A$1:$K$109</definedName>
    <definedName name="_xlnm.Print_Area" localSheetId="1">'A-Prov Sum  (W23)'!$A$1:$L$61</definedName>
    <definedName name="_xlnm.Print_Area" localSheetId="7">'A-Prov Sum (W24) '!$A$1:$L$61</definedName>
    <definedName name="_xlnm.Print_Area" localSheetId="2">'C-Site clear  (W23)'!$A$1:$L$57</definedName>
    <definedName name="_xlnm.Print_Area" localSheetId="8">'C-Site clear (W24)'!$A$1:$L$57</definedName>
    <definedName name="_xlnm.Print_Area" localSheetId="3">'D-Earthworks  (W23)'!$A$1:$K$60</definedName>
    <definedName name="_xlnm.Print_Area" localSheetId="9">'D-Earthworks (W24) '!$A$1:$L$60</definedName>
    <definedName name="_xlnm.Print_Area" localSheetId="12">'Final Summary'!$A$1:$D$54</definedName>
    <definedName name="_xlnm.Print_Area" localSheetId="5">'Sum  (W23)'!$A$1:$F$42</definedName>
    <definedName name="_xlnm.Print_Area" localSheetId="4">'Toilet Struct  (W23)'!$A$1:$K$58</definedName>
    <definedName name="_xlnm.Print_Area" localSheetId="10">'Toilet Struct (W24)'!$A$1:$K$58</definedName>
    <definedName name="_xlnm.Print_Area">#REF!</definedName>
    <definedName name="_xlnm.Print_Titles" localSheetId="0">'A-P&amp;G  (W23)'!$1:$6</definedName>
    <definedName name="_xlnm.Print_Titles" localSheetId="6">'A-P&amp;G (W24)'!$1:$6</definedName>
    <definedName name="_xlnm.Print_Titles">#N/A</definedName>
    <definedName name="Tender" localSheetId="0">'A-P&amp;G  (W23)'!$A$1:$J$43</definedName>
    <definedName name="Tender" localSheetId="6">'A-P&amp;G (W24)'!$A$1:$J$43</definedName>
    <definedName name="Tender" localSheetId="1">'A-Prov Sum  (W23)'!$A$1:$J$7</definedName>
    <definedName name="Tender" localSheetId="7">'A-Prov Sum (W24) '!$A$1:$J$7</definedName>
    <definedName name="Tender" localSheetId="2">'C-Site clear  (W23)'!$A$1:$J$7</definedName>
    <definedName name="Tender" localSheetId="8">'C-Site clear (W24)'!$A$1:$J$7</definedName>
    <definedName name="Tender" localSheetId="3">'D-Earthworks  (W23)'!$A$1:$J$7</definedName>
    <definedName name="Tender" localSheetId="9">'D-Earthworks (W24) '!$A$1:$J$7</definedName>
    <definedName name="Tender" localSheetId="12">#REF!</definedName>
    <definedName name="Tender" localSheetId="4">'Toilet Struct  (W23)'!$A$1:$J$7</definedName>
    <definedName name="Tender" localSheetId="10">'Toilet Struct (W24)'!$A$1:$J$7</definedName>
    <definedName name="Tend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2" l="1"/>
  <c r="A3" i="22"/>
  <c r="A16" i="22"/>
  <c r="K22" i="22"/>
  <c r="K58" i="22" s="1"/>
  <c r="C18" i="23" s="1"/>
  <c r="K33" i="22"/>
  <c r="C55" i="22"/>
  <c r="F55" i="22"/>
  <c r="A1" i="21"/>
  <c r="A2" i="23" s="1"/>
  <c r="A3" i="21"/>
  <c r="K16" i="21"/>
  <c r="K20" i="21"/>
  <c r="K22" i="21"/>
  <c r="I28" i="21"/>
  <c r="K28" i="21" s="1"/>
  <c r="K38" i="21"/>
  <c r="C58" i="21"/>
  <c r="F58" i="21"/>
  <c r="A1" i="20"/>
  <c r="A2" i="20"/>
  <c r="A3" i="20"/>
  <c r="A8" i="20"/>
  <c r="K12" i="20"/>
  <c r="C54" i="20"/>
  <c r="F54" i="20"/>
  <c r="K57" i="20"/>
  <c r="C16" i="23" s="1"/>
  <c r="A1" i="19"/>
  <c r="A2" i="19"/>
  <c r="A3" i="19"/>
  <c r="A8" i="19"/>
  <c r="A21" i="19"/>
  <c r="K21" i="19"/>
  <c r="A23" i="19"/>
  <c r="I23" i="19"/>
  <c r="K23" i="19" s="1"/>
  <c r="A25" i="19"/>
  <c r="K25" i="19"/>
  <c r="A27" i="19"/>
  <c r="I27" i="19"/>
  <c r="K27" i="19" s="1"/>
  <c r="A32" i="19"/>
  <c r="K32" i="19"/>
  <c r="I34" i="19" s="1"/>
  <c r="K34" i="19" s="1"/>
  <c r="A34" i="19"/>
  <c r="A36" i="19"/>
  <c r="K36" i="19"/>
  <c r="I38" i="19" s="1"/>
  <c r="K38" i="19" s="1"/>
  <c r="A38" i="19"/>
  <c r="C58" i="19"/>
  <c r="F58" i="19"/>
  <c r="A7" i="18"/>
  <c r="A8" i="18"/>
  <c r="A9" i="18"/>
  <c r="A10" i="18"/>
  <c r="A12" i="18"/>
  <c r="K13" i="18"/>
  <c r="A14" i="18"/>
  <c r="K19" i="18"/>
  <c r="A20" i="18"/>
  <c r="K23" i="18"/>
  <c r="K24" i="18"/>
  <c r="K25" i="18"/>
  <c r="K26" i="18"/>
  <c r="K27" i="18"/>
  <c r="K28" i="18"/>
  <c r="A29" i="18"/>
  <c r="K30" i="18"/>
  <c r="A31" i="18"/>
  <c r="A33" i="18"/>
  <c r="A35" i="18"/>
  <c r="K37" i="18"/>
  <c r="K39" i="18"/>
  <c r="K41" i="18"/>
  <c r="K43" i="18"/>
  <c r="K47" i="18"/>
  <c r="A48" i="18"/>
  <c r="A50" i="18"/>
  <c r="A55" i="18"/>
  <c r="A56" i="18"/>
  <c r="A57" i="18"/>
  <c r="A58" i="18"/>
  <c r="K62" i="18"/>
  <c r="K63" i="18"/>
  <c r="K64" i="18"/>
  <c r="K65" i="18"/>
  <c r="K66" i="18"/>
  <c r="K67" i="18"/>
  <c r="K69" i="18"/>
  <c r="A77" i="18"/>
  <c r="K77" i="18"/>
  <c r="K81" i="18"/>
  <c r="A82" i="18"/>
  <c r="A106" i="18"/>
  <c r="C106" i="18"/>
  <c r="F106" i="18"/>
  <c r="A107" i="18"/>
  <c r="K60" i="21" l="1"/>
  <c r="C17" i="23" s="1"/>
  <c r="K57" i="18"/>
  <c r="K58" i="18" s="1"/>
  <c r="K109" i="18" s="1"/>
  <c r="C14" i="23" s="1"/>
  <c r="K61" i="19"/>
  <c r="C15" i="23" s="1"/>
  <c r="C16" i="6"/>
  <c r="K33" i="5"/>
  <c r="K22" i="5"/>
  <c r="K58" i="5" s="1"/>
  <c r="C18" i="6" s="1"/>
  <c r="K20" i="4"/>
  <c r="K22" i="4"/>
  <c r="K28" i="4"/>
  <c r="K38" i="4"/>
  <c r="K16" i="4"/>
  <c r="K60" i="4" s="1"/>
  <c r="C17" i="6" s="1"/>
  <c r="K57" i="3"/>
  <c r="K12" i="3"/>
  <c r="K38" i="2"/>
  <c r="K34" i="2"/>
  <c r="K27" i="2"/>
  <c r="K61" i="2" s="1"/>
  <c r="C15" i="6" s="1"/>
  <c r="K23" i="2"/>
  <c r="K63" i="16"/>
  <c r="K64" i="16"/>
  <c r="K65" i="16"/>
  <c r="K66" i="16"/>
  <c r="K67" i="16"/>
  <c r="K69" i="16"/>
  <c r="K77" i="16"/>
  <c r="K81" i="16"/>
  <c r="K62" i="16"/>
  <c r="K47" i="16"/>
  <c r="K43" i="16"/>
  <c r="K19" i="16"/>
  <c r="K23" i="16"/>
  <c r="K57" i="16" s="1"/>
  <c r="K58" i="16" s="1"/>
  <c r="K109" i="16" s="1"/>
  <c r="C14" i="6" s="1"/>
  <c r="K24" i="16"/>
  <c r="K25" i="16"/>
  <c r="K26" i="16"/>
  <c r="K27" i="16"/>
  <c r="K28" i="16"/>
  <c r="K30" i="16"/>
  <c r="K37" i="16"/>
  <c r="K39" i="16"/>
  <c r="K13" i="16"/>
  <c r="I28" i="4"/>
  <c r="I38" i="2"/>
  <c r="A38" i="2"/>
  <c r="K36" i="2"/>
  <c r="A36" i="2"/>
  <c r="K41" i="16"/>
  <c r="A3" i="5"/>
  <c r="A1" i="5"/>
  <c r="A3" i="4"/>
  <c r="A1" i="4"/>
  <c r="A2" i="6" s="1"/>
  <c r="A3" i="3"/>
  <c r="A2" i="3"/>
  <c r="A1" i="3"/>
  <c r="A3" i="2"/>
  <c r="A2" i="2"/>
  <c r="A1" i="2"/>
  <c r="A7" i="16"/>
  <c r="A8" i="16"/>
  <c r="A9" i="16"/>
  <c r="A10" i="16"/>
  <c r="A12" i="16"/>
  <c r="A14" i="16"/>
  <c r="A20" i="16"/>
  <c r="A29" i="16"/>
  <c r="A31" i="16"/>
  <c r="A33" i="16"/>
  <c r="A35" i="16"/>
  <c r="A48" i="16"/>
  <c r="A50" i="16"/>
  <c r="A55" i="16"/>
  <c r="A56" i="16"/>
  <c r="A57" i="16"/>
  <c r="A58" i="16"/>
  <c r="A77" i="16"/>
  <c r="A82" i="16"/>
  <c r="A106" i="16"/>
  <c r="C106" i="16"/>
  <c r="F106" i="16"/>
  <c r="A107" i="16"/>
  <c r="C21" i="6" l="1"/>
  <c r="C23" i="6" s="1"/>
  <c r="C16" i="24" s="1"/>
  <c r="C21" i="23"/>
  <c r="C23" i="23" s="1"/>
  <c r="C14" i="24" s="1"/>
  <c r="F55" i="5"/>
  <c r="C55" i="5"/>
  <c r="A16" i="5"/>
  <c r="F58" i="4"/>
  <c r="C58" i="4"/>
  <c r="F54" i="3"/>
  <c r="C54" i="3"/>
  <c r="A8" i="3"/>
  <c r="F58" i="2"/>
  <c r="C58" i="2"/>
  <c r="K32" i="2"/>
  <c r="I34" i="2" s="1"/>
  <c r="K25" i="2"/>
  <c r="I27" i="2" s="1"/>
  <c r="K21" i="2"/>
  <c r="I23" i="2" s="1"/>
  <c r="A8" i="2"/>
  <c r="A25" i="2" s="1"/>
  <c r="C24" i="6" l="1"/>
  <c r="C25" i="6" s="1"/>
  <c r="C26" i="6" s="1"/>
  <c r="C47" i="24"/>
  <c r="C49" i="24" s="1"/>
  <c r="C50" i="24" s="1"/>
  <c r="C51" i="24" s="1"/>
  <c r="C53" i="24" s="1"/>
  <c r="C24" i="23"/>
  <c r="C25" i="23" s="1"/>
  <c r="A32" i="2"/>
  <c r="A34" i="2"/>
  <c r="A21" i="2"/>
  <c r="A27" i="2"/>
  <c r="A23" i="2"/>
  <c r="C27" i="6" l="1"/>
  <c r="C26" i="23"/>
  <c r="C27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KGANAKGA</author>
  </authors>
  <commentList>
    <comment ref="I16" authorId="0" shapeId="0" xr:uid="{E11A921C-BE77-45BB-8DA4-EE1421651152}">
      <text>
        <r>
          <rPr>
            <b/>
            <sz val="9"/>
            <color indexed="81"/>
            <rFont val="Tahoma"/>
            <charset val="1"/>
          </rPr>
          <t>DONALD KGANAKGA:</t>
        </r>
        <r>
          <rPr>
            <sz val="9"/>
            <color indexed="81"/>
            <rFont val="Tahoma"/>
            <charset val="1"/>
          </rPr>
          <t xml:space="preserve">
3*3,5*1.1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KGANAKGA</author>
  </authors>
  <commentList>
    <comment ref="I16" authorId="0" shapeId="0" xr:uid="{E11A921C-BE77-45BB-8DA4-EE1421651152}">
      <text>
        <r>
          <rPr>
            <b/>
            <sz val="9"/>
            <color indexed="81"/>
            <rFont val="Tahoma"/>
            <charset val="1"/>
          </rPr>
          <t>DONALD KGANAKGA:</t>
        </r>
        <r>
          <rPr>
            <sz val="9"/>
            <color indexed="81"/>
            <rFont val="Tahoma"/>
            <charset val="1"/>
          </rPr>
          <t xml:space="preserve">
3*3,5*1.1
</t>
        </r>
      </text>
    </comment>
  </commentList>
</comments>
</file>

<file path=xl/sharedStrings.xml><?xml version="1.0" encoding="utf-8"?>
<sst xmlns="http://schemas.openxmlformats.org/spreadsheetml/2006/main" count="702" uniqueCount="211">
  <si>
    <t>Part C2:  Pricing Data</t>
  </si>
  <si>
    <t xml:space="preserve">Section C2.2:  Schedule of Quantities </t>
  </si>
  <si>
    <t>Preliminary and General</t>
  </si>
  <si>
    <t>Item</t>
  </si>
  <si>
    <t>Payment</t>
  </si>
  <si>
    <t>Description</t>
  </si>
  <si>
    <t>Unit</t>
  </si>
  <si>
    <t>Qty</t>
  </si>
  <si>
    <t>Rate</t>
  </si>
  <si>
    <t>Amount</t>
  </si>
  <si>
    <t>Reference</t>
  </si>
  <si>
    <t>(R)</t>
  </si>
  <si>
    <t>SANS</t>
  </si>
  <si>
    <t>SCHEDULE:</t>
  </si>
  <si>
    <t>1200 A</t>
  </si>
  <si>
    <t>PRELIMINARY AND GENERAL</t>
  </si>
  <si>
    <t>FIXED-CHARGE ITEMS</t>
  </si>
  <si>
    <t>8.3.1</t>
  </si>
  <si>
    <t>Contractual Requirements</t>
  </si>
  <si>
    <t>sum</t>
  </si>
  <si>
    <t>Establishment of  Facilities on Site</t>
  </si>
  <si>
    <t>8.3.2</t>
  </si>
  <si>
    <t>.1</t>
  </si>
  <si>
    <t>Facilities for the Engineer</t>
  </si>
  <si>
    <t>(c)</t>
  </si>
  <si>
    <t>Nameboards</t>
  </si>
  <si>
    <t>no</t>
  </si>
  <si>
    <t>.2</t>
  </si>
  <si>
    <t>Facilities for the Contractor</t>
  </si>
  <si>
    <t>(a)</t>
  </si>
  <si>
    <t>Offices and storage sheds</t>
  </si>
  <si>
    <t>(d)</t>
  </si>
  <si>
    <t>Living accommodation</t>
  </si>
  <si>
    <t>(e)</t>
  </si>
  <si>
    <t>Ablution and latrine facilities</t>
  </si>
  <si>
    <t>(f)</t>
  </si>
  <si>
    <t>Tools and equipment</t>
  </si>
  <si>
    <t>(g)</t>
  </si>
  <si>
    <t>Water supplies, power and communication</t>
  </si>
  <si>
    <t>(j)</t>
  </si>
  <si>
    <t>Plant</t>
  </si>
  <si>
    <t>8.3.4</t>
  </si>
  <si>
    <t>Removal of Contractor's and Engineers site</t>
  </si>
  <si>
    <t>8.3.5</t>
  </si>
  <si>
    <t>Occupational Health and Safety</t>
  </si>
  <si>
    <t>Compliance with Occupational Health and Safety</t>
  </si>
  <si>
    <t>Act (Act 85 of 1993) and its regulations and with the</t>
  </si>
  <si>
    <t>Employers Health and Safety Specification</t>
  </si>
  <si>
    <t>Preparation of Health and Safety Plan</t>
  </si>
  <si>
    <t>(b)</t>
  </si>
  <si>
    <t>Establishment of Safety Administration</t>
  </si>
  <si>
    <t>Month</t>
  </si>
  <si>
    <t>Environmental Managemant</t>
  </si>
  <si>
    <t>Compliance with Environmental Management plan</t>
  </si>
  <si>
    <t>8.4.5</t>
  </si>
  <si>
    <t>Other time-related obligations</t>
  </si>
  <si>
    <t>Carried forward to Summary of Schedules</t>
  </si>
  <si>
    <t>Total</t>
  </si>
  <si>
    <t>Provisional Sums and Prime Cost Items</t>
  </si>
  <si>
    <t>PROVISIONAL SUMS AND PRIME COST ITEMS</t>
  </si>
  <si>
    <t>SUMS STATED PROVISIONALLY BY THE ENGINEER</t>
  </si>
  <si>
    <t>For work to be executed by the Contractor and valued</t>
  </si>
  <si>
    <t>in terms of the "Valuation of Variations" clause in the</t>
  </si>
  <si>
    <t>Conditions of Contract</t>
  </si>
  <si>
    <t>Allowances</t>
  </si>
  <si>
    <t>Community requirements</t>
  </si>
  <si>
    <t>PSA9.5</t>
  </si>
  <si>
    <t>.</t>
  </si>
  <si>
    <t>Overheads, charges and profit on above</t>
  </si>
  <si>
    <t>%</t>
  </si>
  <si>
    <t>PSA9.2</t>
  </si>
  <si>
    <t>.5</t>
  </si>
  <si>
    <t>PSC remuneration @ R1500 p/m</t>
  </si>
  <si>
    <t>.6</t>
  </si>
  <si>
    <t>Engineers requirements</t>
  </si>
  <si>
    <t>PSA 9.3</t>
  </si>
  <si>
    <t>Cellular phone costs</t>
  </si>
  <si>
    <t>Site Clearance</t>
  </si>
  <si>
    <t>1200 C</t>
  </si>
  <si>
    <t>SITE CLEARANCE</t>
  </si>
  <si>
    <t xml:space="preserve">Clear and grub of site and remove all obstruction on </t>
  </si>
  <si>
    <t>pit latrine position within stand.</t>
  </si>
  <si>
    <r>
      <t>m</t>
    </r>
    <r>
      <rPr>
        <vertAlign val="superscript"/>
        <sz val="9"/>
        <rFont val="Arial"/>
        <family val="2"/>
      </rPr>
      <t>2</t>
    </r>
  </si>
  <si>
    <t xml:space="preserve">Earthworks </t>
  </si>
  <si>
    <t>1200 D</t>
  </si>
  <si>
    <t>EARTHWORKS</t>
  </si>
  <si>
    <t>MASS EXCAVATION</t>
  </si>
  <si>
    <t>Excavate in all materials and spoil at site</t>
  </si>
  <si>
    <t>established by the Contractor for</t>
  </si>
  <si>
    <t>a)</t>
  </si>
  <si>
    <t>Pits for VIP toilets</t>
  </si>
  <si>
    <t>m³</t>
  </si>
  <si>
    <t>Extra over item  8.3.2 (a) for</t>
  </si>
  <si>
    <t xml:space="preserve">Intermediate excavation </t>
  </si>
  <si>
    <t>Compaction to 95% Mod AASHTO density</t>
  </si>
  <si>
    <t>of excavation floor for VIP pits in</t>
  </si>
  <si>
    <t>PSD8</t>
  </si>
  <si>
    <t>Soft material</t>
  </si>
  <si>
    <r>
      <t>m</t>
    </r>
    <r>
      <rPr>
        <vertAlign val="superscript"/>
        <sz val="9"/>
        <rFont val="Arial"/>
        <family val="2"/>
      </rPr>
      <t>2</t>
    </r>
  </si>
  <si>
    <t>RESTRICTED BACKFILLING</t>
  </si>
  <si>
    <t xml:space="preserve">Extra over items 8.3.2 (a) and 8.3.3 (a) for backfill or </t>
  </si>
  <si>
    <t>for fill material against structures</t>
  </si>
  <si>
    <t>8.3.9</t>
  </si>
  <si>
    <t>Selected material compacted to 93% mod</t>
  </si>
  <si>
    <t>AASHTO density</t>
  </si>
  <si>
    <t>Alongside pit walls</t>
  </si>
  <si>
    <t>TOILET TOP STRUCTURES COMPLETE</t>
  </si>
  <si>
    <t>PSS</t>
  </si>
  <si>
    <t xml:space="preserve">Supply and install according to the manufacturers </t>
  </si>
  <si>
    <t xml:space="preserve">sanitation top structures, including base panel, side </t>
  </si>
  <si>
    <t>costs, overheads, profits and  charges incured.</t>
  </si>
  <si>
    <t xml:space="preserve">No </t>
  </si>
  <si>
    <t xml:space="preserve"> </t>
  </si>
  <si>
    <t xml:space="preserve">Section C2.3: Summary of Schedules </t>
  </si>
  <si>
    <t>MOSES KOTANE LOCAL MUNICIPALITY</t>
  </si>
  <si>
    <t>TOILET STRUCTURES</t>
  </si>
  <si>
    <t xml:space="preserve"> Summary of Schedules</t>
  </si>
  <si>
    <t>Schedule No.</t>
  </si>
  <si>
    <t xml:space="preserve">EARTHWORKS </t>
  </si>
  <si>
    <t>Sub-Total</t>
  </si>
  <si>
    <t>Total Construction Cost</t>
  </si>
  <si>
    <t>Value Added Tax at 15%</t>
  </si>
  <si>
    <t xml:space="preserve">Total Amount of Tender Carried Forward to Form of Offer and Acceptance </t>
  </si>
  <si>
    <t>Bankers Details :</t>
  </si>
  <si>
    <t>Contractor's Name:</t>
  </si>
  <si>
    <t>Name reflected on bank statement: ___________________________________________</t>
  </si>
  <si>
    <t>Bank:</t>
  </si>
  <si>
    <t>Branch:</t>
  </si>
  <si>
    <t>Account Number:</t>
  </si>
  <si>
    <t>Cheque Account</t>
  </si>
  <si>
    <t xml:space="preserve">                   or                     Savings Account</t>
  </si>
  <si>
    <t>Signature :</t>
  </si>
  <si>
    <t>By Tenderer :</t>
  </si>
  <si>
    <t>Company Name :</t>
  </si>
  <si>
    <t>Date :</t>
  </si>
  <si>
    <t>Eldocrete or equally approved</t>
  </si>
  <si>
    <t>http://www.eldocrete.co.za</t>
  </si>
  <si>
    <t xml:space="preserve">specifications and SANS 10400 Q Eldocrete dry </t>
  </si>
  <si>
    <t>Toilet Structures</t>
  </si>
  <si>
    <t>TOP AND BOTTOM TOILET STRUCTURES</t>
  </si>
  <si>
    <t xml:space="preserve">Note: Toilet structures are as supplied by </t>
  </si>
  <si>
    <t>TOILET BOTTOM STRUCTURES COMPLETE</t>
  </si>
  <si>
    <t>No</t>
  </si>
  <si>
    <t>Mnth</t>
  </si>
  <si>
    <t>PSA8.2</t>
  </si>
  <si>
    <t>1.2.7.1</t>
  </si>
  <si>
    <t>8.4.7</t>
  </si>
  <si>
    <t>1.2.7</t>
  </si>
  <si>
    <t>PSA7.2</t>
  </si>
  <si>
    <t>1.2.6.1</t>
  </si>
  <si>
    <t>8.4.6</t>
  </si>
  <si>
    <t>1.2.6</t>
  </si>
  <si>
    <t>1.2.5</t>
  </si>
  <si>
    <t>8.4.2.2</t>
  </si>
  <si>
    <t>1.2.2</t>
  </si>
  <si>
    <t>Brought Forward</t>
  </si>
  <si>
    <t>Carried Forward</t>
  </si>
  <si>
    <t>for the duration of construction</t>
  </si>
  <si>
    <t xml:space="preserve">Operation and maintenance of facilities on the Site </t>
  </si>
  <si>
    <t>8.4.2</t>
  </si>
  <si>
    <t>Contractual requirements</t>
  </si>
  <si>
    <t>8.4.1</t>
  </si>
  <si>
    <t>1.2.1</t>
  </si>
  <si>
    <t>TIME-RELATED ITEMS</t>
  </si>
  <si>
    <t>1.2</t>
  </si>
  <si>
    <t>Fences, Signs and Barricades</t>
  </si>
  <si>
    <t>PSA7.1</t>
  </si>
  <si>
    <t>1.1.5</t>
  </si>
  <si>
    <t>1.1.4</t>
  </si>
  <si>
    <t>1.1.3</t>
  </si>
  <si>
    <t>1.1.1.2</t>
  </si>
  <si>
    <t>1.1.1.1</t>
  </si>
  <si>
    <t>1.1.1</t>
  </si>
  <si>
    <t>1.1</t>
  </si>
  <si>
    <t>Hard rock excavation</t>
  </si>
  <si>
    <r>
      <t>m</t>
    </r>
    <r>
      <rPr>
        <vertAlign val="superscript"/>
        <sz val="9"/>
        <rFont val="Arial"/>
        <family val="2"/>
      </rPr>
      <t>3</t>
    </r>
  </si>
  <si>
    <t>4.2</t>
  </si>
  <si>
    <t>4.1.1</t>
  </si>
  <si>
    <t>4.1.2</t>
  </si>
  <si>
    <t>4.1.3</t>
  </si>
  <si>
    <t>4.2.1</t>
  </si>
  <si>
    <t xml:space="preserve">panel, back panel, roof panel, galvanised door, vent pipes, </t>
  </si>
  <si>
    <t>pit cover slabs, pedastal, pedastal seat, pedastal lid and</t>
  </si>
  <si>
    <t xml:space="preserve">hand wash complete. The tendered rate shall also cover all  </t>
  </si>
  <si>
    <t xml:space="preserve">sanitation bottom structures consisting of short beams,  </t>
  </si>
  <si>
    <t xml:space="preserve">long beams, side panels, end panels, divider panels </t>
  </si>
  <si>
    <t>and upright beams. The tendered rate shall also cover</t>
  </si>
  <si>
    <t>all costs, overheads, profits and charges incured.</t>
  </si>
  <si>
    <t>Personal Protective Clothing and Equipment (Including the medicals of labourers.)</t>
  </si>
  <si>
    <t>Provisional sum: Allowance for Contingencies (2,5% of Sub-Total)</t>
  </si>
  <si>
    <t>NB: This item includes the numbering of each completed unit.</t>
  </si>
  <si>
    <t>Health and Safety Training (including COVID 19 awareness)</t>
  </si>
  <si>
    <t>Contract:  004/MKLM/2022/2023</t>
  </si>
  <si>
    <t>PC sum</t>
  </si>
  <si>
    <t>CLO remuneration @ R5000 p/m</t>
  </si>
  <si>
    <t>.3</t>
  </si>
  <si>
    <t>Acceptance control testing</t>
  </si>
  <si>
    <t>Prov sum</t>
  </si>
  <si>
    <t>.4</t>
  </si>
  <si>
    <t>CONTRACT: 004/MKLM/2022/2023</t>
  </si>
  <si>
    <t>SUPPLY AND INSTALLATION OF 250 VIDP TOILETS IN MABESKRAAL WARD 24 THROUGH THE RURAL SANITATION PROGRAMME</t>
  </si>
  <si>
    <t>SUPPLY AND INSTALLATION OF 250 VIDP TOILETS IN MABESKRAAL WARD 23 THROUGH THE RURAL SANITATION PROGRAMME</t>
  </si>
  <si>
    <t>Provisional sum: Allowance for Contingencies (2.5% of Sub-Total)</t>
  </si>
  <si>
    <t>Brought Forward from Mabeskraal (Ward 24)</t>
  </si>
  <si>
    <t xml:space="preserve">Brought Forward from Mabeskraal (Ward 23) </t>
  </si>
  <si>
    <t>AMOUNT ( R )</t>
  </si>
  <si>
    <t>DESCRIPTION</t>
  </si>
  <si>
    <t xml:space="preserve"> FINAL SUMMARY OF SCHEDULES</t>
  </si>
  <si>
    <t>SUPPLY AND INSTALLATION OF 500 VIDP TOILETS IN MABESKRAAL THROUGH RURAL SANITATION PROGRAMME</t>
  </si>
  <si>
    <t>Section C2.3: Summary of Schedules</t>
  </si>
  <si>
    <r>
      <t xml:space="preserve">Section C2.2:  Schedule of Quantities - </t>
    </r>
    <r>
      <rPr>
        <b/>
        <i/>
        <sz val="9"/>
        <rFont val="Arial"/>
        <family val="2"/>
      </rPr>
      <t>Mabeskraal (Ward 23 and  Ward 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</si>
</sst>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&quot;\ #,##0.00"/>
    <numFmt numFmtId="165" formatCode="&quot;R&quot;\ #,##0"/>
    <numFmt numFmtId="166" formatCode="0.0"/>
    <numFmt numFmtId="167" formatCode="_ * #,##0.00_ ;_ * \-#,##0.00_ ;_ * &quot;-&quot;??_ ;_ @_ "/>
    <numFmt numFmtId="168" formatCode="&quot;R&quot;#,##0.00"/>
  </numFmts>
  <fonts count="33" x14ac:knownFonts="1">
    <font>
      <sz val="10"/>
      <color rgb="FF000000"/>
      <name val="Arial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u/>
      <sz val="9"/>
      <name val="Arial"/>
      <family val="2"/>
    </font>
    <font>
      <sz val="9"/>
      <color rgb="FF000000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9"/>
      <color rgb="FF000000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u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i/>
      <sz val="9"/>
      <color rgb="FFFF0000"/>
      <name val="Arial"/>
      <family val="2"/>
    </font>
    <font>
      <u/>
      <sz val="10"/>
      <color rgb="FF0000FF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</font>
    <font>
      <sz val="12"/>
      <name val="Arial"/>
      <family val="2"/>
    </font>
    <font>
      <b/>
      <i/>
      <u/>
      <sz val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color theme="1"/>
      <name val="Arial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CC00"/>
      </patternFill>
    </fill>
  </fills>
  <borders count="9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25" fillId="0" borderId="0" applyNumberFormat="0" applyFill="0" applyBorder="0" applyAlignment="0" applyProtection="0"/>
    <xf numFmtId="0" fontId="26" fillId="0" borderId="14"/>
    <xf numFmtId="0" fontId="25" fillId="0" borderId="14" applyNumberFormat="0" applyFill="0" applyBorder="0" applyAlignment="0" applyProtection="0"/>
    <xf numFmtId="0" fontId="3" fillId="0" borderId="14"/>
    <xf numFmtId="0" fontId="27" fillId="0" borderId="14"/>
    <xf numFmtId="0" fontId="26" fillId="0" borderId="14"/>
    <xf numFmtId="0" fontId="26" fillId="0" borderId="14"/>
    <xf numFmtId="0" fontId="26" fillId="0" borderId="14"/>
    <xf numFmtId="0" fontId="26" fillId="0" borderId="14"/>
    <xf numFmtId="0" fontId="26" fillId="0" borderId="14"/>
  </cellStyleXfs>
  <cellXfs count="657">
    <xf numFmtId="0" fontId="0" fillId="0" borderId="0" xfId="0" applyFont="1" applyAlignment="1"/>
    <xf numFmtId="168" fontId="2" fillId="0" borderId="40" xfId="4" applyNumberFormat="1" applyFont="1" applyBorder="1" applyAlignment="1" applyProtection="1">
      <alignment horizontal="right"/>
      <protection locked="0"/>
    </xf>
    <xf numFmtId="168" fontId="2" fillId="5" borderId="40" xfId="4" applyNumberFormat="1" applyFont="1" applyFill="1" applyBorder="1" applyAlignment="1" applyProtection="1">
      <alignment horizontal="right"/>
      <protection locked="0"/>
    </xf>
    <xf numFmtId="4" fontId="1" fillId="4" borderId="57" xfId="0" applyNumberFormat="1" applyFont="1" applyFill="1" applyBorder="1" applyAlignment="1" applyProtection="1">
      <alignment horizontal="left"/>
    </xf>
    <xf numFmtId="4" fontId="1" fillId="4" borderId="17" xfId="0" applyNumberFormat="1" applyFont="1" applyFill="1" applyBorder="1" applyAlignment="1" applyProtection="1">
      <alignment horizontal="left"/>
    </xf>
    <xf numFmtId="4" fontId="1" fillId="0" borderId="17" xfId="4" applyNumberFormat="1" applyFont="1" applyBorder="1" applyAlignment="1" applyProtection="1">
      <alignment horizontal="left"/>
    </xf>
    <xf numFmtId="4" fontId="2" fillId="0" borderId="17" xfId="4" applyNumberFormat="1" applyFont="1" applyBorder="1" applyAlignment="1" applyProtection="1">
      <alignment horizontal="right"/>
    </xf>
    <xf numFmtId="4" fontId="2" fillId="0" borderId="37" xfId="4" applyNumberFormat="1" applyFont="1" applyBorder="1" applyAlignment="1" applyProtection="1">
      <alignment horizontal="right"/>
    </xf>
    <xf numFmtId="0" fontId="2" fillId="0" borderId="14" xfId="4" applyFont="1" applyProtection="1"/>
    <xf numFmtId="4" fontId="1" fillId="0" borderId="18" xfId="0" applyNumberFormat="1" applyFont="1" applyBorder="1" applyAlignment="1" applyProtection="1">
      <alignment horizontal="left"/>
    </xf>
    <xf numFmtId="4" fontId="1" fillId="0" borderId="14" xfId="0" applyNumberFormat="1" applyFont="1" applyBorder="1" applyAlignment="1" applyProtection="1">
      <alignment horizontal="left"/>
    </xf>
    <xf numFmtId="4" fontId="1" fillId="0" borderId="14" xfId="4" applyNumberFormat="1" applyFont="1" applyBorder="1" applyAlignment="1" applyProtection="1">
      <alignment horizontal="left"/>
    </xf>
    <xf numFmtId="4" fontId="2" fillId="0" borderId="14" xfId="4" applyNumberFormat="1" applyFont="1" applyBorder="1" applyAlignment="1" applyProtection="1">
      <alignment horizontal="right"/>
    </xf>
    <xf numFmtId="4" fontId="2" fillId="0" borderId="24" xfId="4" applyNumberFormat="1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left"/>
    </xf>
    <xf numFmtId="0" fontId="1" fillId="0" borderId="14" xfId="4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left"/>
    </xf>
    <xf numFmtId="0" fontId="2" fillId="0" borderId="50" xfId="4" applyFont="1" applyBorder="1" applyAlignment="1" applyProtection="1">
      <alignment horizontal="center"/>
    </xf>
    <xf numFmtId="4" fontId="2" fillId="0" borderId="50" xfId="4" applyNumberFormat="1" applyFont="1" applyBorder="1" applyAlignment="1" applyProtection="1">
      <alignment horizontal="center"/>
    </xf>
    <xf numFmtId="4" fontId="2" fillId="0" borderId="49" xfId="4" applyNumberFormat="1" applyFont="1" applyBorder="1" applyAlignment="1" applyProtection="1">
      <alignment horizontal="center"/>
    </xf>
    <xf numFmtId="0" fontId="14" fillId="0" borderId="14" xfId="4" applyFont="1" applyAlignment="1" applyProtection="1">
      <alignment horizontal="center"/>
    </xf>
    <xf numFmtId="0" fontId="2" fillId="0" borderId="46" xfId="4" applyFont="1" applyBorder="1" applyAlignment="1" applyProtection="1">
      <alignment horizontal="center"/>
    </xf>
    <xf numFmtId="4" fontId="2" fillId="0" borderId="46" xfId="4" applyNumberFormat="1" applyFont="1" applyBorder="1" applyAlignment="1" applyProtection="1">
      <alignment horizontal="center"/>
    </xf>
    <xf numFmtId="4" fontId="2" fillId="0" borderId="42" xfId="4" applyNumberFormat="1" applyFont="1" applyBorder="1" applyAlignment="1" applyProtection="1">
      <alignment horizontal="center"/>
    </xf>
    <xf numFmtId="0" fontId="2" fillId="0" borderId="41" xfId="4" applyFont="1" applyBorder="1" applyAlignment="1" applyProtection="1">
      <alignment horizontal="center"/>
    </xf>
    <xf numFmtId="0" fontId="2" fillId="0" borderId="40" xfId="4" applyFont="1" applyBorder="1" applyAlignment="1" applyProtection="1">
      <alignment horizontal="center"/>
    </xf>
    <xf numFmtId="0" fontId="2" fillId="0" borderId="35" xfId="4" applyFont="1" applyBorder="1" applyProtection="1"/>
    <xf numFmtId="0" fontId="2" fillId="0" borderId="20" xfId="4" applyFont="1" applyBorder="1" applyProtection="1"/>
    <xf numFmtId="0" fontId="2" fillId="0" borderId="19" xfId="4" applyFont="1" applyBorder="1" applyProtection="1"/>
    <xf numFmtId="4" fontId="2" fillId="0" borderId="40" xfId="4" applyNumberFormat="1" applyFont="1" applyBorder="1" applyAlignment="1" applyProtection="1">
      <alignment horizontal="right"/>
    </xf>
    <xf numFmtId="4" fontId="2" fillId="0" borderId="21" xfId="4" applyNumberFormat="1" applyFont="1" applyBorder="1" applyAlignment="1" applyProtection="1">
      <alignment horizontal="right"/>
    </xf>
    <xf numFmtId="0" fontId="1" fillId="0" borderId="40" xfId="5" applyFont="1" applyBorder="1" applyAlignment="1" applyProtection="1">
      <alignment horizontal="center" vertical="top"/>
    </xf>
    <xf numFmtId="0" fontId="4" fillId="0" borderId="19" xfId="5" applyFont="1" applyBorder="1" applyAlignment="1" applyProtection="1">
      <alignment vertical="top"/>
    </xf>
    <xf numFmtId="0" fontId="4" fillId="0" borderId="14" xfId="5" applyFont="1" applyBorder="1" applyAlignment="1" applyProtection="1">
      <alignment vertical="top"/>
    </xf>
    <xf numFmtId="0" fontId="6" fillId="0" borderId="14" xfId="4" applyFont="1" applyBorder="1" applyAlignment="1" applyProtection="1">
      <alignment horizontal="left"/>
    </xf>
    <xf numFmtId="0" fontId="2" fillId="0" borderId="14" xfId="4" applyFont="1" applyBorder="1" applyProtection="1"/>
    <xf numFmtId="0" fontId="6" fillId="0" borderId="40" xfId="5" applyFont="1" applyBorder="1" applyAlignment="1" applyProtection="1">
      <alignment horizontal="center" vertical="top"/>
    </xf>
    <xf numFmtId="0" fontId="2" fillId="0" borderId="14" xfId="5" applyFont="1" applyBorder="1" applyAlignment="1" applyProtection="1">
      <alignment vertical="top"/>
    </xf>
    <xf numFmtId="0" fontId="2" fillId="0" borderId="40" xfId="5" applyFont="1" applyBorder="1" applyAlignment="1" applyProtection="1">
      <alignment horizontal="center" vertical="top"/>
    </xf>
    <xf numFmtId="0" fontId="2" fillId="0" borderId="35" xfId="5" applyFont="1" applyBorder="1" applyAlignment="1" applyProtection="1">
      <alignment horizontal="center" vertical="top"/>
    </xf>
    <xf numFmtId="0" fontId="2" fillId="0" borderId="14" xfId="5" applyFont="1" applyBorder="1" applyAlignment="1" applyProtection="1">
      <alignment horizontal="center" vertical="top"/>
    </xf>
    <xf numFmtId="0" fontId="2" fillId="0" borderId="19" xfId="5" applyFont="1" applyBorder="1" applyAlignment="1" applyProtection="1">
      <alignment vertical="top"/>
    </xf>
    <xf numFmtId="0" fontId="2" fillId="0" borderId="40" xfId="5" applyFont="1" applyBorder="1" applyAlignment="1" applyProtection="1">
      <alignment horizontal="center"/>
    </xf>
    <xf numFmtId="168" fontId="2" fillId="5" borderId="40" xfId="4" applyNumberFormat="1" applyFont="1" applyFill="1" applyBorder="1" applyAlignment="1" applyProtection="1">
      <alignment horizontal="right"/>
    </xf>
    <xf numFmtId="168" fontId="2" fillId="0" borderId="21" xfId="4" applyNumberFormat="1" applyFont="1" applyBorder="1" applyAlignment="1" applyProtection="1">
      <alignment horizontal="right"/>
    </xf>
    <xf numFmtId="168" fontId="2" fillId="0" borderId="40" xfId="4" applyNumberFormat="1" applyFont="1" applyBorder="1" applyAlignment="1" applyProtection="1">
      <alignment horizontal="right"/>
    </xf>
    <xf numFmtId="0" fontId="7" fillId="0" borderId="19" xfId="5" applyFont="1" applyBorder="1" applyAlignment="1" applyProtection="1">
      <alignment vertical="top"/>
    </xf>
    <xf numFmtId="0" fontId="2" fillId="0" borderId="14" xfId="5" quotePrefix="1" applyFont="1" applyBorder="1" applyAlignment="1" applyProtection="1">
      <alignment horizontal="center" vertical="top"/>
    </xf>
    <xf numFmtId="0" fontId="7" fillId="0" borderId="14" xfId="5" applyFont="1" applyBorder="1" applyAlignment="1" applyProtection="1">
      <alignment vertical="top"/>
    </xf>
    <xf numFmtId="0" fontId="7" fillId="0" borderId="14" xfId="5" applyFont="1" applyBorder="1" applyAlignment="1" applyProtection="1">
      <alignment vertical="top" wrapText="1"/>
    </xf>
    <xf numFmtId="0" fontId="2" fillId="0" borderId="40" xfId="5" applyFont="1" applyBorder="1" applyAlignment="1" applyProtection="1">
      <alignment horizontal="center" vertical="top" shrinkToFit="1"/>
    </xf>
    <xf numFmtId="0" fontId="2" fillId="0" borderId="35" xfId="5" applyFont="1" applyBorder="1" applyAlignment="1" applyProtection="1">
      <alignment vertical="top"/>
    </xf>
    <xf numFmtId="0" fontId="2" fillId="0" borderId="14" xfId="4" applyFont="1" applyBorder="1" applyAlignment="1" applyProtection="1">
      <alignment horizontal="left" vertical="top"/>
    </xf>
    <xf numFmtId="0" fontId="2" fillId="0" borderId="14" xfId="5" applyFont="1" applyBorder="1" applyAlignment="1" applyProtection="1">
      <alignment horizontal="left" vertical="top"/>
    </xf>
    <xf numFmtId="0" fontId="2" fillId="0" borderId="14" xfId="5" applyFont="1" applyBorder="1" applyAlignment="1" applyProtection="1">
      <alignment horizontal="center"/>
    </xf>
    <xf numFmtId="0" fontId="2" fillId="0" borderId="14" xfId="4" applyFont="1" applyBorder="1" applyAlignment="1" applyProtection="1">
      <alignment horizontal="center"/>
    </xf>
    <xf numFmtId="0" fontId="2" fillId="0" borderId="14" xfId="5" applyFont="1" applyBorder="1" applyProtection="1"/>
    <xf numFmtId="0" fontId="2" fillId="0" borderId="19" xfId="5" applyFont="1" applyBorder="1" applyAlignment="1" applyProtection="1">
      <alignment horizontal="center"/>
    </xf>
    <xf numFmtId="0" fontId="7" fillId="0" borderId="35" xfId="5" applyFont="1" applyBorder="1" applyAlignment="1" applyProtection="1">
      <alignment vertical="top"/>
    </xf>
    <xf numFmtId="0" fontId="2" fillId="0" borderId="52" xfId="4" applyFont="1" applyBorder="1" applyAlignment="1" applyProtection="1">
      <alignment horizontal="center"/>
    </xf>
    <xf numFmtId="0" fontId="2" fillId="0" borderId="53" xfId="5" applyFont="1" applyBorder="1" applyAlignment="1" applyProtection="1">
      <alignment horizontal="center" vertical="top"/>
    </xf>
    <xf numFmtId="0" fontId="2" fillId="0" borderId="54" xfId="5" applyFont="1" applyBorder="1" applyAlignment="1" applyProtection="1">
      <alignment vertical="top"/>
    </xf>
    <xf numFmtId="0" fontId="2" fillId="0" borderId="54" xfId="4" applyFont="1" applyBorder="1" applyProtection="1"/>
    <xf numFmtId="0" fontId="2" fillId="0" borderId="54" xfId="5" applyFont="1" applyBorder="1" applyAlignment="1" applyProtection="1">
      <alignment horizontal="center"/>
    </xf>
    <xf numFmtId="4" fontId="2" fillId="0" borderId="55" xfId="4" applyNumberFormat="1" applyFont="1" applyBorder="1" applyAlignment="1" applyProtection="1">
      <alignment horizontal="right"/>
    </xf>
    <xf numFmtId="168" fontId="2" fillId="0" borderId="56" xfId="4" applyNumberFormat="1" applyFont="1" applyBorder="1" applyAlignment="1" applyProtection="1">
      <alignment horizontal="right"/>
    </xf>
    <xf numFmtId="0" fontId="2" fillId="0" borderId="48" xfId="4" applyFont="1" applyBorder="1" applyAlignment="1" applyProtection="1">
      <alignment horizontal="center"/>
    </xf>
    <xf numFmtId="0" fontId="2" fillId="0" borderId="46" xfId="5" applyFont="1" applyBorder="1" applyAlignment="1" applyProtection="1">
      <alignment horizontal="center" vertical="top"/>
    </xf>
    <xf numFmtId="0" fontId="2" fillId="0" borderId="36" xfId="5" applyFont="1" applyBorder="1" applyAlignment="1" applyProtection="1">
      <alignment vertical="top"/>
    </xf>
    <xf numFmtId="0" fontId="2" fillId="0" borderId="36" xfId="4" applyFont="1" applyBorder="1" applyProtection="1"/>
    <xf numFmtId="0" fontId="2" fillId="0" borderId="36" xfId="5" applyFont="1" applyBorder="1" applyAlignment="1" applyProtection="1">
      <alignment horizontal="center"/>
    </xf>
    <xf numFmtId="4" fontId="2" fillId="0" borderId="43" xfId="4" applyNumberFormat="1" applyFont="1" applyBorder="1" applyAlignment="1" applyProtection="1">
      <alignment horizontal="right"/>
    </xf>
    <xf numFmtId="168" fontId="2" fillId="0" borderId="42" xfId="4" applyNumberFormat="1" applyFont="1" applyBorder="1" applyAlignment="1" applyProtection="1">
      <alignment horizontal="right"/>
    </xf>
    <xf numFmtId="0" fontId="2" fillId="0" borderId="14" xfId="5" applyFont="1" applyAlignment="1" applyProtection="1">
      <alignment horizontal="center" vertical="top"/>
    </xf>
    <xf numFmtId="0" fontId="2" fillId="0" borderId="14" xfId="5" applyFont="1" applyAlignment="1" applyProtection="1">
      <alignment vertical="top"/>
    </xf>
    <xf numFmtId="0" fontId="2" fillId="0" borderId="14" xfId="5" quotePrefix="1" applyFont="1" applyAlignment="1" applyProtection="1">
      <alignment horizontal="center" vertical="top"/>
    </xf>
    <xf numFmtId="0" fontId="7" fillId="0" borderId="14" xfId="5" applyFont="1" applyAlignment="1" applyProtection="1">
      <alignment vertical="top"/>
    </xf>
    <xf numFmtId="0" fontId="2" fillId="0" borderId="14" xfId="4" applyFont="1" applyAlignment="1" applyProtection="1">
      <alignment horizontal="left" vertical="top"/>
    </xf>
    <xf numFmtId="0" fontId="2" fillId="0" borderId="14" xfId="5" applyFont="1" applyAlignment="1" applyProtection="1">
      <alignment horizontal="left" vertical="top"/>
    </xf>
    <xf numFmtId="0" fontId="2" fillId="0" borderId="14" xfId="5" applyFont="1" applyAlignment="1" applyProtection="1">
      <alignment horizontal="center"/>
    </xf>
    <xf numFmtId="0" fontId="2" fillId="0" borderId="14" xfId="4" applyFont="1" applyAlignment="1" applyProtection="1">
      <alignment horizontal="center"/>
    </xf>
    <xf numFmtId="0" fontId="7" fillId="0" borderId="14" xfId="5" applyFont="1" applyAlignment="1" applyProtection="1">
      <alignment horizontal="left" vertical="top"/>
    </xf>
    <xf numFmtId="0" fontId="4" fillId="0" borderId="14" xfId="4" applyFont="1" applyAlignment="1" applyProtection="1">
      <alignment horizontal="left" vertical="top"/>
    </xf>
    <xf numFmtId="0" fontId="1" fillId="0" borderId="41" xfId="4" applyFont="1" applyBorder="1" applyAlignment="1" applyProtection="1">
      <alignment horizontal="center"/>
    </xf>
    <xf numFmtId="0" fontId="1" fillId="0" borderId="40" xfId="4" applyFont="1" applyBorder="1" applyAlignment="1" applyProtection="1">
      <alignment horizontal="center"/>
    </xf>
    <xf numFmtId="0" fontId="1" fillId="0" borderId="14" xfId="4" applyFont="1" applyAlignment="1" applyProtection="1">
      <alignment horizontal="left" vertical="top"/>
    </xf>
    <xf numFmtId="0" fontId="28" fillId="0" borderId="14" xfId="4" applyFont="1" applyAlignment="1" applyProtection="1">
      <alignment horizontal="left" vertical="top"/>
    </xf>
    <xf numFmtId="0" fontId="1" fillId="0" borderId="14" xfId="4" applyFont="1" applyProtection="1"/>
    <xf numFmtId="0" fontId="1" fillId="0" borderId="19" xfId="4" applyFont="1" applyBorder="1" applyProtection="1"/>
    <xf numFmtId="0" fontId="1" fillId="0" borderId="40" xfId="5" applyFont="1" applyBorder="1" applyAlignment="1" applyProtection="1">
      <alignment horizontal="center"/>
    </xf>
    <xf numFmtId="4" fontId="1" fillId="0" borderId="40" xfId="4" applyNumberFormat="1" applyFont="1" applyBorder="1" applyAlignment="1" applyProtection="1">
      <alignment horizontal="right"/>
    </xf>
    <xf numFmtId="4" fontId="1" fillId="0" borderId="21" xfId="4" applyNumberFormat="1" applyFont="1" applyBorder="1" applyAlignment="1" applyProtection="1">
      <alignment horizontal="right"/>
    </xf>
    <xf numFmtId="0" fontId="2" fillId="0" borderId="18" xfId="4" applyFont="1" applyBorder="1" applyAlignment="1" applyProtection="1">
      <alignment horizontal="center"/>
    </xf>
    <xf numFmtId="0" fontId="6" fillId="0" borderId="14" xfId="4" applyFont="1" applyProtection="1"/>
    <xf numFmtId="0" fontId="6" fillId="0" borderId="14" xfId="4" applyFont="1" applyAlignment="1" applyProtection="1">
      <alignment horizontal="left"/>
    </xf>
    <xf numFmtId="0" fontId="6" fillId="0" borderId="19" xfId="4" applyFont="1" applyBorder="1" applyProtection="1"/>
    <xf numFmtId="0" fontId="2" fillId="0" borderId="18" xfId="4" applyFont="1" applyBorder="1" applyAlignment="1" applyProtection="1">
      <alignment horizontal="left"/>
    </xf>
    <xf numFmtId="0" fontId="6" fillId="0" borderId="36" xfId="4" applyFont="1" applyBorder="1" applyProtection="1"/>
    <xf numFmtId="0" fontId="2" fillId="0" borderId="25" xfId="4" applyFont="1" applyBorder="1" applyAlignment="1" applyProtection="1">
      <alignment horizontal="left"/>
    </xf>
    <xf numFmtId="0" fontId="2" fillId="0" borderId="39" xfId="4" applyFont="1" applyBorder="1" applyAlignment="1" applyProtection="1">
      <alignment horizontal="center"/>
    </xf>
    <xf numFmtId="0" fontId="6" fillId="0" borderId="22" xfId="4" applyFont="1" applyBorder="1" applyProtection="1"/>
    <xf numFmtId="0" fontId="2" fillId="0" borderId="22" xfId="4" applyFont="1" applyBorder="1" applyProtection="1"/>
    <xf numFmtId="0" fontId="2" fillId="0" borderId="22" xfId="4" applyFont="1" applyBorder="1" applyAlignment="1" applyProtection="1">
      <alignment horizontal="center"/>
    </xf>
    <xf numFmtId="0" fontId="6" fillId="0" borderId="22" xfId="4" applyFont="1" applyBorder="1" applyAlignment="1" applyProtection="1">
      <alignment horizontal="center"/>
    </xf>
    <xf numFmtId="4" fontId="6" fillId="0" borderId="22" xfId="4" applyNumberFormat="1" applyFont="1" applyBorder="1" applyAlignment="1" applyProtection="1">
      <alignment horizontal="right"/>
    </xf>
    <xf numFmtId="168" fontId="2" fillId="0" borderId="23" xfId="4" applyNumberFormat="1" applyFont="1" applyBorder="1" applyAlignment="1" applyProtection="1">
      <alignment horizontal="right"/>
    </xf>
    <xf numFmtId="0" fontId="2" fillId="0" borderId="38" xfId="4" applyFont="1" applyBorder="1" applyAlignment="1" applyProtection="1">
      <alignment horizontal="left"/>
    </xf>
    <xf numFmtId="4" fontId="2" fillId="0" borderId="14" xfId="4" applyNumberFormat="1" applyFont="1" applyAlignment="1" applyProtection="1">
      <alignment horizontal="right"/>
    </xf>
    <xf numFmtId="0" fontId="2" fillId="0" borderId="14" xfId="4" applyFont="1" applyAlignment="1" applyProtection="1">
      <alignment horizontal="left"/>
    </xf>
    <xf numFmtId="9" fontId="2" fillId="0" borderId="11" xfId="0" applyNumberFormat="1" applyFont="1" applyBorder="1" applyAlignment="1" applyProtection="1">
      <alignment horizontal="center"/>
      <protection locked="0"/>
    </xf>
    <xf numFmtId="4" fontId="1" fillId="5" borderId="17" xfId="0" applyNumberFormat="1" applyFont="1" applyFill="1" applyBorder="1" applyAlignment="1" applyProtection="1">
      <alignment horizontal="left"/>
    </xf>
    <xf numFmtId="4" fontId="1" fillId="0" borderId="17" xfId="0" applyNumberFormat="1" applyFont="1" applyBorder="1" applyAlignment="1" applyProtection="1">
      <alignment horizontal="left"/>
    </xf>
    <xf numFmtId="4" fontId="2" fillId="0" borderId="17" xfId="0" applyNumberFormat="1" applyFont="1" applyBorder="1" applyAlignment="1" applyProtection="1">
      <alignment horizontal="right"/>
    </xf>
    <xf numFmtId="4" fontId="2" fillId="0" borderId="37" xfId="0" applyNumberFormat="1" applyFont="1" applyBorder="1" applyAlignment="1" applyProtection="1">
      <alignment horizontal="center"/>
    </xf>
    <xf numFmtId="4" fontId="2" fillId="0" borderId="14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4" fontId="2" fillId="0" borderId="2" xfId="0" applyNumberFormat="1" applyFont="1" applyBorder="1" applyAlignment="1" applyProtection="1">
      <alignment horizontal="center"/>
    </xf>
    <xf numFmtId="4" fontId="2" fillId="0" borderId="59" xfId="0" applyNumberFormat="1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4" fontId="2" fillId="0" borderId="6" xfId="0" applyNumberFormat="1" applyFont="1" applyBorder="1" applyAlignment="1" applyProtection="1">
      <alignment horizontal="center"/>
    </xf>
    <xf numFmtId="4" fontId="2" fillId="0" borderId="61" xfId="0" applyNumberFormat="1" applyFont="1" applyBorder="1" applyAlignment="1" applyProtection="1">
      <alignment horizontal="center"/>
    </xf>
    <xf numFmtId="0" fontId="2" fillId="0" borderId="62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/>
    </xf>
    <xf numFmtId="0" fontId="2" fillId="0" borderId="10" xfId="0" applyFont="1" applyBorder="1" applyAlignment="1" applyProtection="1"/>
    <xf numFmtId="0" fontId="2" fillId="0" borderId="4" xfId="0" applyFont="1" applyBorder="1" applyAlignment="1" applyProtection="1"/>
    <xf numFmtId="0" fontId="2" fillId="0" borderId="13" xfId="0" applyFont="1" applyBorder="1" applyAlignment="1" applyProtection="1"/>
    <xf numFmtId="4" fontId="2" fillId="0" borderId="11" xfId="0" applyNumberFormat="1" applyFont="1" applyBorder="1" applyAlignment="1" applyProtection="1">
      <alignment horizontal="right"/>
    </xf>
    <xf numFmtId="4" fontId="2" fillId="0" borderId="63" xfId="0" applyNumberFormat="1" applyFont="1" applyBorder="1" applyAlignment="1" applyProtection="1">
      <alignment horizontal="center"/>
    </xf>
    <xf numFmtId="0" fontId="2" fillId="0" borderId="62" xfId="0" applyFont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center" vertical="top"/>
    </xf>
    <xf numFmtId="0" fontId="4" fillId="0" borderId="13" xfId="0" applyFont="1" applyBorder="1" applyAlignment="1" applyProtection="1">
      <alignment vertical="top"/>
    </xf>
    <xf numFmtId="0" fontId="5" fillId="0" borderId="14" xfId="0" applyFont="1" applyBorder="1" applyAlignment="1" applyProtection="1">
      <alignment vertical="top"/>
    </xf>
    <xf numFmtId="0" fontId="6" fillId="0" borderId="14" xfId="0" applyFont="1" applyBorder="1" applyAlignment="1" applyProtection="1">
      <alignment horizontal="left"/>
    </xf>
    <xf numFmtId="0" fontId="13" fillId="0" borderId="10" xfId="0" applyFont="1" applyBorder="1" applyAlignment="1" applyProtection="1">
      <alignment vertical="top"/>
    </xf>
    <xf numFmtId="0" fontId="6" fillId="0" borderId="11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vertical="top"/>
    </xf>
    <xf numFmtId="0" fontId="2" fillId="0" borderId="14" xfId="0" applyFont="1" applyBorder="1" applyAlignment="1" applyProtection="1">
      <alignment vertical="top"/>
    </xf>
    <xf numFmtId="0" fontId="2" fillId="0" borderId="11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center" vertical="top"/>
    </xf>
    <xf numFmtId="0" fontId="2" fillId="0" borderId="14" xfId="0" applyFont="1" applyBorder="1" applyAlignment="1" applyProtection="1">
      <alignment horizontal="center" vertical="top"/>
    </xf>
    <xf numFmtId="0" fontId="8" fillId="0" borderId="14" xfId="0" applyFont="1" applyBorder="1" applyAlignment="1" applyProtection="1">
      <alignment vertical="top"/>
    </xf>
    <xf numFmtId="0" fontId="2" fillId="0" borderId="14" xfId="0" applyFont="1" applyBorder="1" applyAlignment="1" applyProtection="1"/>
    <xf numFmtId="0" fontId="10" fillId="0" borderId="14" xfId="0" applyFont="1" applyBorder="1" applyAlignment="1" applyProtection="1">
      <alignment horizontal="left" vertical="top"/>
    </xf>
    <xf numFmtId="4" fontId="2" fillId="0" borderId="11" xfId="0" applyNumberFormat="1" applyFont="1" applyBorder="1" applyAlignment="1" applyProtection="1">
      <alignment horizontal="center"/>
    </xf>
    <xf numFmtId="164" fontId="2" fillId="0" borderId="63" xfId="0" applyNumberFormat="1" applyFont="1" applyBorder="1" applyAlignment="1" applyProtection="1">
      <alignment horizontal="center"/>
    </xf>
    <xf numFmtId="0" fontId="2" fillId="0" borderId="62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top"/>
    </xf>
    <xf numFmtId="0" fontId="14" fillId="0" borderId="11" xfId="0" applyFont="1" applyBorder="1" applyAlignment="1" applyProtection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9" fontId="2" fillId="0" borderId="11" xfId="0" applyNumberFormat="1" applyFont="1" applyBorder="1" applyAlignment="1" applyProtection="1">
      <alignment horizontal="center"/>
    </xf>
    <xf numFmtId="166" fontId="2" fillId="0" borderId="62" xfId="0" applyNumberFormat="1" applyFont="1" applyBorder="1" applyAlignment="1" applyProtection="1">
      <alignment horizontal="center"/>
    </xf>
    <xf numFmtId="167" fontId="2" fillId="0" borderId="11" xfId="0" applyNumberFormat="1" applyFont="1" applyBorder="1" applyAlignment="1" applyProtection="1">
      <alignment horizontal="center"/>
    </xf>
    <xf numFmtId="0" fontId="9" fillId="0" borderId="14" xfId="0" applyFont="1" applyBorder="1" applyAlignment="1" applyProtection="1">
      <alignment vertical="top"/>
    </xf>
    <xf numFmtId="0" fontId="15" fillId="0" borderId="14" xfId="0" applyFont="1" applyBorder="1" applyAlignment="1" applyProtection="1">
      <alignment vertical="top"/>
    </xf>
    <xf numFmtId="0" fontId="6" fillId="0" borderId="14" xfId="0" applyFont="1" applyBorder="1" applyAlignment="1" applyProtection="1"/>
    <xf numFmtId="0" fontId="6" fillId="0" borderId="13" xfId="0" applyFont="1" applyBorder="1" applyAlignment="1" applyProtection="1"/>
    <xf numFmtId="0" fontId="12" fillId="0" borderId="7" xfId="0" applyFont="1" applyBorder="1" applyAlignment="1" applyProtection="1"/>
    <xf numFmtId="0" fontId="12" fillId="0" borderId="14" xfId="0" applyFont="1" applyBorder="1" applyAlignment="1" applyProtection="1"/>
    <xf numFmtId="0" fontId="12" fillId="0" borderId="13" xfId="0" applyFont="1" applyBorder="1" applyAlignment="1" applyProtection="1"/>
    <xf numFmtId="0" fontId="2" fillId="0" borderId="64" xfId="0" applyFont="1" applyBorder="1" applyAlignment="1" applyProtection="1">
      <alignment horizontal="left"/>
    </xf>
    <xf numFmtId="0" fontId="2" fillId="0" borderId="65" xfId="0" applyFont="1" applyBorder="1" applyAlignment="1" applyProtection="1">
      <alignment horizontal="center"/>
    </xf>
    <xf numFmtId="0" fontId="12" fillId="0" borderId="66" xfId="0" applyFont="1" applyBorder="1" applyAlignment="1" applyProtection="1"/>
    <xf numFmtId="0" fontId="2" fillId="0" borderId="65" xfId="0" applyFont="1" applyBorder="1" applyAlignment="1" applyProtection="1"/>
    <xf numFmtId="0" fontId="6" fillId="0" borderId="65" xfId="0" applyFont="1" applyBorder="1" applyAlignment="1" applyProtection="1">
      <alignment horizontal="center"/>
    </xf>
    <xf numFmtId="4" fontId="6" fillId="0" borderId="65" xfId="0" applyNumberFormat="1" applyFont="1" applyBorder="1" applyAlignment="1" applyProtection="1">
      <alignment horizontal="right"/>
    </xf>
    <xf numFmtId="164" fontId="2" fillId="0" borderId="67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4" fontId="2" fillId="0" borderId="0" xfId="0" applyNumberFormat="1" applyFont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11" xfId="0" applyNumberFormat="1" applyFont="1" applyBorder="1" applyAlignment="1" applyProtection="1">
      <alignment horizontal="right"/>
      <protection locked="0"/>
    </xf>
    <xf numFmtId="2" fontId="2" fillId="0" borderId="62" xfId="0" applyNumberFormat="1" applyFont="1" applyBorder="1" applyAlignment="1" applyProtection="1">
      <alignment horizontal="center" vertical="top"/>
    </xf>
    <xf numFmtId="0" fontId="2" fillId="0" borderId="13" xfId="0" applyFont="1" applyBorder="1" applyAlignment="1" applyProtection="1">
      <alignment horizontal="center" vertical="top" shrinkToFit="1"/>
    </xf>
    <xf numFmtId="4" fontId="2" fillId="0" borderId="63" xfId="0" applyNumberFormat="1" applyFont="1" applyBorder="1" applyAlignment="1" applyProtection="1">
      <alignment horizontal="right"/>
    </xf>
    <xf numFmtId="0" fontId="2" fillId="0" borderId="62" xfId="0" applyFont="1" applyBorder="1" applyAlignment="1" applyProtection="1"/>
    <xf numFmtId="0" fontId="2" fillId="0" borderId="14" xfId="0" applyFont="1" applyBorder="1" applyAlignment="1" applyProtection="1">
      <alignment horizontal="left" vertical="top"/>
    </xf>
    <xf numFmtId="166" fontId="2" fillId="0" borderId="62" xfId="0" applyNumberFormat="1" applyFont="1" applyBorder="1" applyAlignment="1" applyProtection="1">
      <alignment horizontal="center" vertical="top"/>
    </xf>
    <xf numFmtId="0" fontId="16" fillId="0" borderId="10" xfId="0" applyFont="1" applyBorder="1" applyAlignment="1" applyProtection="1">
      <alignment vertical="top"/>
    </xf>
    <xf numFmtId="164" fontId="2" fillId="0" borderId="11" xfId="0" applyNumberFormat="1" applyFont="1" applyBorder="1" applyAlignment="1" applyProtection="1">
      <alignment horizontal="right"/>
    </xf>
    <xf numFmtId="166" fontId="2" fillId="0" borderId="62" xfId="0" applyNumberFormat="1" applyFont="1" applyBorder="1" applyAlignment="1" applyProtection="1"/>
    <xf numFmtId="0" fontId="17" fillId="0" borderId="10" xfId="0" applyFont="1" applyBorder="1" applyAlignment="1" applyProtection="1">
      <alignment horizontal="left" vertical="top"/>
    </xf>
    <xf numFmtId="0" fontId="16" fillId="0" borderId="14" xfId="0" applyFont="1" applyBorder="1" applyAlignment="1" applyProtection="1">
      <alignment vertical="top"/>
    </xf>
    <xf numFmtId="0" fontId="2" fillId="0" borderId="13" xfId="0" applyFont="1" applyBorder="1" applyAlignment="1" applyProtection="1">
      <alignment horizontal="center"/>
    </xf>
    <xf numFmtId="0" fontId="6" fillId="0" borderId="7" xfId="0" applyFont="1" applyBorder="1" applyAlignment="1" applyProtection="1"/>
    <xf numFmtId="0" fontId="2" fillId="0" borderId="68" xfId="0" applyFont="1" applyBorder="1" applyAlignment="1" applyProtection="1">
      <alignment horizontal="left"/>
    </xf>
    <xf numFmtId="0" fontId="6" fillId="0" borderId="66" xfId="0" applyFont="1" applyBorder="1" applyAlignment="1" applyProtection="1"/>
    <xf numFmtId="164" fontId="2" fillId="0" borderId="67" xfId="0" applyNumberFormat="1" applyFont="1" applyBorder="1" applyAlignment="1" applyProtection="1">
      <alignment horizontal="right"/>
    </xf>
    <xf numFmtId="164" fontId="2" fillId="0" borderId="63" xfId="0" applyNumberFormat="1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center" vertical="top" shrinkToFit="1"/>
    </xf>
    <xf numFmtId="0" fontId="2" fillId="3" borderId="11" xfId="0" applyFont="1" applyFill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0" fontId="2" fillId="0" borderId="58" xfId="0" applyFont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center" vertical="top"/>
    </xf>
    <xf numFmtId="0" fontId="1" fillId="2" borderId="13" xfId="0" applyFont="1" applyFill="1" applyBorder="1" applyAlignment="1" applyProtection="1">
      <alignment horizontal="center" vertical="top" shrinkToFit="1"/>
    </xf>
    <xf numFmtId="0" fontId="2" fillId="0" borderId="13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top" shrinkToFit="1"/>
    </xf>
    <xf numFmtId="0" fontId="2" fillId="0" borderId="18" xfId="0" applyFont="1" applyBorder="1" applyAlignment="1" applyProtection="1">
      <alignment horizontal="left"/>
    </xf>
    <xf numFmtId="0" fontId="2" fillId="0" borderId="18" xfId="0" applyFont="1" applyBorder="1" applyAlignment="1" applyProtection="1"/>
    <xf numFmtId="0" fontId="6" fillId="0" borderId="11" xfId="0" applyFont="1" applyBorder="1" applyAlignment="1" applyProtection="1">
      <alignment horizontal="center" vertical="top" shrinkToFit="1"/>
    </xf>
    <xf numFmtId="0" fontId="18" fillId="0" borderId="11" xfId="0" applyFont="1" applyBorder="1" applyAlignment="1" applyProtection="1">
      <alignment vertical="top"/>
    </xf>
    <xf numFmtId="166" fontId="2" fillId="0" borderId="64" xfId="0" applyNumberFormat="1" applyFont="1" applyBorder="1" applyAlignment="1" applyProtection="1">
      <alignment horizontal="left"/>
    </xf>
    <xf numFmtId="166" fontId="2" fillId="0" borderId="14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4" fontId="2" fillId="0" borderId="0" xfId="0" applyNumberFormat="1" applyFont="1" applyAlignment="1" applyProtection="1"/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shrinkToFit="1"/>
    </xf>
    <xf numFmtId="0" fontId="2" fillId="0" borderId="0" xfId="0" applyFont="1" applyAlignment="1" applyProtection="1">
      <alignment vertical="top"/>
    </xf>
    <xf numFmtId="2" fontId="2" fillId="0" borderId="0" xfId="0" applyNumberFormat="1" applyFont="1" applyAlignment="1" applyProtection="1">
      <alignment horizontal="center" vertical="top"/>
    </xf>
    <xf numFmtId="0" fontId="2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166" fontId="2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/>
    </xf>
    <xf numFmtId="0" fontId="10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shrinkToFit="1"/>
    </xf>
    <xf numFmtId="166" fontId="2" fillId="0" borderId="0" xfId="0" applyNumberFormat="1" applyFont="1" applyAlignment="1" applyProtection="1">
      <alignment horizontal="left"/>
    </xf>
    <xf numFmtId="0" fontId="11" fillId="0" borderId="0" xfId="0" applyFont="1" applyAlignment="1" applyProtection="1">
      <alignment horizontal="left" vertical="top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4" fontId="6" fillId="0" borderId="0" xfId="0" applyNumberFormat="1" applyFont="1" applyAlignment="1" applyProtection="1">
      <alignment horizontal="right"/>
    </xf>
    <xf numFmtId="0" fontId="2" fillId="0" borderId="18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vertical="top"/>
    </xf>
    <xf numFmtId="0" fontId="2" fillId="0" borderId="32" xfId="0" applyFont="1" applyBorder="1" applyAlignment="1" applyProtection="1">
      <alignment horizontal="center"/>
    </xf>
    <xf numFmtId="4" fontId="2" fillId="0" borderId="32" xfId="0" applyNumberFormat="1" applyFont="1" applyBorder="1" applyAlignment="1" applyProtection="1">
      <alignment horizontal="center"/>
    </xf>
    <xf numFmtId="4" fontId="2" fillId="0" borderId="70" xfId="0" applyNumberFormat="1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vertical="top" shrinkToFit="1"/>
    </xf>
    <xf numFmtId="168" fontId="2" fillId="0" borderId="11" xfId="0" applyNumberFormat="1" applyFont="1" applyBorder="1" applyAlignment="1" applyProtection="1">
      <alignment horizontal="right"/>
    </xf>
    <xf numFmtId="168" fontId="2" fillId="0" borderId="63" xfId="0" applyNumberFormat="1" applyFont="1" applyBorder="1" applyAlignment="1" applyProtection="1">
      <alignment horizontal="center"/>
    </xf>
    <xf numFmtId="0" fontId="15" fillId="0" borderId="13" xfId="0" applyFont="1" applyBorder="1" applyAlignment="1" applyProtection="1"/>
    <xf numFmtId="0" fontId="15" fillId="0" borderId="11" xfId="0" applyFont="1" applyBorder="1" applyAlignment="1" applyProtection="1">
      <alignment horizontal="center"/>
    </xf>
    <xf numFmtId="4" fontId="15" fillId="0" borderId="11" xfId="0" applyNumberFormat="1" applyFont="1" applyBorder="1" applyAlignment="1" applyProtection="1">
      <alignment horizontal="right"/>
    </xf>
    <xf numFmtId="0" fontId="15" fillId="0" borderId="62" xfId="0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 vertical="top" shrinkToFit="1"/>
    </xf>
    <xf numFmtId="0" fontId="4" fillId="0" borderId="11" xfId="0" applyFont="1" applyBorder="1" applyAlignment="1" applyProtection="1">
      <alignment vertical="top"/>
    </xf>
    <xf numFmtId="168" fontId="2" fillId="0" borderId="67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vertical="top"/>
    </xf>
    <xf numFmtId="0" fontId="2" fillId="0" borderId="19" xfId="0" applyFont="1" applyBorder="1" applyProtection="1"/>
    <xf numFmtId="0" fontId="2" fillId="0" borderId="35" xfId="0" applyFont="1" applyBorder="1" applyProtection="1"/>
    <xf numFmtId="0" fontId="7" fillId="0" borderId="14" xfId="0" applyFont="1" applyBorder="1" applyAlignment="1" applyProtection="1">
      <alignment horizontal="left" vertical="top"/>
    </xf>
    <xf numFmtId="0" fontId="4" fillId="0" borderId="35" xfId="0" applyFont="1" applyBorder="1" applyProtection="1"/>
    <xf numFmtId="0" fontId="20" fillId="0" borderId="11" xfId="0" applyFont="1" applyBorder="1" applyAlignment="1" applyProtection="1">
      <alignment horizontal="center" vertical="top"/>
    </xf>
    <xf numFmtId="0" fontId="20" fillId="0" borderId="11" xfId="0" applyFont="1" applyBorder="1" applyAlignment="1" applyProtection="1">
      <alignment horizontal="center" vertical="top" shrinkToFit="1"/>
    </xf>
    <xf numFmtId="0" fontId="2" fillId="0" borderId="11" xfId="0" applyFont="1" applyBorder="1" applyAlignment="1" applyProtection="1"/>
    <xf numFmtId="0" fontId="3" fillId="0" borderId="10" xfId="0" applyFont="1" applyBorder="1" applyAlignment="1" applyProtection="1"/>
    <xf numFmtId="0" fontId="25" fillId="0" borderId="10" xfId="1" applyBorder="1" applyAlignment="1" applyProtection="1"/>
    <xf numFmtId="0" fontId="21" fillId="0" borderId="10" xfId="0" applyFont="1" applyBorder="1" applyAlignment="1" applyProtection="1"/>
    <xf numFmtId="0" fontId="4" fillId="4" borderId="11" xfId="0" applyFont="1" applyFill="1" applyBorder="1" applyAlignment="1" applyProtection="1">
      <alignment vertical="top"/>
    </xf>
    <xf numFmtId="0" fontId="2" fillId="5" borderId="14" xfId="0" applyFont="1" applyFill="1" applyBorder="1" applyAlignment="1" applyProtection="1">
      <alignment vertical="top"/>
    </xf>
    <xf numFmtId="0" fontId="2" fillId="4" borderId="13" xfId="0" applyFont="1" applyFill="1" applyBorder="1" applyAlignment="1" applyProtection="1"/>
    <xf numFmtId="168" fontId="2" fillId="0" borderId="63" xfId="0" applyNumberFormat="1" applyFont="1" applyBorder="1" applyAlignment="1" applyProtection="1">
      <alignment horizontal="right"/>
    </xf>
    <xf numFmtId="0" fontId="2" fillId="0" borderId="40" xfId="0" applyFont="1" applyBorder="1" applyProtection="1"/>
    <xf numFmtId="168" fontId="2" fillId="0" borderId="11" xfId="0" applyNumberFormat="1" applyFont="1" applyBorder="1" applyAlignment="1" applyProtection="1">
      <alignment horizontal="right"/>
      <protection locked="0"/>
    </xf>
    <xf numFmtId="4" fontId="1" fillId="0" borderId="57" xfId="0" applyNumberFormat="1" applyFont="1" applyBorder="1" applyAlignment="1" applyProtection="1">
      <alignment horizontal="left"/>
    </xf>
    <xf numFmtId="4" fontId="1" fillId="0" borderId="37" xfId="0" applyNumberFormat="1" applyFont="1" applyBorder="1" applyAlignment="1" applyProtection="1">
      <alignment horizontal="left"/>
    </xf>
    <xf numFmtId="0" fontId="2" fillId="4" borderId="1" xfId="0" applyFont="1" applyFill="1" applyBorder="1" applyAlignment="1" applyProtection="1"/>
    <xf numFmtId="4" fontId="1" fillId="4" borderId="18" xfId="0" applyNumberFormat="1" applyFont="1" applyFill="1" applyBorder="1" applyAlignment="1" applyProtection="1">
      <alignment horizontal="left"/>
    </xf>
    <xf numFmtId="4" fontId="1" fillId="4" borderId="14" xfId="0" applyNumberFormat="1" applyFont="1" applyFill="1" applyBorder="1" applyAlignment="1" applyProtection="1">
      <alignment horizontal="left"/>
    </xf>
    <xf numFmtId="4" fontId="1" fillId="0" borderId="24" xfId="0" applyNumberFormat="1" applyFont="1" applyBorder="1" applyAlignment="1" applyProtection="1">
      <alignment horizontal="left"/>
    </xf>
    <xf numFmtId="0" fontId="19" fillId="0" borderId="14" xfId="0" applyFont="1" applyBorder="1" applyAlignment="1" applyProtection="1">
      <alignment horizontal="left"/>
    </xf>
    <xf numFmtId="0" fontId="19" fillId="0" borderId="24" xfId="0" applyFont="1" applyBorder="1" applyAlignment="1" applyProtection="1">
      <alignment horizontal="left"/>
    </xf>
    <xf numFmtId="4" fontId="1" fillId="0" borderId="71" xfId="0" applyNumberFormat="1" applyFont="1" applyBorder="1" applyAlignment="1" applyProtection="1"/>
    <xf numFmtId="0" fontId="19" fillId="0" borderId="8" xfId="0" applyFont="1" applyBorder="1" applyAlignment="1" applyProtection="1"/>
    <xf numFmtId="0" fontId="19" fillId="0" borderId="72" xfId="0" applyFont="1" applyBorder="1" applyAlignment="1" applyProtection="1"/>
    <xf numFmtId="0" fontId="19" fillId="0" borderId="18" xfId="0" applyFont="1" applyBorder="1" applyAlignment="1" applyProtection="1">
      <alignment horizontal="left"/>
    </xf>
    <xf numFmtId="0" fontId="2" fillId="0" borderId="7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vertical="center"/>
    </xf>
    <xf numFmtId="168" fontId="2" fillId="0" borderId="28" xfId="0" applyNumberFormat="1" applyFont="1" applyBorder="1" applyAlignment="1" applyProtection="1"/>
    <xf numFmtId="0" fontId="2" fillId="0" borderId="74" xfId="0" applyFont="1" applyBorder="1" applyAlignment="1" applyProtection="1">
      <alignment horizontal="center" vertical="center"/>
    </xf>
    <xf numFmtId="168" fontId="2" fillId="0" borderId="29" xfId="0" applyNumberFormat="1" applyFont="1" applyBorder="1" applyAlignment="1" applyProtection="1"/>
    <xf numFmtId="168" fontId="2" fillId="0" borderId="28" xfId="0" applyNumberFormat="1" applyFont="1" applyBorder="1" applyAlignment="1" applyProtection="1">
      <alignment vertical="center"/>
    </xf>
    <xf numFmtId="0" fontId="19" fillId="0" borderId="0" xfId="0" applyFont="1" applyAlignment="1" applyProtection="1"/>
    <xf numFmtId="0" fontId="0" fillId="5" borderId="14" xfId="0" applyFont="1" applyFill="1" applyBorder="1" applyAlignment="1" applyProtection="1"/>
    <xf numFmtId="168" fontId="6" fillId="0" borderId="30" xfId="0" applyNumberFormat="1" applyFont="1" applyBorder="1" applyAlignment="1" applyProtection="1"/>
    <xf numFmtId="164" fontId="19" fillId="6" borderId="14" xfId="0" applyNumberFormat="1" applyFont="1" applyFill="1" applyBorder="1" applyAlignment="1" applyProtection="1"/>
    <xf numFmtId="164" fontId="19" fillId="0" borderId="0" xfId="0" applyNumberFormat="1" applyFont="1" applyAlignment="1" applyProtection="1"/>
    <xf numFmtId="168" fontId="2" fillId="0" borderId="30" xfId="0" applyNumberFormat="1" applyFont="1" applyBorder="1" applyAlignment="1" applyProtection="1"/>
    <xf numFmtId="4" fontId="2" fillId="6" borderId="14" xfId="0" applyNumberFormat="1" applyFont="1" applyFill="1" applyBorder="1" applyAlignment="1" applyProtection="1"/>
    <xf numFmtId="168" fontId="6" fillId="0" borderId="31" xfId="0" applyNumberFormat="1" applyFont="1" applyBorder="1" applyAlignment="1" applyProtection="1"/>
    <xf numFmtId="4" fontId="6" fillId="6" borderId="14" xfId="0" applyNumberFormat="1" applyFont="1" applyFill="1" applyBorder="1" applyAlignment="1" applyProtection="1"/>
    <xf numFmtId="0" fontId="22" fillId="0" borderId="18" xfId="0" applyFont="1" applyBorder="1" applyAlignment="1" applyProtection="1">
      <alignment horizontal="left"/>
    </xf>
    <xf numFmtId="0" fontId="19" fillId="0" borderId="14" xfId="0" applyFont="1" applyBorder="1" applyAlignment="1" applyProtection="1"/>
    <xf numFmtId="0" fontId="19" fillId="0" borderId="24" xfId="0" applyFont="1" applyBorder="1" applyAlignment="1" applyProtection="1"/>
    <xf numFmtId="0" fontId="19" fillId="0" borderId="12" xfId="0" applyFont="1" applyBorder="1" applyAlignment="1" applyProtection="1"/>
    <xf numFmtId="0" fontId="19" fillId="0" borderId="25" xfId="0" applyFont="1" applyBorder="1" applyAlignment="1" applyProtection="1">
      <alignment horizontal="left"/>
    </xf>
    <xf numFmtId="0" fontId="19" fillId="0" borderId="75" xfId="0" applyFont="1" applyBorder="1" applyAlignment="1" applyProtection="1"/>
    <xf numFmtId="0" fontId="0" fillId="0" borderId="76" xfId="0" applyFont="1" applyBorder="1" applyAlignment="1" applyProtection="1"/>
    <xf numFmtId="0" fontId="19" fillId="0" borderId="0" xfId="0" applyFont="1" applyAlignment="1" applyProtection="1">
      <alignment horizontal="left"/>
    </xf>
    <xf numFmtId="0" fontId="2" fillId="0" borderId="14" xfId="5" applyFont="1" applyAlignment="1" applyProtection="1">
      <alignment horizontal="left"/>
    </xf>
    <xf numFmtId="0" fontId="2" fillId="0" borderId="19" xfId="5" applyFont="1" applyBorder="1" applyAlignment="1" applyProtection="1">
      <alignment horizontal="left"/>
    </xf>
    <xf numFmtId="0" fontId="2" fillId="0" borderId="14" xfId="5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 vertical="top"/>
    </xf>
    <xf numFmtId="0" fontId="0" fillId="0" borderId="14" xfId="0" applyFont="1" applyBorder="1" applyAlignment="1" applyProtection="1"/>
    <xf numFmtId="0" fontId="0" fillId="0" borderId="0" xfId="0" applyFont="1" applyAlignment="1" applyProtection="1"/>
    <xf numFmtId="0" fontId="0" fillId="0" borderId="24" xfId="0" applyFont="1" applyBorder="1" applyAlignment="1" applyProtection="1"/>
    <xf numFmtId="9" fontId="2" fillId="0" borderId="11" xfId="2" applyNumberFormat="1" applyFont="1" applyBorder="1" applyAlignment="1" applyProtection="1">
      <alignment horizontal="center"/>
      <protection locked="0"/>
    </xf>
    <xf numFmtId="164" fontId="2" fillId="0" borderId="11" xfId="2" applyNumberFormat="1" applyFont="1" applyBorder="1" applyAlignment="1" applyProtection="1">
      <alignment horizontal="right"/>
      <protection locked="0"/>
    </xf>
    <xf numFmtId="168" fontId="2" fillId="0" borderId="11" xfId="2" applyNumberFormat="1" applyFont="1" applyBorder="1" applyAlignment="1" applyProtection="1">
      <alignment horizontal="right"/>
      <protection locked="0"/>
    </xf>
    <xf numFmtId="0" fontId="25" fillId="0" borderId="10" xfId="3" applyBorder="1" applyAlignment="1" applyProtection="1"/>
    <xf numFmtId="4" fontId="1" fillId="4" borderId="57" xfId="10" applyNumberFormat="1" applyFont="1" applyFill="1" applyBorder="1" applyAlignment="1" applyProtection="1">
      <alignment horizontal="left"/>
    </xf>
    <xf numFmtId="4" fontId="1" fillId="4" borderId="17" xfId="10" applyNumberFormat="1" applyFont="1" applyFill="1" applyBorder="1" applyAlignment="1" applyProtection="1">
      <alignment horizontal="left"/>
    </xf>
    <xf numFmtId="4" fontId="1" fillId="0" borderId="18" xfId="10" applyNumberFormat="1" applyFont="1" applyBorder="1" applyAlignment="1" applyProtection="1">
      <alignment horizontal="left"/>
    </xf>
    <xf numFmtId="4" fontId="1" fillId="0" borderId="14" xfId="10" applyNumberFormat="1" applyFont="1" applyAlignment="1" applyProtection="1">
      <alignment horizontal="left"/>
    </xf>
    <xf numFmtId="4" fontId="1" fillId="0" borderId="14" xfId="4" applyNumberFormat="1" applyFont="1" applyAlignment="1" applyProtection="1">
      <alignment horizontal="left"/>
    </xf>
    <xf numFmtId="0" fontId="1" fillId="0" borderId="14" xfId="10" applyFont="1" applyAlignment="1" applyProtection="1">
      <alignment horizontal="left"/>
    </xf>
    <xf numFmtId="0" fontId="1" fillId="0" borderId="14" xfId="4" applyFont="1" applyAlignment="1" applyProtection="1">
      <alignment horizontal="left"/>
    </xf>
    <xf numFmtId="0" fontId="1" fillId="0" borderId="18" xfId="10" applyFont="1" applyBorder="1" applyAlignment="1" applyProtection="1">
      <alignment horizontal="left"/>
    </xf>
    <xf numFmtId="0" fontId="4" fillId="0" borderId="14" xfId="5" applyFont="1" applyAlignment="1" applyProtection="1">
      <alignment vertical="top"/>
    </xf>
    <xf numFmtId="0" fontId="7" fillId="0" borderId="14" xfId="5" applyFont="1" applyAlignment="1" applyProtection="1">
      <alignment vertical="top" wrapText="1"/>
    </xf>
    <xf numFmtId="0" fontId="2" fillId="0" borderId="14" xfId="5" applyFont="1" applyProtection="1"/>
    <xf numFmtId="0" fontId="6" fillId="0" borderId="40" xfId="5" applyFont="1" applyBorder="1" applyAlignment="1" applyProtection="1">
      <alignment horizontal="center"/>
    </xf>
    <xf numFmtId="0" fontId="2" fillId="0" borderId="14" xfId="5" applyFont="1" applyAlignment="1" applyProtection="1">
      <alignment horizontal="left"/>
    </xf>
    <xf numFmtId="0" fontId="2" fillId="0" borderId="19" xfId="5" applyFont="1" applyBorder="1" applyAlignment="1" applyProtection="1">
      <alignment horizontal="left"/>
    </xf>
    <xf numFmtId="0" fontId="2" fillId="0" borderId="45" xfId="4" applyFont="1" applyBorder="1" applyAlignment="1" applyProtection="1">
      <alignment horizontal="center" vertical="center"/>
    </xf>
    <xf numFmtId="0" fontId="2" fillId="0" borderId="48" xfId="4" applyFont="1" applyBorder="1" applyAlignment="1" applyProtection="1">
      <alignment horizontal="center" vertical="center"/>
    </xf>
    <xf numFmtId="0" fontId="2" fillId="0" borderId="44" xfId="4" applyFont="1" applyBorder="1" applyAlignment="1" applyProtection="1">
      <alignment horizontal="center" vertical="center"/>
    </xf>
    <xf numFmtId="0" fontId="2" fillId="0" borderId="20" xfId="4" applyFont="1" applyBorder="1" applyAlignment="1" applyProtection="1">
      <alignment horizontal="center" vertical="center"/>
    </xf>
    <xf numFmtId="0" fontId="2" fillId="0" borderId="51" xfId="4" applyFont="1" applyBorder="1" applyAlignment="1" applyProtection="1">
      <alignment horizontal="center" vertical="center"/>
    </xf>
    <xf numFmtId="0" fontId="2" fillId="0" borderId="47" xfId="4" applyFont="1" applyBorder="1" applyAlignment="1" applyProtection="1">
      <alignment horizontal="center" vertical="center"/>
    </xf>
    <xf numFmtId="0" fontId="2" fillId="0" borderId="36" xfId="4" applyFont="1" applyBorder="1" applyAlignment="1" applyProtection="1">
      <alignment horizontal="center" vertical="center"/>
    </xf>
    <xf numFmtId="0" fontId="2" fillId="0" borderId="43" xfId="4" applyFont="1" applyBorder="1" applyAlignment="1" applyProtection="1">
      <alignment horizontal="center" vertical="center"/>
    </xf>
    <xf numFmtId="0" fontId="2" fillId="0" borderId="50" xfId="4" applyFont="1" applyBorder="1" applyAlignment="1" applyProtection="1">
      <alignment horizontal="center" vertical="center"/>
    </xf>
    <xf numFmtId="0" fontId="2" fillId="0" borderId="46" xfId="4" applyFont="1" applyBorder="1" applyAlignment="1" applyProtection="1">
      <alignment horizontal="center" vertical="center"/>
    </xf>
    <xf numFmtId="0" fontId="2" fillId="0" borderId="14" xfId="5" applyFont="1" applyAlignment="1" applyProtection="1">
      <alignment horizontal="left" wrapText="1"/>
    </xf>
    <xf numFmtId="0" fontId="2" fillId="0" borderId="19" xfId="5" applyFont="1" applyBorder="1" applyAlignment="1" applyProtection="1">
      <alignment horizontal="left" wrapText="1"/>
    </xf>
    <xf numFmtId="0" fontId="2" fillId="0" borderId="14" xfId="5" applyFont="1" applyBorder="1" applyAlignment="1" applyProtection="1">
      <alignment horizontal="left"/>
    </xf>
    <xf numFmtId="0" fontId="2" fillId="0" borderId="14" xfId="5" applyFont="1" applyBorder="1" applyAlignment="1" applyProtection="1">
      <alignment horizontal="left" wrapText="1"/>
    </xf>
    <xf numFmtId="0" fontId="2" fillId="0" borderId="58" xfId="0" applyFont="1" applyBorder="1" applyAlignment="1" applyProtection="1">
      <alignment horizontal="center" vertical="center"/>
    </xf>
    <xf numFmtId="0" fontId="3" fillId="0" borderId="60" xfId="0" applyFont="1" applyBorder="1" applyProtection="1"/>
    <xf numFmtId="0" fontId="2" fillId="0" borderId="3" xfId="0" applyFont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2" fillId="0" borderId="2" xfId="0" applyFont="1" applyBorder="1" applyAlignment="1" applyProtection="1">
      <alignment horizontal="center" vertical="center"/>
    </xf>
    <xf numFmtId="0" fontId="3" fillId="0" borderId="6" xfId="0" applyFont="1" applyBorder="1" applyProtection="1"/>
    <xf numFmtId="0" fontId="2" fillId="0" borderId="10" xfId="0" applyFont="1" applyBorder="1" applyAlignment="1" applyProtection="1">
      <alignment horizontal="left" vertical="top"/>
    </xf>
    <xf numFmtId="0" fontId="0" fillId="0" borderId="14" xfId="0" applyFont="1" applyBorder="1" applyAlignment="1" applyProtection="1"/>
    <xf numFmtId="0" fontId="3" fillId="0" borderId="13" xfId="0" applyFont="1" applyBorder="1" applyProtection="1"/>
    <xf numFmtId="0" fontId="2" fillId="0" borderId="3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/>
    <xf numFmtId="0" fontId="9" fillId="0" borderId="14" xfId="0" applyFont="1" applyBorder="1" applyAlignment="1" applyProtection="1">
      <alignment horizontal="left" vertical="top"/>
    </xf>
    <xf numFmtId="0" fontId="2" fillId="0" borderId="69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3" fillId="0" borderId="20" xfId="0" applyFont="1" applyBorder="1" applyProtection="1"/>
    <xf numFmtId="0" fontId="3" fillId="0" borderId="34" xfId="0" applyFont="1" applyBorder="1" applyProtection="1"/>
    <xf numFmtId="0" fontId="6" fillId="0" borderId="10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73" xfId="0" applyFont="1" applyBorder="1" applyAlignment="1" applyProtection="1">
      <alignment horizontal="right" vertical="center"/>
    </xf>
    <xf numFmtId="0" fontId="3" fillId="0" borderId="26" xfId="0" applyFont="1" applyBorder="1" applyProtection="1"/>
    <xf numFmtId="0" fontId="22" fillId="0" borderId="18" xfId="0" applyFont="1" applyBorder="1" applyAlignment="1" applyProtection="1">
      <alignment horizontal="center"/>
    </xf>
    <xf numFmtId="0" fontId="0" fillId="0" borderId="24" xfId="0" applyFont="1" applyBorder="1" applyAlignment="1" applyProtection="1"/>
    <xf numFmtId="0" fontId="22" fillId="0" borderId="18" xfId="0" applyFont="1" applyBorder="1" applyAlignment="1" applyProtection="1">
      <alignment horizontal="center" wrapText="1"/>
    </xf>
    <xf numFmtId="0" fontId="0" fillId="0" borderId="14" xfId="0" applyFont="1" applyBorder="1" applyAlignment="1" applyProtection="1">
      <alignment wrapText="1"/>
    </xf>
    <xf numFmtId="0" fontId="0" fillId="0" borderId="24" xfId="0" applyFont="1" applyBorder="1" applyAlignment="1" applyProtection="1">
      <alignment wrapText="1"/>
    </xf>
    <xf numFmtId="0" fontId="22" fillId="4" borderId="18" xfId="0" applyFont="1" applyFill="1" applyBorder="1" applyAlignment="1" applyProtection="1">
      <alignment horizontal="center"/>
    </xf>
    <xf numFmtId="0" fontId="3" fillId="5" borderId="14" xfId="0" applyFont="1" applyFill="1" applyBorder="1" applyProtection="1"/>
    <xf numFmtId="0" fontId="3" fillId="5" borderId="24" xfId="0" applyFont="1" applyFill="1" applyBorder="1" applyProtection="1"/>
    <xf numFmtId="0" fontId="19" fillId="0" borderId="18" xfId="0" applyFont="1" applyBorder="1" applyAlignment="1" applyProtection="1">
      <alignment horizontal="center"/>
    </xf>
    <xf numFmtId="0" fontId="23" fillId="0" borderId="18" xfId="0" applyFont="1" applyBorder="1" applyAlignment="1" applyProtection="1">
      <alignment horizontal="center"/>
    </xf>
    <xf numFmtId="0" fontId="2" fillId="0" borderId="73" xfId="0" applyFont="1" applyBorder="1" applyAlignment="1" applyProtection="1">
      <alignment horizontal="right" vertical="center"/>
    </xf>
    <xf numFmtId="0" fontId="6" fillId="0" borderId="73" xfId="0" applyFont="1" applyBorder="1" applyAlignment="1" applyProtection="1">
      <alignment horizontal="right" vertical="center" wrapText="1"/>
    </xf>
    <xf numFmtId="0" fontId="2" fillId="0" borderId="62" xfId="2" applyFont="1" applyBorder="1" applyAlignment="1" applyProtection="1">
      <alignment horizontal="center"/>
    </xf>
    <xf numFmtId="0" fontId="2" fillId="0" borderId="11" xfId="2" applyFont="1" applyBorder="1" applyAlignment="1" applyProtection="1">
      <alignment horizontal="center" vertical="top"/>
    </xf>
    <xf numFmtId="0" fontId="2" fillId="0" borderId="14" xfId="2" applyFont="1" applyAlignment="1" applyProtection="1">
      <alignment horizontal="center" vertical="top"/>
    </xf>
    <xf numFmtId="0" fontId="2" fillId="0" borderId="14" xfId="2" applyFont="1" applyAlignment="1" applyProtection="1">
      <alignment vertical="top"/>
    </xf>
    <xf numFmtId="0" fontId="2" fillId="0" borderId="13" xfId="2" applyFont="1" applyBorder="1" applyProtection="1"/>
    <xf numFmtId="0" fontId="2" fillId="0" borderId="11" xfId="2" applyFont="1" applyBorder="1" applyAlignment="1" applyProtection="1">
      <alignment horizontal="center"/>
    </xf>
    <xf numFmtId="9" fontId="2" fillId="0" borderId="11" xfId="2" applyNumberFormat="1" applyFont="1" applyBorder="1" applyAlignment="1" applyProtection="1">
      <alignment horizontal="center"/>
    </xf>
    <xf numFmtId="164" fontId="2" fillId="0" borderId="63" xfId="2" applyNumberFormat="1" applyFont="1" applyBorder="1" applyAlignment="1" applyProtection="1">
      <alignment horizontal="center"/>
    </xf>
    <xf numFmtId="0" fontId="0" fillId="0" borderId="14" xfId="2" applyFont="1" applyProtection="1"/>
    <xf numFmtId="0" fontId="7" fillId="0" borderId="14" xfId="2" applyFont="1" applyAlignment="1" applyProtection="1">
      <alignment vertical="top"/>
    </xf>
    <xf numFmtId="0" fontId="2" fillId="0" borderId="62" xfId="2" applyFont="1" applyBorder="1" applyAlignment="1" applyProtection="1">
      <alignment horizontal="center" vertical="top"/>
    </xf>
    <xf numFmtId="0" fontId="14" fillId="0" borderId="11" xfId="2" applyFont="1" applyBorder="1" applyAlignment="1" applyProtection="1">
      <alignment horizontal="center"/>
    </xf>
    <xf numFmtId="4" fontId="2" fillId="0" borderId="11" xfId="2" applyNumberFormat="1" applyFont="1" applyBorder="1" applyAlignment="1" applyProtection="1">
      <alignment horizontal="center"/>
    </xf>
    <xf numFmtId="167" fontId="2" fillId="0" borderId="11" xfId="2" applyNumberFormat="1" applyFont="1" applyBorder="1" applyAlignment="1" applyProtection="1">
      <alignment horizontal="center"/>
    </xf>
    <xf numFmtId="0" fontId="2" fillId="0" borderId="62" xfId="2" applyFont="1" applyBorder="1" applyAlignment="1" applyProtection="1">
      <alignment horizontal="left"/>
    </xf>
    <xf numFmtId="0" fontId="4" fillId="0" borderId="14" xfId="2" applyFont="1" applyAlignment="1" applyProtection="1">
      <alignment vertical="top"/>
    </xf>
    <xf numFmtId="0" fontId="9" fillId="0" borderId="11" xfId="2" applyFont="1" applyBorder="1" applyAlignment="1" applyProtection="1">
      <alignment horizontal="center" vertical="top"/>
    </xf>
    <xf numFmtId="0" fontId="9" fillId="0" borderId="14" xfId="2" applyFont="1" applyAlignment="1" applyProtection="1">
      <alignment vertical="top"/>
    </xf>
    <xf numFmtId="0" fontId="15" fillId="0" borderId="14" xfId="2" applyFont="1" applyAlignment="1" applyProtection="1">
      <alignment vertical="top"/>
    </xf>
    <xf numFmtId="0" fontId="4" fillId="0" borderId="13" xfId="2" applyFont="1" applyBorder="1" applyAlignment="1" applyProtection="1">
      <alignment vertical="top"/>
    </xf>
    <xf numFmtId="0" fontId="6" fillId="0" borderId="14" xfId="2" applyFont="1" applyProtection="1"/>
    <xf numFmtId="0" fontId="6" fillId="0" borderId="14" xfId="2" applyFont="1" applyAlignment="1" applyProtection="1">
      <alignment horizontal="left"/>
    </xf>
    <xf numFmtId="0" fontId="6" fillId="0" borderId="13" xfId="2" applyFont="1" applyBorder="1" applyProtection="1"/>
    <xf numFmtId="4" fontId="2" fillId="0" borderId="11" xfId="2" applyNumberFormat="1" applyFont="1" applyBorder="1" applyAlignment="1" applyProtection="1">
      <alignment horizontal="right"/>
    </xf>
    <xf numFmtId="0" fontId="4" fillId="0" borderId="10" xfId="2" applyFont="1" applyBorder="1" applyAlignment="1" applyProtection="1">
      <alignment vertical="top"/>
    </xf>
    <xf numFmtId="0" fontId="12" fillId="0" borderId="7" xfId="2" applyFont="1" applyBorder="1" applyProtection="1"/>
    <xf numFmtId="0" fontId="12" fillId="0" borderId="14" xfId="2" applyFont="1" applyProtection="1"/>
    <xf numFmtId="0" fontId="12" fillId="0" borderId="13" xfId="2" applyFont="1" applyBorder="1" applyProtection="1"/>
    <xf numFmtId="0" fontId="2" fillId="0" borderId="64" xfId="2" applyFont="1" applyBorder="1" applyAlignment="1" applyProtection="1">
      <alignment horizontal="left"/>
    </xf>
    <xf numFmtId="0" fontId="2" fillId="0" borderId="65" xfId="2" applyFont="1" applyBorder="1" applyAlignment="1" applyProtection="1">
      <alignment horizontal="center"/>
    </xf>
    <xf numFmtId="0" fontId="12" fillId="0" borderId="66" xfId="2" applyFont="1" applyBorder="1" applyProtection="1"/>
    <xf numFmtId="0" fontId="2" fillId="0" borderId="65" xfId="2" applyFont="1" applyBorder="1" applyProtection="1"/>
    <xf numFmtId="0" fontId="6" fillId="0" borderId="65" xfId="2" applyFont="1" applyBorder="1" applyAlignment="1" applyProtection="1">
      <alignment horizontal="center"/>
    </xf>
    <xf numFmtId="4" fontId="6" fillId="0" borderId="65" xfId="2" applyNumberFormat="1" applyFont="1" applyBorder="1" applyAlignment="1" applyProtection="1">
      <alignment horizontal="right"/>
    </xf>
    <xf numFmtId="164" fontId="2" fillId="0" borderId="67" xfId="2" applyNumberFormat="1" applyFont="1" applyBorder="1" applyAlignment="1" applyProtection="1">
      <alignment horizontal="center"/>
    </xf>
    <xf numFmtId="0" fontId="2" fillId="0" borderId="14" xfId="2" applyFont="1" applyAlignment="1" applyProtection="1">
      <alignment horizontal="left"/>
    </xf>
    <xf numFmtId="0" fontId="2" fillId="0" borderId="14" xfId="2" applyFont="1" applyAlignment="1" applyProtection="1">
      <alignment horizontal="center"/>
    </xf>
    <xf numFmtId="0" fontId="2" fillId="0" borderId="14" xfId="2" applyFont="1" applyProtection="1"/>
    <xf numFmtId="4" fontId="2" fillId="0" borderId="14" xfId="2" applyNumberFormat="1" applyFont="1" applyAlignment="1" applyProtection="1">
      <alignment horizontal="right"/>
    </xf>
    <xf numFmtId="4" fontId="2" fillId="0" borderId="14" xfId="2" applyNumberFormat="1" applyFont="1" applyAlignment="1" applyProtection="1">
      <alignment horizontal="center"/>
    </xf>
    <xf numFmtId="2" fontId="2" fillId="0" borderId="62" xfId="2" applyNumberFormat="1" applyFont="1" applyBorder="1" applyAlignment="1" applyProtection="1">
      <alignment horizontal="center"/>
    </xf>
    <xf numFmtId="164" fontId="2" fillId="0" borderId="11" xfId="2" applyNumberFormat="1" applyFont="1" applyBorder="1" applyAlignment="1" applyProtection="1">
      <alignment horizontal="center"/>
    </xf>
    <xf numFmtId="166" fontId="2" fillId="0" borderId="62" xfId="2" applyNumberFormat="1" applyFont="1" applyBorder="1" applyAlignment="1" applyProtection="1">
      <alignment horizontal="center"/>
    </xf>
    <xf numFmtId="165" fontId="2" fillId="0" borderId="11" xfId="2" applyNumberFormat="1" applyFont="1" applyBorder="1" applyAlignment="1" applyProtection="1">
      <alignment horizontal="center"/>
    </xf>
    <xf numFmtId="4" fontId="1" fillId="4" borderId="57" xfId="2" applyNumberFormat="1" applyFont="1" applyFill="1" applyBorder="1" applyAlignment="1" applyProtection="1">
      <alignment horizontal="left"/>
    </xf>
    <xf numFmtId="4" fontId="1" fillId="4" borderId="17" xfId="2" applyNumberFormat="1" applyFont="1" applyFill="1" applyBorder="1" applyAlignment="1" applyProtection="1">
      <alignment horizontal="left"/>
    </xf>
    <xf numFmtId="4" fontId="1" fillId="5" borderId="17" xfId="2" applyNumberFormat="1" applyFont="1" applyFill="1" applyBorder="1" applyAlignment="1" applyProtection="1">
      <alignment horizontal="left"/>
    </xf>
    <xf numFmtId="4" fontId="1" fillId="0" borderId="17" xfId="2" applyNumberFormat="1" applyFont="1" applyBorder="1" applyAlignment="1" applyProtection="1">
      <alignment horizontal="left"/>
    </xf>
    <xf numFmtId="4" fontId="2" fillId="0" borderId="17" xfId="2" applyNumberFormat="1" applyFont="1" applyBorder="1" applyAlignment="1" applyProtection="1">
      <alignment horizontal="right"/>
    </xf>
    <xf numFmtId="4" fontId="2" fillId="0" borderId="37" xfId="2" applyNumberFormat="1" applyFont="1" applyBorder="1" applyAlignment="1" applyProtection="1">
      <alignment horizontal="center"/>
    </xf>
    <xf numFmtId="4" fontId="1" fillId="0" borderId="18" xfId="2" applyNumberFormat="1" applyFont="1" applyBorder="1" applyAlignment="1" applyProtection="1">
      <alignment horizontal="left"/>
    </xf>
    <xf numFmtId="4" fontId="1" fillId="0" borderId="14" xfId="2" applyNumberFormat="1" applyFont="1" applyAlignment="1" applyProtection="1">
      <alignment horizontal="left"/>
    </xf>
    <xf numFmtId="4" fontId="2" fillId="0" borderId="24" xfId="2" applyNumberFormat="1" applyFont="1" applyBorder="1" applyAlignment="1" applyProtection="1">
      <alignment horizontal="center"/>
    </xf>
    <xf numFmtId="0" fontId="1" fillId="0" borderId="14" xfId="2" applyFont="1" applyAlignment="1" applyProtection="1">
      <alignment horizontal="left"/>
    </xf>
    <xf numFmtId="0" fontId="1" fillId="0" borderId="18" xfId="2" applyFont="1" applyBorder="1" applyAlignment="1" applyProtection="1">
      <alignment horizontal="left"/>
    </xf>
    <xf numFmtId="0" fontId="2" fillId="0" borderId="58" xfId="2" applyFont="1" applyBorder="1" applyAlignment="1" applyProtection="1">
      <alignment horizontal="center" vertical="center"/>
    </xf>
    <xf numFmtId="0" fontId="2" fillId="0" borderId="2" xfId="2" applyFont="1" applyBorder="1" applyAlignment="1" applyProtection="1">
      <alignment horizontal="center"/>
    </xf>
    <xf numFmtId="0" fontId="2" fillId="0" borderId="3" xfId="2" applyFont="1" applyBorder="1" applyAlignment="1" applyProtection="1">
      <alignment horizontal="center" vertical="center"/>
    </xf>
    <xf numFmtId="0" fontId="3" fillId="0" borderId="4" xfId="2" applyFont="1" applyBorder="1" applyProtection="1"/>
    <xf numFmtId="0" fontId="3" fillId="0" borderId="5" xfId="2" applyFont="1" applyBorder="1" applyProtection="1"/>
    <xf numFmtId="0" fontId="2" fillId="0" borderId="2" xfId="2" applyFont="1" applyBorder="1" applyAlignment="1" applyProtection="1">
      <alignment horizontal="center" vertical="center"/>
    </xf>
    <xf numFmtId="4" fontId="2" fillId="0" borderId="2" xfId="2" applyNumberFormat="1" applyFont="1" applyBorder="1" applyAlignment="1" applyProtection="1">
      <alignment horizontal="center"/>
    </xf>
    <xf numFmtId="4" fontId="2" fillId="0" borderId="59" xfId="2" applyNumberFormat="1" applyFont="1" applyBorder="1" applyAlignment="1" applyProtection="1">
      <alignment horizontal="center"/>
    </xf>
    <xf numFmtId="0" fontId="3" fillId="0" borderId="60" xfId="2" applyFont="1" applyBorder="1" applyProtection="1"/>
    <xf numFmtId="0" fontId="2" fillId="0" borderId="6" xfId="2" applyFont="1" applyBorder="1" applyAlignment="1" applyProtection="1">
      <alignment horizontal="center"/>
    </xf>
    <xf numFmtId="0" fontId="3" fillId="0" borderId="7" xfId="2" applyFont="1" applyBorder="1" applyProtection="1"/>
    <xf numFmtId="0" fontId="3" fillId="0" borderId="8" xfId="2" applyFont="1" applyBorder="1" applyProtection="1"/>
    <xf numFmtId="0" fontId="3" fillId="0" borderId="9" xfId="2" applyFont="1" applyBorder="1" applyProtection="1"/>
    <xf numFmtId="0" fontId="3" fillId="0" borderId="6" xfId="2" applyFont="1" applyBorder="1" applyProtection="1"/>
    <xf numFmtId="4" fontId="2" fillId="0" borderId="6" xfId="2" applyNumberFormat="1" applyFont="1" applyBorder="1" applyAlignment="1" applyProtection="1">
      <alignment horizontal="center"/>
    </xf>
    <xf numFmtId="4" fontId="2" fillId="0" borderId="61" xfId="2" applyNumberFormat="1" applyFont="1" applyBorder="1" applyAlignment="1" applyProtection="1">
      <alignment horizontal="center"/>
    </xf>
    <xf numFmtId="0" fontId="2" fillId="0" borderId="10" xfId="2" applyFont="1" applyBorder="1" applyProtection="1"/>
    <xf numFmtId="0" fontId="2" fillId="0" borderId="4" xfId="2" applyFont="1" applyBorder="1" applyProtection="1"/>
    <xf numFmtId="4" fontId="2" fillId="0" borderId="63" xfId="2" applyNumberFormat="1" applyFont="1" applyBorder="1" applyAlignment="1" applyProtection="1">
      <alignment horizontal="center"/>
    </xf>
    <xf numFmtId="0" fontId="1" fillId="2" borderId="11" xfId="2" applyFont="1" applyFill="1" applyBorder="1" applyAlignment="1" applyProtection="1">
      <alignment horizontal="center" vertical="top"/>
    </xf>
    <xf numFmtId="0" fontId="6" fillId="0" borderId="11" xfId="2" applyFont="1" applyBorder="1" applyAlignment="1" applyProtection="1">
      <alignment horizontal="center" vertical="top"/>
    </xf>
    <xf numFmtId="0" fontId="2" fillId="0" borderId="10" xfId="2" applyFont="1" applyBorder="1" applyAlignment="1" applyProtection="1">
      <alignment vertical="top"/>
    </xf>
    <xf numFmtId="0" fontId="2" fillId="0" borderId="10" xfId="2" applyFont="1" applyBorder="1" applyAlignment="1" applyProtection="1">
      <alignment horizontal="center" vertical="top"/>
    </xf>
    <xf numFmtId="0" fontId="7" fillId="0" borderId="14" xfId="2" applyFont="1" applyAlignment="1" applyProtection="1">
      <alignment horizontal="left" vertical="top"/>
    </xf>
    <xf numFmtId="2" fontId="2" fillId="0" borderId="62" xfId="2" applyNumberFormat="1" applyFont="1" applyBorder="1" applyAlignment="1" applyProtection="1">
      <alignment horizontal="center" vertical="top"/>
    </xf>
    <xf numFmtId="0" fontId="2" fillId="0" borderId="13" xfId="2" applyFont="1" applyBorder="1" applyAlignment="1" applyProtection="1">
      <alignment horizontal="center" vertical="top" shrinkToFit="1"/>
    </xf>
    <xf numFmtId="4" fontId="2" fillId="0" borderId="63" xfId="2" applyNumberFormat="1" applyFont="1" applyBorder="1" applyAlignment="1" applyProtection="1">
      <alignment horizontal="right"/>
    </xf>
    <xf numFmtId="0" fontId="2" fillId="0" borderId="62" xfId="2" applyFont="1" applyBorder="1" applyProtection="1"/>
    <xf numFmtId="0" fontId="2" fillId="0" borderId="14" xfId="2" applyFont="1" applyAlignment="1" applyProtection="1">
      <alignment horizontal="left" vertical="top"/>
    </xf>
    <xf numFmtId="166" fontId="2" fillId="0" borderId="62" xfId="2" applyNumberFormat="1" applyFont="1" applyBorder="1" applyAlignment="1" applyProtection="1">
      <alignment horizontal="center" vertical="top"/>
    </xf>
    <xf numFmtId="0" fontId="7" fillId="0" borderId="10" xfId="2" applyFont="1" applyBorder="1" applyAlignment="1" applyProtection="1">
      <alignment vertical="top"/>
    </xf>
    <xf numFmtId="164" fontId="2" fillId="0" borderId="11" xfId="2" applyNumberFormat="1" applyFont="1" applyBorder="1" applyAlignment="1" applyProtection="1">
      <alignment horizontal="right"/>
    </xf>
    <xf numFmtId="166" fontId="2" fillId="0" borderId="62" xfId="2" applyNumberFormat="1" applyFont="1" applyBorder="1" applyProtection="1"/>
    <xf numFmtId="0" fontId="7" fillId="0" borderId="10" xfId="2" applyFont="1" applyBorder="1" applyAlignment="1" applyProtection="1">
      <alignment horizontal="left" vertical="top"/>
    </xf>
    <xf numFmtId="0" fontId="2" fillId="0" borderId="13" xfId="2" applyFont="1" applyBorder="1" applyAlignment="1" applyProtection="1">
      <alignment horizontal="center"/>
    </xf>
    <xf numFmtId="0" fontId="6" fillId="0" borderId="7" xfId="2" applyFont="1" applyBorder="1" applyProtection="1"/>
    <xf numFmtId="0" fontId="2" fillId="0" borderId="68" xfId="2" applyFont="1" applyBorder="1" applyAlignment="1" applyProtection="1">
      <alignment horizontal="left"/>
    </xf>
    <xf numFmtId="0" fontId="6" fillId="0" borderId="66" xfId="2" applyFont="1" applyBorder="1" applyProtection="1"/>
    <xf numFmtId="164" fontId="2" fillId="0" borderId="67" xfId="2" applyNumberFormat="1" applyFont="1" applyBorder="1" applyAlignment="1" applyProtection="1">
      <alignment horizontal="right"/>
    </xf>
    <xf numFmtId="164" fontId="2" fillId="0" borderId="63" xfId="2" applyNumberFormat="1" applyFont="1" applyBorder="1" applyAlignment="1" applyProtection="1">
      <alignment horizontal="right"/>
    </xf>
    <xf numFmtId="0" fontId="1" fillId="0" borderId="13" xfId="2" applyFont="1" applyBorder="1" applyAlignment="1" applyProtection="1">
      <alignment horizontal="center" vertical="top" shrinkToFit="1"/>
    </xf>
    <xf numFmtId="0" fontId="2" fillId="0" borderId="10" xfId="2" applyFont="1" applyBorder="1" applyAlignment="1" applyProtection="1">
      <alignment horizontal="left" vertical="top"/>
    </xf>
    <xf numFmtId="0" fontId="0" fillId="0" borderId="14" xfId="2" applyFont="1" applyProtection="1"/>
    <xf numFmtId="0" fontId="3" fillId="0" borderId="13" xfId="2" applyFont="1" applyBorder="1" applyProtection="1"/>
    <xf numFmtId="0" fontId="2" fillId="3" borderId="11" xfId="2" applyFont="1" applyFill="1" applyBorder="1" applyAlignment="1" applyProtection="1">
      <alignment horizontal="center"/>
    </xf>
    <xf numFmtId="4" fontId="2" fillId="0" borderId="37" xfId="2" applyNumberFormat="1" applyFont="1" applyBorder="1" applyAlignment="1" applyProtection="1">
      <alignment horizontal="right"/>
    </xf>
    <xf numFmtId="4" fontId="2" fillId="0" borderId="24" xfId="2" applyNumberFormat="1" applyFont="1" applyBorder="1" applyAlignment="1" applyProtection="1">
      <alignment horizontal="right"/>
    </xf>
    <xf numFmtId="0" fontId="2" fillId="0" borderId="58" xfId="2" applyFont="1" applyBorder="1" applyAlignment="1" applyProtection="1">
      <alignment horizontal="left"/>
    </xf>
    <xf numFmtId="0" fontId="1" fillId="2" borderId="13" xfId="2" applyFont="1" applyFill="1" applyBorder="1" applyAlignment="1" applyProtection="1">
      <alignment horizontal="center" vertical="top"/>
    </xf>
    <xf numFmtId="0" fontId="1" fillId="2" borderId="13" xfId="2" applyFont="1" applyFill="1" applyBorder="1" applyAlignment="1" applyProtection="1">
      <alignment horizontal="center" vertical="top" shrinkToFit="1"/>
    </xf>
    <xf numFmtId="0" fontId="2" fillId="0" borderId="13" xfId="2" applyFont="1" applyBorder="1" applyAlignment="1" applyProtection="1">
      <alignment horizontal="center" vertical="top"/>
    </xf>
    <xf numFmtId="0" fontId="2" fillId="0" borderId="18" xfId="2" applyFont="1" applyBorder="1" applyProtection="1"/>
    <xf numFmtId="0" fontId="2" fillId="0" borderId="11" xfId="2" applyFont="1" applyBorder="1" applyAlignment="1" applyProtection="1">
      <alignment horizontal="center" vertical="top" shrinkToFit="1"/>
    </xf>
    <xf numFmtId="0" fontId="6" fillId="0" borderId="11" xfId="2" applyFont="1" applyBorder="1" applyAlignment="1" applyProtection="1">
      <alignment horizontal="center" vertical="top" shrinkToFit="1"/>
    </xf>
    <xf numFmtId="0" fontId="6" fillId="0" borderId="10" xfId="2" applyFont="1" applyBorder="1" applyAlignment="1" applyProtection="1">
      <alignment horizontal="center" vertical="top" wrapText="1"/>
    </xf>
    <xf numFmtId="0" fontId="4" fillId="0" borderId="11" xfId="2" applyFont="1" applyBorder="1" applyAlignment="1" applyProtection="1">
      <alignment vertical="top"/>
    </xf>
    <xf numFmtId="166" fontId="2" fillId="0" borderId="64" xfId="2" applyNumberFormat="1" applyFont="1" applyBorder="1" applyAlignment="1" applyProtection="1">
      <alignment horizontal="left"/>
    </xf>
    <xf numFmtId="166" fontId="2" fillId="0" borderId="14" xfId="2" applyNumberFormat="1" applyFont="1" applyAlignment="1" applyProtection="1">
      <alignment horizontal="left"/>
    </xf>
    <xf numFmtId="0" fontId="2" fillId="0" borderId="14" xfId="2" applyFont="1" applyAlignment="1" applyProtection="1">
      <alignment horizontal="right"/>
    </xf>
    <xf numFmtId="4" fontId="2" fillId="0" borderId="14" xfId="2" applyNumberFormat="1" applyFont="1" applyProtection="1"/>
    <xf numFmtId="0" fontId="2" fillId="0" borderId="14" xfId="2" applyFont="1" applyAlignment="1" applyProtection="1">
      <alignment horizontal="center" vertical="top" shrinkToFit="1"/>
    </xf>
    <xf numFmtId="2" fontId="2" fillId="0" borderId="14" xfId="2" applyNumberFormat="1" applyFont="1" applyAlignment="1" applyProtection="1">
      <alignment horizontal="center" vertical="top"/>
    </xf>
    <xf numFmtId="166" fontId="2" fillId="0" borderId="14" xfId="2" applyNumberFormat="1" applyFont="1" applyAlignment="1" applyProtection="1">
      <alignment horizontal="center" vertical="top"/>
    </xf>
    <xf numFmtId="0" fontId="6" fillId="0" borderId="14" xfId="2" applyFont="1" applyAlignment="1" applyProtection="1">
      <alignment horizontal="center" vertical="top" wrapText="1"/>
    </xf>
    <xf numFmtId="0" fontId="6" fillId="0" borderId="14" xfId="2" applyFont="1" applyAlignment="1" applyProtection="1">
      <alignment horizontal="center" vertical="top"/>
    </xf>
    <xf numFmtId="0" fontId="1" fillId="0" borderId="14" xfId="2" applyFont="1" applyAlignment="1" applyProtection="1">
      <alignment horizontal="center" vertical="top"/>
    </xf>
    <xf numFmtId="0" fontId="1" fillId="0" borderId="14" xfId="2" applyFont="1" applyAlignment="1" applyProtection="1">
      <alignment horizontal="center" vertical="top" shrinkToFit="1"/>
    </xf>
    <xf numFmtId="0" fontId="4" fillId="0" borderId="14" xfId="2" applyFont="1" applyAlignment="1" applyProtection="1">
      <alignment horizontal="left" vertical="top"/>
    </xf>
    <xf numFmtId="0" fontId="6" fillId="0" borderId="14" xfId="2" applyFont="1" applyAlignment="1" applyProtection="1">
      <alignment horizontal="center"/>
    </xf>
    <xf numFmtId="4" fontId="6" fillId="0" borderId="14" xfId="2" applyNumberFormat="1" applyFont="1" applyAlignment="1" applyProtection="1">
      <alignment horizontal="right"/>
    </xf>
    <xf numFmtId="0" fontId="2" fillId="0" borderId="18" xfId="2" applyFont="1" applyBorder="1" applyAlignment="1" applyProtection="1">
      <alignment horizontal="left"/>
    </xf>
    <xf numFmtId="0" fontId="2" fillId="0" borderId="18" xfId="2" applyFont="1" applyBorder="1" applyAlignment="1" applyProtection="1">
      <alignment horizontal="center"/>
    </xf>
    <xf numFmtId="0" fontId="2" fillId="0" borderId="13" xfId="2" applyFont="1" applyBorder="1" applyAlignment="1" applyProtection="1">
      <alignment vertical="top"/>
    </xf>
    <xf numFmtId="0" fontId="9" fillId="0" borderId="14" xfId="2" applyFont="1" applyAlignment="1" applyProtection="1">
      <alignment horizontal="left" vertical="top"/>
    </xf>
    <xf numFmtId="0" fontId="2" fillId="0" borderId="69" xfId="2" applyFont="1" applyBorder="1" applyAlignment="1" applyProtection="1">
      <alignment horizontal="center" vertical="center"/>
    </xf>
    <xf numFmtId="0" fontId="2" fillId="0" borderId="32" xfId="2" applyFont="1" applyBorder="1" applyAlignment="1" applyProtection="1">
      <alignment horizontal="center"/>
    </xf>
    <xf numFmtId="0" fontId="2" fillId="0" borderId="33" xfId="2" applyFont="1" applyBorder="1" applyAlignment="1" applyProtection="1">
      <alignment horizontal="center" vertical="center"/>
    </xf>
    <xf numFmtId="0" fontId="3" fillId="0" borderId="20" xfId="2" applyFont="1" applyBorder="1" applyProtection="1"/>
    <xf numFmtId="0" fontId="3" fillId="0" borderId="34" xfId="2" applyFont="1" applyBorder="1" applyProtection="1"/>
    <xf numFmtId="0" fontId="2" fillId="0" borderId="32" xfId="2" applyFont="1" applyBorder="1" applyAlignment="1" applyProtection="1">
      <alignment horizontal="center" vertical="center"/>
    </xf>
    <xf numFmtId="4" fontId="2" fillId="0" borderId="32" xfId="2" applyNumberFormat="1" applyFont="1" applyBorder="1" applyAlignment="1" applyProtection="1">
      <alignment horizontal="center"/>
    </xf>
    <xf numFmtId="4" fontId="2" fillId="0" borderId="70" xfId="2" applyNumberFormat="1" applyFont="1" applyBorder="1" applyAlignment="1" applyProtection="1">
      <alignment horizontal="center"/>
    </xf>
    <xf numFmtId="0" fontId="14" fillId="0" borderId="14" xfId="2" applyFont="1" applyAlignment="1" applyProtection="1">
      <alignment horizontal="center"/>
    </xf>
    <xf numFmtId="0" fontId="1" fillId="2" borderId="11" xfId="2" applyFont="1" applyFill="1" applyBorder="1" applyAlignment="1" applyProtection="1">
      <alignment horizontal="center" vertical="top" shrinkToFit="1"/>
    </xf>
    <xf numFmtId="168" fontId="2" fillId="0" borderId="11" xfId="2" applyNumberFormat="1" applyFont="1" applyBorder="1" applyAlignment="1" applyProtection="1">
      <alignment horizontal="right"/>
    </xf>
    <xf numFmtId="168" fontId="2" fillId="0" borderId="63" xfId="2" applyNumberFormat="1" applyFont="1" applyBorder="1" applyAlignment="1" applyProtection="1">
      <alignment horizontal="center"/>
    </xf>
    <xf numFmtId="0" fontId="15" fillId="0" borderId="13" xfId="2" applyFont="1" applyBorder="1" applyProtection="1"/>
    <xf numFmtId="0" fontId="15" fillId="0" borderId="11" xfId="2" applyFont="1" applyBorder="1" applyAlignment="1" applyProtection="1">
      <alignment horizontal="center"/>
    </xf>
    <xf numFmtId="4" fontId="15" fillId="0" borderId="11" xfId="2" applyNumberFormat="1" applyFont="1" applyBorder="1" applyAlignment="1" applyProtection="1">
      <alignment horizontal="right"/>
    </xf>
    <xf numFmtId="0" fontId="15" fillId="0" borderId="62" xfId="2" applyFont="1" applyBorder="1" applyAlignment="1" applyProtection="1">
      <alignment horizontal="center"/>
    </xf>
    <xf numFmtId="0" fontId="15" fillId="0" borderId="11" xfId="2" applyFont="1" applyBorder="1" applyAlignment="1" applyProtection="1">
      <alignment horizontal="center" vertical="top" shrinkToFit="1"/>
    </xf>
    <xf numFmtId="0" fontId="2" fillId="0" borderId="10" xfId="2" applyFont="1" applyBorder="1" applyAlignment="1" applyProtection="1">
      <alignment horizontal="left" vertical="top"/>
    </xf>
    <xf numFmtId="168" fontId="2" fillId="0" borderId="67" xfId="2" applyNumberFormat="1" applyFont="1" applyBorder="1" applyAlignment="1" applyProtection="1">
      <alignment horizontal="right"/>
    </xf>
    <xf numFmtId="0" fontId="2" fillId="0" borderId="35" xfId="2" applyFont="1" applyBorder="1" applyAlignment="1" applyProtection="1">
      <alignment vertical="top"/>
    </xf>
    <xf numFmtId="0" fontId="2" fillId="0" borderId="19" xfId="2" applyFont="1" applyBorder="1" applyProtection="1"/>
    <xf numFmtId="0" fontId="6" fillId="0" borderId="10" xfId="2" applyFont="1" applyBorder="1" applyAlignment="1" applyProtection="1">
      <alignment horizontal="center"/>
    </xf>
    <xf numFmtId="0" fontId="6" fillId="0" borderId="14" xfId="2" applyFont="1" applyAlignment="1" applyProtection="1">
      <alignment horizontal="center"/>
    </xf>
    <xf numFmtId="0" fontId="6" fillId="0" borderId="13" xfId="2" applyFont="1" applyBorder="1" applyAlignment="1" applyProtection="1">
      <alignment horizontal="center"/>
    </xf>
    <xf numFmtId="0" fontId="2" fillId="0" borderId="35" xfId="2" applyFont="1" applyBorder="1" applyProtection="1"/>
    <xf numFmtId="0" fontId="4" fillId="0" borderId="35" xfId="2" applyFont="1" applyBorder="1" applyProtection="1"/>
    <xf numFmtId="0" fontId="20" fillId="0" borderId="11" xfId="2" applyFont="1" applyBorder="1" applyAlignment="1" applyProtection="1">
      <alignment horizontal="center" vertical="top"/>
    </xf>
    <xf numFmtId="0" fontId="20" fillId="0" borderId="11" xfId="2" applyFont="1" applyBorder="1" applyAlignment="1" applyProtection="1">
      <alignment horizontal="center" vertical="top" shrinkToFit="1"/>
    </xf>
    <xf numFmtId="0" fontId="2" fillId="0" borderId="11" xfId="2" applyFont="1" applyBorder="1" applyProtection="1"/>
    <xf numFmtId="0" fontId="3" fillId="0" borderId="10" xfId="2" applyFont="1" applyBorder="1" applyProtection="1"/>
    <xf numFmtId="0" fontId="21" fillId="0" borderId="10" xfId="2" applyFont="1" applyBorder="1" applyProtection="1"/>
    <xf numFmtId="0" fontId="4" fillId="4" borderId="11" xfId="2" applyFont="1" applyFill="1" applyBorder="1" applyAlignment="1" applyProtection="1">
      <alignment vertical="top"/>
    </xf>
    <xf numFmtId="0" fontId="2" fillId="5" borderId="14" xfId="2" applyFont="1" applyFill="1" applyAlignment="1" applyProtection="1">
      <alignment vertical="top"/>
    </xf>
    <xf numFmtId="0" fontId="2" fillId="4" borderId="13" xfId="2" applyFont="1" applyFill="1" applyBorder="1" applyProtection="1"/>
    <xf numFmtId="168" fontId="2" fillId="0" borderId="63" xfId="2" applyNumberFormat="1" applyFont="1" applyBorder="1" applyAlignment="1" applyProtection="1">
      <alignment horizontal="right"/>
    </xf>
    <xf numFmtId="0" fontId="2" fillId="0" borderId="40" xfId="2" applyFont="1" applyBorder="1" applyProtection="1"/>
    <xf numFmtId="4" fontId="1" fillId="0" borderId="57" xfId="2" applyNumberFormat="1" applyFont="1" applyBorder="1" applyAlignment="1" applyProtection="1">
      <alignment horizontal="left"/>
    </xf>
    <xf numFmtId="4" fontId="1" fillId="0" borderId="37" xfId="2" applyNumberFormat="1" applyFont="1" applyBorder="1" applyAlignment="1" applyProtection="1">
      <alignment horizontal="left"/>
    </xf>
    <xf numFmtId="0" fontId="2" fillId="4" borderId="14" xfId="2" applyFont="1" applyFill="1" applyProtection="1"/>
    <xf numFmtId="4" fontId="1" fillId="4" borderId="18" xfId="2" applyNumberFormat="1" applyFont="1" applyFill="1" applyBorder="1" applyAlignment="1" applyProtection="1">
      <alignment horizontal="left"/>
    </xf>
    <xf numFmtId="4" fontId="1" fillId="4" borderId="14" xfId="2" applyNumberFormat="1" applyFont="1" applyFill="1" applyAlignment="1" applyProtection="1">
      <alignment horizontal="left"/>
    </xf>
    <xf numFmtId="4" fontId="1" fillId="0" borderId="24" xfId="2" applyNumberFormat="1" applyFont="1" applyBorder="1" applyAlignment="1" applyProtection="1">
      <alignment horizontal="left"/>
    </xf>
    <xf numFmtId="0" fontId="3" fillId="0" borderId="14" xfId="2" applyFont="1" applyAlignment="1" applyProtection="1">
      <alignment horizontal="left"/>
    </xf>
    <xf numFmtId="0" fontId="3" fillId="0" borderId="24" xfId="2" applyFont="1" applyBorder="1" applyAlignment="1" applyProtection="1">
      <alignment horizontal="left"/>
    </xf>
    <xf numFmtId="4" fontId="1" fillId="0" borderId="71" xfId="2" applyNumberFormat="1" applyFont="1" applyBorder="1" applyProtection="1"/>
    <xf numFmtId="0" fontId="3" fillId="0" borderId="8" xfId="2" applyFont="1" applyBorder="1" applyProtection="1"/>
    <xf numFmtId="0" fontId="3" fillId="0" borderId="72" xfId="2" applyFont="1" applyBorder="1" applyProtection="1"/>
    <xf numFmtId="0" fontId="22" fillId="0" borderId="18" xfId="2" applyFont="1" applyBorder="1" applyAlignment="1" applyProtection="1">
      <alignment horizontal="center"/>
    </xf>
    <xf numFmtId="0" fontId="0" fillId="0" borderId="24" xfId="2" applyFont="1" applyBorder="1" applyProtection="1"/>
    <xf numFmtId="0" fontId="22" fillId="0" borderId="18" xfId="2" applyFont="1" applyBorder="1" applyAlignment="1" applyProtection="1">
      <alignment horizontal="center" wrapText="1"/>
    </xf>
    <xf numFmtId="0" fontId="0" fillId="0" borderId="14" xfId="2" applyFont="1" applyAlignment="1" applyProtection="1">
      <alignment wrapText="1"/>
    </xf>
    <xf numFmtId="0" fontId="0" fillId="0" borderId="24" xfId="2" applyFont="1" applyBorder="1" applyAlignment="1" applyProtection="1">
      <alignment wrapText="1"/>
    </xf>
    <xf numFmtId="0" fontId="22" fillId="4" borderId="18" xfId="2" applyFont="1" applyFill="1" applyBorder="1" applyAlignment="1" applyProtection="1">
      <alignment horizontal="center"/>
    </xf>
    <xf numFmtId="0" fontId="3" fillId="5" borderId="14" xfId="2" applyFont="1" applyFill="1" applyProtection="1"/>
    <xf numFmtId="0" fontId="3" fillId="5" borderId="24" xfId="2" applyFont="1" applyFill="1" applyBorder="1" applyProtection="1"/>
    <xf numFmtId="0" fontId="3" fillId="0" borderId="18" xfId="2" applyFont="1" applyBorder="1" applyAlignment="1" applyProtection="1">
      <alignment horizontal="center"/>
    </xf>
    <xf numFmtId="0" fontId="23" fillId="0" borderId="18" xfId="2" applyFont="1" applyBorder="1" applyAlignment="1" applyProtection="1">
      <alignment horizontal="center"/>
    </xf>
    <xf numFmtId="0" fontId="3" fillId="0" borderId="18" xfId="2" applyFont="1" applyBorder="1" applyAlignment="1" applyProtection="1">
      <alignment horizontal="left"/>
    </xf>
    <xf numFmtId="0" fontId="0" fillId="0" borderId="24" xfId="2" applyFont="1" applyBorder="1" applyProtection="1"/>
    <xf numFmtId="0" fontId="2" fillId="0" borderId="73" xfId="2" applyFont="1" applyBorder="1" applyAlignment="1" applyProtection="1">
      <alignment horizontal="center" vertical="center"/>
    </xf>
    <xf numFmtId="0" fontId="2" fillId="0" borderId="15" xfId="2" applyFont="1" applyBorder="1" applyAlignment="1" applyProtection="1">
      <alignment horizontal="center" vertical="center"/>
    </xf>
    <xf numFmtId="0" fontId="2" fillId="0" borderId="27" xfId="2" applyFont="1" applyBorder="1" applyAlignment="1" applyProtection="1">
      <alignment horizontal="center" vertical="center"/>
    </xf>
    <xf numFmtId="0" fontId="2" fillId="0" borderId="71" xfId="2" applyFont="1" applyBorder="1" applyAlignment="1" applyProtection="1">
      <alignment horizontal="center" vertical="center"/>
    </xf>
    <xf numFmtId="0" fontId="2" fillId="0" borderId="16" xfId="2" applyFont="1" applyBorder="1" applyAlignment="1" applyProtection="1">
      <alignment vertical="center"/>
    </xf>
    <xf numFmtId="168" fontId="2" fillId="0" borderId="28" xfId="2" applyNumberFormat="1" applyFont="1" applyBorder="1" applyProtection="1"/>
    <xf numFmtId="0" fontId="2" fillId="0" borderId="74" xfId="2" applyFont="1" applyBorder="1" applyAlignment="1" applyProtection="1">
      <alignment horizontal="center" vertical="center"/>
    </xf>
    <xf numFmtId="168" fontId="2" fillId="0" borderId="29" xfId="2" applyNumberFormat="1" applyFont="1" applyBorder="1" applyProtection="1"/>
    <xf numFmtId="168" fontId="2" fillId="0" borderId="28" xfId="2" applyNumberFormat="1" applyFont="1" applyBorder="1" applyAlignment="1" applyProtection="1">
      <alignment vertical="center"/>
    </xf>
    <xf numFmtId="0" fontId="3" fillId="0" borderId="14" xfId="2" applyFont="1" applyProtection="1"/>
    <xf numFmtId="0" fontId="0" fillId="5" borderId="14" xfId="2" applyFont="1" applyFill="1" applyProtection="1"/>
    <xf numFmtId="0" fontId="6" fillId="0" borderId="73" xfId="2" applyFont="1" applyBorder="1" applyAlignment="1" applyProtection="1">
      <alignment horizontal="right" vertical="center"/>
    </xf>
    <xf numFmtId="0" fontId="3" fillId="0" borderId="26" xfId="2" applyFont="1" applyBorder="1" applyProtection="1"/>
    <xf numFmtId="168" fontId="6" fillId="0" borderId="30" xfId="2" applyNumberFormat="1" applyFont="1" applyBorder="1" applyProtection="1"/>
    <xf numFmtId="164" fontId="3" fillId="6" borderId="14" xfId="2" applyNumberFormat="1" applyFont="1" applyFill="1" applyProtection="1"/>
    <xf numFmtId="164" fontId="3" fillId="0" borderId="14" xfId="2" applyNumberFormat="1" applyFont="1" applyProtection="1"/>
    <xf numFmtId="0" fontId="2" fillId="0" borderId="73" xfId="2" applyFont="1" applyBorder="1" applyAlignment="1" applyProtection="1">
      <alignment horizontal="right" vertical="center"/>
    </xf>
    <xf numFmtId="168" fontId="2" fillId="0" borderId="30" xfId="2" applyNumberFormat="1" applyFont="1" applyBorder="1" applyProtection="1"/>
    <xf numFmtId="4" fontId="2" fillId="6" borderId="14" xfId="2" applyNumberFormat="1" applyFont="1" applyFill="1" applyProtection="1"/>
    <xf numFmtId="0" fontId="6" fillId="0" borderId="73" xfId="2" applyFont="1" applyBorder="1" applyAlignment="1" applyProtection="1">
      <alignment horizontal="right" vertical="center" wrapText="1"/>
    </xf>
    <xf numFmtId="168" fontId="6" fillId="0" borderId="31" xfId="2" applyNumberFormat="1" applyFont="1" applyBorder="1" applyProtection="1"/>
    <xf numFmtId="4" fontId="6" fillId="6" borderId="14" xfId="2" applyNumberFormat="1" applyFont="1" applyFill="1" applyProtection="1"/>
    <xf numFmtId="0" fontId="22" fillId="0" borderId="18" xfId="2" applyFont="1" applyBorder="1" applyAlignment="1" applyProtection="1">
      <alignment horizontal="left"/>
    </xf>
    <xf numFmtId="0" fontId="3" fillId="0" borderId="24" xfId="2" applyFont="1" applyBorder="1" applyProtection="1"/>
    <xf numFmtId="0" fontId="3" fillId="0" borderId="12" xfId="2" applyFont="1" applyBorder="1" applyProtection="1"/>
    <xf numFmtId="0" fontId="3" fillId="0" borderId="25" xfId="2" applyFont="1" applyBorder="1" applyAlignment="1" applyProtection="1">
      <alignment horizontal="left"/>
    </xf>
    <xf numFmtId="0" fontId="3" fillId="0" borderId="75" xfId="2" applyFont="1" applyBorder="1" applyProtection="1"/>
    <xf numFmtId="0" fontId="0" fillId="0" borderId="76" xfId="2" applyFont="1" applyBorder="1" applyProtection="1"/>
    <xf numFmtId="2" fontId="2" fillId="0" borderId="62" xfId="0" applyNumberFormat="1" applyFont="1" applyBorder="1" applyAlignment="1" applyProtection="1">
      <alignment horizontal="center"/>
    </xf>
    <xf numFmtId="0" fontId="2" fillId="0" borderId="13" xfId="0" applyFont="1" applyBorder="1" applyProtection="1"/>
    <xf numFmtId="164" fontId="2" fillId="0" borderId="11" xfId="0" applyNumberFormat="1" applyFont="1" applyBorder="1" applyAlignment="1" applyProtection="1">
      <alignment horizontal="center"/>
    </xf>
    <xf numFmtId="4" fontId="1" fillId="0" borderId="57" xfId="4" applyNumberFormat="1" applyFont="1" applyBorder="1" applyAlignment="1" applyProtection="1">
      <alignment horizontal="left"/>
    </xf>
    <xf numFmtId="4" fontId="1" fillId="0" borderId="37" xfId="4" applyNumberFormat="1" applyFont="1" applyBorder="1" applyAlignment="1" applyProtection="1">
      <alignment horizontal="left"/>
    </xf>
    <xf numFmtId="4" fontId="1" fillId="0" borderId="18" xfId="4" applyNumberFormat="1" applyFont="1" applyBorder="1" applyAlignment="1" applyProtection="1">
      <alignment horizontal="left"/>
    </xf>
    <xf numFmtId="0" fontId="3" fillId="0" borderId="14" xfId="4" applyAlignment="1" applyProtection="1">
      <alignment horizontal="left"/>
    </xf>
    <xf numFmtId="0" fontId="3" fillId="0" borderId="24" xfId="4" applyBorder="1" applyAlignment="1" applyProtection="1">
      <alignment horizontal="left"/>
    </xf>
    <xf numFmtId="4" fontId="1" fillId="0" borderId="90" xfId="4" applyNumberFormat="1" applyFont="1" applyBorder="1" applyProtection="1"/>
    <xf numFmtId="0" fontId="3" fillId="0" borderId="36" xfId="4" applyBorder="1" applyProtection="1"/>
    <xf numFmtId="0" fontId="3" fillId="0" borderId="89" xfId="4" applyBorder="1" applyProtection="1"/>
    <xf numFmtId="4" fontId="1" fillId="0" borderId="81" xfId="4" applyNumberFormat="1" applyFont="1" applyBorder="1" applyAlignment="1" applyProtection="1">
      <alignment horizontal="center"/>
    </xf>
    <xf numFmtId="4" fontId="1" fillId="0" borderId="20" xfId="4" applyNumberFormat="1" applyFont="1" applyBorder="1" applyAlignment="1" applyProtection="1">
      <alignment horizontal="center"/>
    </xf>
    <xf numFmtId="4" fontId="1" fillId="0" borderId="88" xfId="4" applyNumberFormat="1" applyFont="1" applyBorder="1" applyAlignment="1" applyProtection="1">
      <alignment horizontal="center"/>
    </xf>
    <xf numFmtId="4" fontId="1" fillId="0" borderId="18" xfId="4" applyNumberFormat="1" applyFont="1" applyBorder="1" applyAlignment="1" applyProtection="1">
      <alignment horizontal="center"/>
    </xf>
    <xf numFmtId="4" fontId="1" fillId="0" borderId="14" xfId="4" applyNumberFormat="1" applyFont="1" applyAlignment="1" applyProtection="1">
      <alignment horizontal="center"/>
    </xf>
    <xf numFmtId="4" fontId="1" fillId="0" borderId="24" xfId="4" applyNumberFormat="1" applyFont="1" applyBorder="1" applyAlignment="1" applyProtection="1">
      <alignment horizontal="center"/>
    </xf>
    <xf numFmtId="0" fontId="31" fillId="0" borderId="18" xfId="4" applyFont="1" applyBorder="1" applyAlignment="1" applyProtection="1">
      <alignment horizontal="center"/>
    </xf>
    <xf numFmtId="0" fontId="31" fillId="0" borderId="14" xfId="4" applyFont="1" applyAlignment="1" applyProtection="1">
      <alignment horizontal="center"/>
    </xf>
    <xf numFmtId="0" fontId="31" fillId="0" borderId="24" xfId="4" applyFont="1" applyBorder="1" applyAlignment="1" applyProtection="1">
      <alignment horizontal="center"/>
    </xf>
    <xf numFmtId="0" fontId="3" fillId="0" borderId="14" xfId="4" applyProtection="1"/>
    <xf numFmtId="0" fontId="3" fillId="0" borderId="18" xfId="4" applyBorder="1" applyAlignment="1" applyProtection="1">
      <alignment horizontal="center"/>
    </xf>
    <xf numFmtId="0" fontId="3" fillId="0" borderId="14" xfId="4" applyAlignment="1" applyProtection="1">
      <alignment horizontal="center"/>
    </xf>
    <xf numFmtId="0" fontId="3" fillId="0" borderId="24" xfId="4" applyBorder="1" applyAlignment="1" applyProtection="1">
      <alignment horizontal="center"/>
    </xf>
    <xf numFmtId="0" fontId="22" fillId="0" borderId="18" xfId="4" applyFont="1" applyBorder="1" applyAlignment="1" applyProtection="1">
      <alignment horizontal="center"/>
    </xf>
    <xf numFmtId="0" fontId="22" fillId="0" borderId="14" xfId="4" applyFont="1" applyAlignment="1" applyProtection="1">
      <alignment horizontal="center"/>
    </xf>
    <xf numFmtId="0" fontId="22" fillId="0" borderId="24" xfId="4" applyFont="1" applyBorder="1" applyAlignment="1" applyProtection="1">
      <alignment horizontal="center"/>
    </xf>
    <xf numFmtId="0" fontId="3" fillId="0" borderId="18" xfId="4" applyBorder="1" applyAlignment="1" applyProtection="1">
      <alignment horizontal="left"/>
    </xf>
    <xf numFmtId="0" fontId="3" fillId="0" borderId="24" xfId="4" applyBorder="1" applyProtection="1"/>
    <xf numFmtId="0" fontId="2" fillId="0" borderId="78" xfId="4" applyFont="1" applyBorder="1" applyAlignment="1" applyProtection="1">
      <alignment horizontal="center" vertical="center"/>
    </xf>
    <xf numFmtId="0" fontId="2" fillId="0" borderId="54" xfId="4" applyFont="1" applyBorder="1" applyAlignment="1" applyProtection="1">
      <alignment horizontal="center" vertical="center"/>
    </xf>
    <xf numFmtId="0" fontId="2" fillId="0" borderId="77" xfId="4" applyFont="1" applyBorder="1" applyAlignment="1" applyProtection="1">
      <alignment horizontal="center" vertical="center"/>
    </xf>
    <xf numFmtId="0" fontId="2" fillId="0" borderId="87" xfId="4" applyFont="1" applyBorder="1" applyAlignment="1" applyProtection="1">
      <alignment horizontal="center" vertical="center"/>
    </xf>
    <xf numFmtId="0" fontId="2" fillId="0" borderId="86" xfId="4" applyFont="1" applyBorder="1" applyAlignment="1" applyProtection="1">
      <alignment horizontal="center" vertical="center"/>
    </xf>
    <xf numFmtId="4" fontId="2" fillId="0" borderId="82" xfId="4" applyNumberFormat="1" applyFont="1" applyBorder="1" applyProtection="1"/>
    <xf numFmtId="0" fontId="2" fillId="0" borderId="84" xfId="4" applyFont="1" applyBorder="1" applyAlignment="1" applyProtection="1">
      <alignment horizontal="left" vertical="center"/>
    </xf>
    <xf numFmtId="0" fontId="2" fillId="0" borderId="83" xfId="4" applyFont="1" applyBorder="1" applyAlignment="1" applyProtection="1">
      <alignment horizontal="left" vertical="center"/>
    </xf>
    <xf numFmtId="164" fontId="2" fillId="0" borderId="82" xfId="4" applyNumberFormat="1" applyFont="1" applyBorder="1" applyProtection="1"/>
    <xf numFmtId="0" fontId="2" fillId="0" borderId="84" xfId="4" applyFont="1" applyBorder="1" applyAlignment="1" applyProtection="1">
      <alignment horizontal="center" vertical="center"/>
    </xf>
    <xf numFmtId="0" fontId="2" fillId="0" borderId="83" xfId="4" applyFont="1" applyBorder="1" applyAlignment="1" applyProtection="1">
      <alignment horizontal="center" vertical="center"/>
    </xf>
    <xf numFmtId="164" fontId="2" fillId="0" borderId="85" xfId="4" applyNumberFormat="1" applyFont="1" applyBorder="1" applyProtection="1"/>
    <xf numFmtId="0" fontId="2" fillId="0" borderId="81" xfId="4" applyFont="1" applyBorder="1" applyAlignment="1" applyProtection="1">
      <alignment horizontal="left" vertical="center"/>
    </xf>
    <xf numFmtId="0" fontId="2" fillId="0" borderId="20" xfId="4" applyFont="1" applyBorder="1" applyAlignment="1" applyProtection="1">
      <alignment horizontal="left" vertical="center"/>
    </xf>
    <xf numFmtId="164" fontId="2" fillId="0" borderId="80" xfId="4" applyNumberFormat="1" applyFont="1" applyBorder="1" applyAlignment="1" applyProtection="1">
      <alignment vertical="center"/>
    </xf>
    <xf numFmtId="0" fontId="2" fillId="0" borderId="18" xfId="4" applyFont="1" applyBorder="1" applyAlignment="1" applyProtection="1">
      <alignment horizontal="left" vertical="center"/>
    </xf>
    <xf numFmtId="0" fontId="2" fillId="0" borderId="14" xfId="4" applyFont="1" applyAlignment="1" applyProtection="1">
      <alignment horizontal="left" vertical="center"/>
    </xf>
    <xf numFmtId="0" fontId="2" fillId="0" borderId="18" xfId="4" applyFont="1" applyBorder="1" applyAlignment="1" applyProtection="1">
      <alignment horizontal="center" vertical="center"/>
    </xf>
    <xf numFmtId="0" fontId="2" fillId="0" borderId="14" xfId="4" applyFont="1" applyAlignment="1" applyProtection="1">
      <alignment horizontal="center" vertical="center"/>
    </xf>
    <xf numFmtId="0" fontId="2" fillId="0" borderId="18" xfId="4" applyFont="1" applyBorder="1" applyAlignment="1" applyProtection="1">
      <alignment horizontal="center" vertical="center"/>
    </xf>
    <xf numFmtId="0" fontId="2" fillId="0" borderId="14" xfId="4" applyFont="1" applyAlignment="1" applyProtection="1">
      <alignment horizontal="center" vertical="center"/>
    </xf>
    <xf numFmtId="0" fontId="2" fillId="0" borderId="75" xfId="4" applyFont="1" applyBorder="1" applyAlignment="1" applyProtection="1">
      <alignment vertical="center"/>
    </xf>
    <xf numFmtId="164" fontId="2" fillId="0" borderId="79" xfId="4" applyNumberFormat="1" applyFont="1" applyBorder="1" applyAlignment="1" applyProtection="1">
      <alignment vertical="center"/>
    </xf>
    <xf numFmtId="0" fontId="6" fillId="0" borderId="78" xfId="4" applyFont="1" applyBorder="1" applyAlignment="1" applyProtection="1">
      <alignment horizontal="right" vertical="center"/>
    </xf>
    <xf numFmtId="0" fontId="6" fillId="0" borderId="54" xfId="4" applyFont="1" applyBorder="1" applyAlignment="1" applyProtection="1">
      <alignment horizontal="right" vertical="center"/>
    </xf>
    <xf numFmtId="164" fontId="2" fillId="0" borderId="77" xfId="4" applyNumberFormat="1" applyFont="1" applyBorder="1" applyProtection="1"/>
    <xf numFmtId="0" fontId="6" fillId="0" borderId="78" xfId="4" applyFont="1" applyBorder="1" applyAlignment="1" applyProtection="1">
      <alignment horizontal="right" vertical="center"/>
    </xf>
    <xf numFmtId="0" fontId="6" fillId="0" borderId="54" xfId="4" applyFont="1" applyBorder="1" applyAlignment="1" applyProtection="1">
      <alignment horizontal="right" vertical="center"/>
    </xf>
    <xf numFmtId="0" fontId="2" fillId="0" borderId="78" xfId="4" applyFont="1" applyBorder="1" applyAlignment="1" applyProtection="1">
      <alignment horizontal="right" vertical="center"/>
    </xf>
    <xf numFmtId="0" fontId="2" fillId="0" borderId="54" xfId="4" applyFont="1" applyBorder="1" applyAlignment="1" applyProtection="1">
      <alignment horizontal="right" vertical="center"/>
    </xf>
    <xf numFmtId="0" fontId="2" fillId="0" borderId="78" xfId="4" applyFont="1" applyBorder="1" applyAlignment="1" applyProtection="1">
      <alignment horizontal="right" vertical="center"/>
    </xf>
    <xf numFmtId="0" fontId="2" fillId="0" borderId="54" xfId="4" applyFont="1" applyBorder="1" applyAlignment="1" applyProtection="1">
      <alignment horizontal="right" vertical="center"/>
    </xf>
    <xf numFmtId="0" fontId="6" fillId="0" borderId="78" xfId="4" applyFont="1" applyBorder="1" applyAlignment="1" applyProtection="1">
      <alignment horizontal="right" vertical="center" wrapText="1"/>
    </xf>
    <xf numFmtId="0" fontId="6" fillId="0" borderId="54" xfId="4" applyFont="1" applyBorder="1" applyAlignment="1" applyProtection="1">
      <alignment horizontal="right" vertical="center" wrapText="1"/>
    </xf>
    <xf numFmtId="0" fontId="3" fillId="0" borderId="25" xfId="4" applyBorder="1" applyAlignment="1" applyProtection="1">
      <alignment horizontal="left"/>
    </xf>
    <xf numFmtId="0" fontId="3" fillId="0" borderId="75" xfId="4" applyBorder="1" applyProtection="1"/>
    <xf numFmtId="0" fontId="3" fillId="0" borderId="76" xfId="4" applyBorder="1" applyProtection="1"/>
  </cellXfs>
  <cellStyles count="11">
    <cellStyle name="Hyperlink" xfId="1" builtinId="8"/>
    <cellStyle name="Hyperlink 2" xfId="3" xr:uid="{2341F09C-B524-421A-927C-834985E53824}"/>
    <cellStyle name="Normal" xfId="0" builtinId="0"/>
    <cellStyle name="Normal 2" xfId="2" xr:uid="{4C7034B7-391C-4492-88F4-036BCCBF7A1B}"/>
    <cellStyle name="Normal 2 2" xfId="4" xr:uid="{E3D72858-DB93-4959-B37E-49290446CDA0}"/>
    <cellStyle name="Normal 3" xfId="6" xr:uid="{914EA73B-CEB7-4A93-A45B-C7F2FB5AD4FD}"/>
    <cellStyle name="Normal 4" xfId="7" xr:uid="{D5E637DF-187B-4ABB-8615-D8AAF3A22B8A}"/>
    <cellStyle name="Normal 5" xfId="8" xr:uid="{DB6EC796-B019-4170-BD80-62893D5F467E}"/>
    <cellStyle name="Normal 6" xfId="9" xr:uid="{B30286DF-085E-4367-A211-7B21127510CC}"/>
    <cellStyle name="Normal 7" xfId="10" xr:uid="{A3B019F9-88CE-4997-9764-EB88C084C179}"/>
    <cellStyle name="Normal_Evaluation-Devland Phase 1" xfId="5" xr:uid="{29DCEFDC-932C-413A-BF5B-364F23B16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99291</xdr:colOff>
      <xdr:row>0</xdr:row>
      <xdr:rowOff>42718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C3F2A8ED-6BA5-4699-B54C-1A775D9C2D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20131" y="42718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352425</xdr:colOff>
      <xdr:row>0</xdr:row>
      <xdr:rowOff>66675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8CED728B-9A0E-4169-A9FC-166619F1E8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33925" y="66675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419100</xdr:colOff>
      <xdr:row>0</xdr:row>
      <xdr:rowOff>60960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C98CF35A-DEA0-4F87-A5E0-D39ED80FB1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84420" y="6096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34</xdr:row>
      <xdr:rowOff>28575</xdr:rowOff>
    </xdr:from>
    <xdr:ext cx="428625" cy="219075"/>
    <xdr:sp macro="" textlink="">
      <xdr:nvSpPr>
        <xdr:cNvPr id="66159" name="Shape 66159">
          <a:extLst>
            <a:ext uri="{FF2B5EF4-FFF2-40B4-BE49-F238E27FC236}">
              <a16:creationId xmlns:a16="http://schemas.microsoft.com/office/drawing/2014/main" id="{00000000-0008-0000-0500-00006F0201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BCBCBC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3048000</xdr:colOff>
      <xdr:row>34</xdr:row>
      <xdr:rowOff>28575</xdr:rowOff>
    </xdr:from>
    <xdr:ext cx="428625" cy="219075"/>
    <xdr:sp macro="" textlink="">
      <xdr:nvSpPr>
        <xdr:cNvPr id="66160" name="Shape 66160">
          <a:extLst>
            <a:ext uri="{FF2B5EF4-FFF2-40B4-BE49-F238E27FC236}">
              <a16:creationId xmlns:a16="http://schemas.microsoft.com/office/drawing/2014/main" id="{00000000-0008-0000-0500-0000700201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BCBCBC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3535680</xdr:colOff>
      <xdr:row>0</xdr:row>
      <xdr:rowOff>68580</xdr:rowOff>
    </xdr:from>
    <xdr:ext cx="1679286" cy="376382"/>
    <xdr:pic>
      <xdr:nvPicPr>
        <xdr:cNvPr id="4" name="Picture 3">
          <a:extLst>
            <a:ext uri="{FF2B5EF4-FFF2-40B4-BE49-F238E27FC236}">
              <a16:creationId xmlns:a16="http://schemas.microsoft.com/office/drawing/2014/main" id="{638E1AEE-8C28-4DB2-A562-9F8BAC4A07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70120" y="6858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685800</xdr:colOff>
      <xdr:row>0</xdr:row>
      <xdr:rowOff>30480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2EB063E0-1C9A-4ECE-80FB-17BA3C178D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79320" y="3048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476250</xdr:colOff>
      <xdr:row>0</xdr:row>
      <xdr:rowOff>38100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3C2AA0F3-96DF-43DB-910F-62878A328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25690" y="3810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66675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C12F0943-B5F8-428F-ADAC-0FD19A0797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63765" y="66675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352425</xdr:colOff>
      <xdr:row>0</xdr:row>
      <xdr:rowOff>66675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8E508563-89C1-4EF6-AE4E-AD06501A80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01865" y="66675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419100</xdr:colOff>
      <xdr:row>0</xdr:row>
      <xdr:rowOff>60960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4E02425D-DBB1-47B4-A213-50BBFE3272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68540" y="6096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34</xdr:row>
      <xdr:rowOff>28575</xdr:rowOff>
    </xdr:from>
    <xdr:ext cx="428625" cy="219075"/>
    <xdr:sp macro="" textlink="">
      <xdr:nvSpPr>
        <xdr:cNvPr id="2" name="Shape 66159">
          <a:extLst>
            <a:ext uri="{FF2B5EF4-FFF2-40B4-BE49-F238E27FC236}">
              <a16:creationId xmlns:a16="http://schemas.microsoft.com/office/drawing/2014/main" id="{13B729A9-8A02-441B-8337-64AAE4BB314E}"/>
            </a:ext>
          </a:extLst>
        </xdr:cNvPr>
        <xdr:cNvSpPr/>
      </xdr:nvSpPr>
      <xdr:spPr>
        <a:xfrm>
          <a:off x="878205" y="5728335"/>
          <a:ext cx="428625" cy="21907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BCBCBC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3048000</xdr:colOff>
      <xdr:row>34</xdr:row>
      <xdr:rowOff>28575</xdr:rowOff>
    </xdr:from>
    <xdr:ext cx="428625" cy="219075"/>
    <xdr:sp macro="" textlink="">
      <xdr:nvSpPr>
        <xdr:cNvPr id="3" name="Shape 66160">
          <a:extLst>
            <a:ext uri="{FF2B5EF4-FFF2-40B4-BE49-F238E27FC236}">
              <a16:creationId xmlns:a16="http://schemas.microsoft.com/office/drawing/2014/main" id="{29317206-2E78-4F29-93B4-C75E6F2E7C52}"/>
            </a:ext>
          </a:extLst>
        </xdr:cNvPr>
        <xdr:cNvSpPr/>
      </xdr:nvSpPr>
      <xdr:spPr>
        <a:xfrm>
          <a:off x="1737360" y="5728335"/>
          <a:ext cx="428625" cy="21907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BCBCBC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3535680</xdr:colOff>
      <xdr:row>0</xdr:row>
      <xdr:rowOff>68580</xdr:rowOff>
    </xdr:from>
    <xdr:ext cx="1679286" cy="376382"/>
    <xdr:pic>
      <xdr:nvPicPr>
        <xdr:cNvPr id="4" name="Picture 3">
          <a:extLst>
            <a:ext uri="{FF2B5EF4-FFF2-40B4-BE49-F238E27FC236}">
              <a16:creationId xmlns:a16="http://schemas.microsoft.com/office/drawing/2014/main" id="{18557B69-65F6-46CE-8129-9E3F907C0A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37360" y="6858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99291</xdr:colOff>
      <xdr:row>0</xdr:row>
      <xdr:rowOff>42718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6CEACB7A-D578-4AAD-AFAE-3AE50B60D1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5255" y="42718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476250</xdr:colOff>
      <xdr:row>0</xdr:row>
      <xdr:rowOff>38100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5BE7B56E-1E7C-4056-BBC7-652EC039DC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33975" y="38100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66675</xdr:rowOff>
    </xdr:from>
    <xdr:ext cx="1679286" cy="376382"/>
    <xdr:pic>
      <xdr:nvPicPr>
        <xdr:cNvPr id="2" name="Picture 1">
          <a:extLst>
            <a:ext uri="{FF2B5EF4-FFF2-40B4-BE49-F238E27FC236}">
              <a16:creationId xmlns:a16="http://schemas.microsoft.com/office/drawing/2014/main" id="{D4C0AAE7-B711-4FCE-BF20-50E051CE05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95825" y="66675"/>
          <a:ext cx="1679286" cy="376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kup\backup%20(d)\WINDOWS\TEMP\Ablution%20Top%20Structures%20Cert.%2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ias\c\wiltemp\D010526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EC1"/>
      <sheetName val="EC2"/>
      <sheetName val="EC3"/>
      <sheetName val="EC5.2"/>
      <sheetName val="EC5.1"/>
      <sheetName val="MATERIAL ON SITE"/>
      <sheetName val="VO1"/>
      <sheetName val="VO2"/>
      <sheetName val="VO'S NOT SUBJEC"/>
      <sheetName val="VO'S SUBJEC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</sheetNames>
    <sheetDataSet>
      <sheetData sheetId="0">
        <row r="1">
          <cell r="A1" t="str">
            <v>Ga Motle Housing</v>
          </cell>
          <cell r="G1" t="str">
            <v>Section5.2</v>
          </cell>
        </row>
        <row r="2">
          <cell r="A2" t="str">
            <v>Transitional District Council for the Eastern Region</v>
          </cell>
        </row>
        <row r="3">
          <cell r="A3" t="str">
            <v>Ga Motle Housing</v>
          </cell>
        </row>
        <row r="4">
          <cell r="A4" t="str">
            <v>CONTRACT 9826/ID1</v>
          </cell>
        </row>
        <row r="5">
          <cell r="A5" t="str">
            <v>Internal Services : Phase 1</v>
          </cell>
        </row>
        <row r="6">
          <cell r="A6" t="str">
            <v>Schedule 6 : Sewers</v>
          </cell>
        </row>
        <row r="8">
          <cell r="B8" t="str">
            <v>Payment</v>
          </cell>
          <cell r="F8" t="str">
            <v>Rate</v>
          </cell>
          <cell r="G8" t="str">
            <v>Amount</v>
          </cell>
        </row>
        <row r="9">
          <cell r="A9" t="str">
            <v>Item</v>
          </cell>
          <cell r="B9" t="str">
            <v>Reference</v>
          </cell>
          <cell r="C9" t="str">
            <v>Description</v>
          </cell>
          <cell r="D9" t="str">
            <v>Unit</v>
          </cell>
          <cell r="E9" t="str">
            <v>Qty</v>
          </cell>
          <cell r="F9" t="str">
            <v>(R)</v>
          </cell>
          <cell r="G9" t="str">
            <v>(R)</v>
          </cell>
        </row>
        <row r="11">
          <cell r="A11">
            <v>6</v>
          </cell>
          <cell r="C11" t="str">
            <v>SCHEDULE 6</v>
          </cell>
          <cell r="D11" t="str">
            <v/>
          </cell>
        </row>
        <row r="12">
          <cell r="C12" t="str">
            <v>SEWERS</v>
          </cell>
        </row>
        <row r="14">
          <cell r="A14" t="str">
            <v>6.1</v>
          </cell>
          <cell r="B14" t="str">
            <v>SABS</v>
          </cell>
          <cell r="C14" t="str">
            <v>PIPEWORK</v>
          </cell>
        </row>
        <row r="15">
          <cell r="B15" t="str">
            <v>1200 LD</v>
          </cell>
        </row>
        <row r="16">
          <cell r="B16" t="str">
            <v>8.2.1</v>
          </cell>
          <cell r="C16" t="str">
            <v>Supply, lay, joint, bed and test structured wall</v>
          </cell>
        </row>
        <row r="17">
          <cell r="C17" t="str">
            <v>sewer pipe in accordance with SABS 1061</v>
          </cell>
        </row>
        <row r="19">
          <cell r="A19" t="str">
            <v>6.1.1</v>
          </cell>
          <cell r="C19" t="str">
            <v>160 mm ND</v>
          </cell>
          <cell r="D19" t="str">
            <v>m</v>
          </cell>
          <cell r="E19">
            <v>32520</v>
          </cell>
          <cell r="F19">
            <v>26</v>
          </cell>
          <cell r="G19">
            <v>845520</v>
          </cell>
        </row>
        <row r="21">
          <cell r="A21" t="str">
            <v>6.1.2</v>
          </cell>
          <cell r="C21" t="str">
            <v>200 mm ND</v>
          </cell>
          <cell r="D21" t="str">
            <v>m</v>
          </cell>
          <cell r="E21">
            <v>2160</v>
          </cell>
          <cell r="F21">
            <v>44.1</v>
          </cell>
          <cell r="G21">
            <v>95256</v>
          </cell>
        </row>
        <row r="23">
          <cell r="A23" t="str">
            <v>6.1.3</v>
          </cell>
          <cell r="C23" t="str">
            <v>250 mm ND</v>
          </cell>
          <cell r="D23" t="str">
            <v>m</v>
          </cell>
          <cell r="E23">
            <v>2840</v>
          </cell>
          <cell r="F23">
            <v>61.5</v>
          </cell>
          <cell r="G23">
            <v>174660</v>
          </cell>
        </row>
        <row r="25">
          <cell r="A25" t="str">
            <v>6.2</v>
          </cell>
          <cell r="B25" t="str">
            <v>8.2.3</v>
          </cell>
          <cell r="C25" t="str">
            <v>MANHOLES</v>
          </cell>
        </row>
        <row r="27">
          <cell r="C27" t="str">
            <v>Construct manholes as per Drawing 9826.06.D01,</v>
          </cell>
        </row>
        <row r="28">
          <cell r="C28" t="str">
            <v>complete with Type 2A round concrete replacement</v>
          </cell>
        </row>
        <row r="29">
          <cell r="C29" t="str">
            <v>cover and Type 4 Cast Iron frame to SABS 556-1973</v>
          </cell>
        </row>
        <row r="30">
          <cell r="C30" t="str">
            <v>cast into precast concrete cover slab</v>
          </cell>
        </row>
        <row r="32">
          <cell r="A32" t="str">
            <v>6.2.1</v>
          </cell>
          <cell r="C32" t="str">
            <v>up to 1,5 m in depth</v>
          </cell>
          <cell r="D32" t="str">
            <v>No</v>
          </cell>
          <cell r="E32">
            <v>3</v>
          </cell>
          <cell r="F32">
            <v>2028</v>
          </cell>
          <cell r="G32">
            <v>6084</v>
          </cell>
        </row>
        <row r="34">
          <cell r="A34" t="str">
            <v>6.2.2</v>
          </cell>
          <cell r="C34" t="str">
            <v>deeper than 1,5 m but not deeper than 2,5m</v>
          </cell>
          <cell r="D34" t="str">
            <v>No</v>
          </cell>
          <cell r="E34">
            <v>209</v>
          </cell>
          <cell r="F34">
            <v>2598</v>
          </cell>
          <cell r="G34">
            <v>542982</v>
          </cell>
        </row>
        <row r="36">
          <cell r="A36" t="str">
            <v>6.2.3</v>
          </cell>
          <cell r="C36" t="str">
            <v>deeper than 2,5 m but not deeper than 3,5 m</v>
          </cell>
          <cell r="D36" t="str">
            <v>No</v>
          </cell>
          <cell r="E36">
            <v>256</v>
          </cell>
          <cell r="F36">
            <v>2987</v>
          </cell>
          <cell r="G36">
            <v>764672</v>
          </cell>
        </row>
        <row r="38">
          <cell r="A38" t="str">
            <v>6.2.4</v>
          </cell>
          <cell r="C38" t="str">
            <v>deeper than 3,5 m but not deeper than 4,5 m</v>
          </cell>
          <cell r="D38" t="str">
            <v>No</v>
          </cell>
          <cell r="E38">
            <v>79</v>
          </cell>
          <cell r="F38">
            <v>3625</v>
          </cell>
          <cell r="G38">
            <v>286375</v>
          </cell>
        </row>
        <row r="40">
          <cell r="A40" t="str">
            <v>6.2.5</v>
          </cell>
          <cell r="C40" t="str">
            <v>deeper than 4,5 m but not deeper than 5,5 m</v>
          </cell>
          <cell r="D40" t="str">
            <v>No</v>
          </cell>
          <cell r="E40">
            <v>38</v>
          </cell>
          <cell r="F40">
            <v>4320</v>
          </cell>
          <cell r="G40">
            <v>164160</v>
          </cell>
        </row>
        <row r="42">
          <cell r="A42" t="str">
            <v>6.2.6</v>
          </cell>
          <cell r="C42" t="str">
            <v>deeper than 5,5 m but not deeper than 6,5 m</v>
          </cell>
          <cell r="D42" t="str">
            <v>No</v>
          </cell>
          <cell r="E42">
            <v>15</v>
          </cell>
          <cell r="F42">
            <v>5282</v>
          </cell>
          <cell r="G42">
            <v>79230</v>
          </cell>
        </row>
        <row r="44">
          <cell r="A44" t="str">
            <v>6.2.7</v>
          </cell>
          <cell r="C44" t="str">
            <v>deeper than 6,5 m but not deeper than 7,5 m</v>
          </cell>
          <cell r="D44" t="str">
            <v>No.</v>
          </cell>
          <cell r="E44" t="str">
            <v>R/only</v>
          </cell>
          <cell r="G44" t="str">
            <v>-</v>
          </cell>
        </row>
        <row r="46">
          <cell r="C46" t="str">
            <v>Extra over items 6.2.1 to 6.2.6 for drop manholes</v>
          </cell>
        </row>
        <row r="47">
          <cell r="C47" t="str">
            <v>as per details on Drawing 9826.06.D02 for :</v>
          </cell>
        </row>
        <row r="49">
          <cell r="A49" t="str">
            <v>6.2.7</v>
          </cell>
          <cell r="C49" t="str">
            <v>IL1 - IL2 less than 840 mm</v>
          </cell>
          <cell r="D49" t="str">
            <v>No</v>
          </cell>
          <cell r="E49">
            <v>10</v>
          </cell>
          <cell r="F49">
            <v>711</v>
          </cell>
          <cell r="G49">
            <v>7110</v>
          </cell>
        </row>
        <row r="51">
          <cell r="E51" t="str">
            <v>Carried Forward</v>
          </cell>
          <cell r="G51">
            <v>2966049</v>
          </cell>
        </row>
        <row r="52">
          <cell r="E52" t="str">
            <v>Brought Forward</v>
          </cell>
          <cell r="G52">
            <v>2966049</v>
          </cell>
        </row>
        <row r="54">
          <cell r="A54" t="str">
            <v>6.2.8</v>
          </cell>
          <cell r="C54" t="str">
            <v>IL1 - IL2 greater than 840 mm</v>
          </cell>
          <cell r="D54" t="str">
            <v>No</v>
          </cell>
          <cell r="E54">
            <v>50</v>
          </cell>
          <cell r="F54">
            <v>850</v>
          </cell>
          <cell r="G54">
            <v>42500</v>
          </cell>
        </row>
        <row r="56">
          <cell r="A56" t="str">
            <v>6.3</v>
          </cell>
          <cell r="B56" t="str">
            <v>8.2.6</v>
          </cell>
          <cell r="C56" t="str">
            <v>HOUSE CONNECTIONS</v>
          </cell>
        </row>
        <row r="58">
          <cell r="C58" t="str">
            <v>House connections complete in uPVC pipes and</v>
          </cell>
        </row>
        <row r="59">
          <cell r="C59" t="str">
            <v>specials, including end cap and marker as per Drawing</v>
          </cell>
        </row>
        <row r="60">
          <cell r="C60" t="str">
            <v>9826.06.D03 on 160 - 250 mm dia. pipes</v>
          </cell>
        </row>
        <row r="62">
          <cell r="A62" t="str">
            <v>6.3.1</v>
          </cell>
          <cell r="C62" t="str">
            <v>Direct connection - Type 1 (D1)</v>
          </cell>
          <cell r="D62" t="str">
            <v>No</v>
          </cell>
          <cell r="E62">
            <v>777</v>
          </cell>
          <cell r="F62">
            <v>220</v>
          </cell>
          <cell r="G62">
            <v>170940</v>
          </cell>
        </row>
        <row r="64">
          <cell r="A64" t="str">
            <v>6.3.2</v>
          </cell>
          <cell r="C64" t="str">
            <v>Direct connection - Type 2 (D2)</v>
          </cell>
          <cell r="D64" t="str">
            <v>No</v>
          </cell>
          <cell r="E64">
            <v>678</v>
          </cell>
          <cell r="F64">
            <v>187</v>
          </cell>
          <cell r="G64">
            <v>126786</v>
          </cell>
        </row>
        <row r="66">
          <cell r="A66" t="str">
            <v>6.3.3</v>
          </cell>
          <cell r="C66" t="str">
            <v>Sloping drop connection - Type 1 (SD1)</v>
          </cell>
          <cell r="D66" t="str">
            <v>No</v>
          </cell>
          <cell r="E66">
            <v>101</v>
          </cell>
          <cell r="F66">
            <v>330</v>
          </cell>
          <cell r="G66">
            <v>33330</v>
          </cell>
        </row>
        <row r="68">
          <cell r="A68" t="str">
            <v>6.3.4</v>
          </cell>
          <cell r="C68" t="str">
            <v>Sloping drop connection - Type 2 (SD2)</v>
          </cell>
          <cell r="D68" t="str">
            <v>No</v>
          </cell>
          <cell r="E68">
            <v>74</v>
          </cell>
          <cell r="F68">
            <v>385</v>
          </cell>
          <cell r="G68">
            <v>28490</v>
          </cell>
        </row>
        <row r="70">
          <cell r="A70" t="str">
            <v>6.3.5</v>
          </cell>
          <cell r="C70" t="str">
            <v>Vertical drop connection - Type 1 (VD1)</v>
          </cell>
          <cell r="D70" t="str">
            <v>No</v>
          </cell>
          <cell r="E70">
            <v>58</v>
          </cell>
          <cell r="F70">
            <v>341</v>
          </cell>
          <cell r="G70">
            <v>19778</v>
          </cell>
        </row>
        <row r="72">
          <cell r="A72" t="str">
            <v>6.3.6</v>
          </cell>
          <cell r="C72" t="str">
            <v>Vertical drop connection - Type 2 (VD2)</v>
          </cell>
          <cell r="D72" t="str">
            <v>No</v>
          </cell>
          <cell r="E72">
            <v>42</v>
          </cell>
          <cell r="F72">
            <v>308</v>
          </cell>
          <cell r="G72">
            <v>12936</v>
          </cell>
        </row>
        <row r="74">
          <cell r="A74" t="str">
            <v>6.3.7</v>
          </cell>
          <cell r="C74" t="str">
            <v>Direct connection to manhole - Type 1 (DM1)</v>
          </cell>
          <cell r="D74" t="str">
            <v>No</v>
          </cell>
          <cell r="E74">
            <v>78</v>
          </cell>
          <cell r="F74">
            <v>190</v>
          </cell>
          <cell r="G74">
            <v>14820</v>
          </cell>
        </row>
        <row r="76">
          <cell r="A76" t="str">
            <v>6.3.8</v>
          </cell>
          <cell r="C76" t="str">
            <v>Direct connection to manhole - Type 2 (DM2)</v>
          </cell>
          <cell r="D76" t="str">
            <v>No</v>
          </cell>
          <cell r="E76">
            <v>38</v>
          </cell>
          <cell r="F76">
            <v>220</v>
          </cell>
          <cell r="G76">
            <v>8360</v>
          </cell>
        </row>
        <row r="78">
          <cell r="A78" t="str">
            <v>6.3.9</v>
          </cell>
          <cell r="C78" t="str">
            <v>Sloping drop connection to manhole - Type 1 (SDM1)</v>
          </cell>
          <cell r="D78" t="str">
            <v>No</v>
          </cell>
          <cell r="E78">
            <v>3</v>
          </cell>
          <cell r="F78">
            <v>250</v>
          </cell>
          <cell r="G78">
            <v>750</v>
          </cell>
        </row>
        <row r="80">
          <cell r="A80" t="str">
            <v>6.3.10</v>
          </cell>
          <cell r="C80" t="str">
            <v>Sloping drop connection to manhole - Type 2 (SDM2)</v>
          </cell>
          <cell r="D80" t="str">
            <v>No</v>
          </cell>
          <cell r="E80">
            <v>5</v>
          </cell>
          <cell r="F80">
            <v>330</v>
          </cell>
          <cell r="G80">
            <v>1650</v>
          </cell>
        </row>
        <row r="82">
          <cell r="A82" t="str">
            <v>6.3.11</v>
          </cell>
          <cell r="C82" t="str">
            <v>Vertical drop connections to manhole - Type1 (VDM1)</v>
          </cell>
          <cell r="D82" t="str">
            <v>No</v>
          </cell>
          <cell r="E82">
            <v>1</v>
          </cell>
          <cell r="F82">
            <v>297</v>
          </cell>
          <cell r="G82">
            <v>297</v>
          </cell>
        </row>
        <row r="84">
          <cell r="A84" t="str">
            <v>6.3.12</v>
          </cell>
          <cell r="C84" t="str">
            <v>Vertical drop connection to manhole - Type 2 (VDM2)</v>
          </cell>
          <cell r="D84" t="str">
            <v>No</v>
          </cell>
          <cell r="E84">
            <v>1</v>
          </cell>
          <cell r="F84">
            <v>275</v>
          </cell>
          <cell r="G84">
            <v>275</v>
          </cell>
        </row>
        <row r="86">
          <cell r="A86">
            <v>6.4</v>
          </cell>
          <cell r="C86" t="str">
            <v>SUNDRIES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1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eldocrete.co.za/" TargetMode="External"/><Relationship Id="rId4" Type="http://schemas.openxmlformats.org/officeDocument/2006/relationships/vmlDrawing" Target="../drawings/vmlDrawing13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ldocrete.co.za/" TargetMode="External"/><Relationship Id="rId4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F3040-C169-4DAF-9C11-FC622AE45F5B}">
  <sheetPr>
    <pageSetUpPr fitToPage="1"/>
  </sheetPr>
  <dimension ref="A1:K204"/>
  <sheetViews>
    <sheetView view="pageBreakPreview" zoomScale="80" zoomScaleNormal="70" zoomScaleSheetLayoutView="80" workbookViewId="0">
      <selection activeCell="P20" sqref="P20:P24"/>
    </sheetView>
  </sheetViews>
  <sheetFormatPr defaultColWidth="10.85546875" defaultRowHeight="12.75" customHeight="1" x14ac:dyDescent="0.2"/>
  <cols>
    <col min="1" max="1" width="6.28515625" style="108" customWidth="1"/>
    <col min="2" max="2" width="8.42578125" style="80" customWidth="1"/>
    <col min="3" max="3" width="3.5703125" style="8" customWidth="1"/>
    <col min="4" max="4" width="3.85546875" style="8" customWidth="1"/>
    <col min="5" max="5" width="4.28515625" style="8" customWidth="1"/>
    <col min="6" max="6" width="3.5703125" style="8" customWidth="1"/>
    <col min="7" max="7" width="31" style="8" customWidth="1"/>
    <col min="8" max="8" width="9.7109375" style="80" customWidth="1"/>
    <col min="9" max="9" width="7.28515625" style="80" customWidth="1"/>
    <col min="10" max="10" width="10.85546875" style="107" customWidth="1"/>
    <col min="11" max="11" width="15.140625" style="107" customWidth="1"/>
    <col min="12" max="16384" width="10.85546875" style="8"/>
  </cols>
  <sheetData>
    <row r="1" spans="1:11" ht="12.75" customHeight="1" x14ac:dyDescent="0.2">
      <c r="A1" s="308" t="s">
        <v>192</v>
      </c>
      <c r="B1" s="309"/>
      <c r="C1" s="309"/>
      <c r="D1" s="309"/>
      <c r="E1" s="309"/>
      <c r="F1" s="309"/>
      <c r="G1" s="5"/>
      <c r="H1" s="5"/>
      <c r="I1" s="5"/>
      <c r="J1" s="6"/>
      <c r="K1" s="7"/>
    </row>
    <row r="2" spans="1:11" ht="12.75" customHeight="1" x14ac:dyDescent="0.2">
      <c r="A2" s="310" t="s">
        <v>0</v>
      </c>
      <c r="B2" s="311"/>
      <c r="C2" s="311"/>
      <c r="D2" s="311"/>
      <c r="E2" s="311"/>
      <c r="F2" s="311"/>
      <c r="G2" s="312"/>
      <c r="H2" s="312"/>
      <c r="I2" s="312"/>
      <c r="K2" s="13"/>
    </row>
    <row r="3" spans="1:11" ht="12.75" customHeight="1" x14ac:dyDescent="0.2">
      <c r="A3" s="310" t="s">
        <v>1</v>
      </c>
      <c r="B3" s="313"/>
      <c r="C3" s="313"/>
      <c r="D3" s="313"/>
      <c r="E3" s="313"/>
      <c r="F3" s="313"/>
      <c r="G3" s="312"/>
      <c r="H3" s="314"/>
      <c r="I3" s="314"/>
      <c r="K3" s="13"/>
    </row>
    <row r="4" spans="1:11" ht="12.75" customHeight="1" x14ac:dyDescent="0.2">
      <c r="A4" s="315" t="s">
        <v>2</v>
      </c>
      <c r="B4" s="313"/>
      <c r="C4" s="313"/>
      <c r="D4" s="313"/>
      <c r="E4" s="313"/>
      <c r="F4" s="313"/>
      <c r="G4" s="314"/>
      <c r="H4" s="314"/>
      <c r="I4" s="314"/>
      <c r="K4" s="13"/>
    </row>
    <row r="5" spans="1:11" s="20" customFormat="1" ht="12.75" customHeight="1" x14ac:dyDescent="0.2">
      <c r="A5" s="322" t="s">
        <v>3</v>
      </c>
      <c r="B5" s="17" t="s">
        <v>4</v>
      </c>
      <c r="C5" s="324" t="s">
        <v>5</v>
      </c>
      <c r="D5" s="325"/>
      <c r="E5" s="325"/>
      <c r="F5" s="325"/>
      <c r="G5" s="326"/>
      <c r="H5" s="330" t="s">
        <v>6</v>
      </c>
      <c r="I5" s="330" t="s">
        <v>7</v>
      </c>
      <c r="J5" s="18" t="s">
        <v>8</v>
      </c>
      <c r="K5" s="19" t="s">
        <v>9</v>
      </c>
    </row>
    <row r="6" spans="1:11" s="20" customFormat="1" ht="12.75" customHeight="1" x14ac:dyDescent="0.2">
      <c r="A6" s="323"/>
      <c r="B6" s="21" t="s">
        <v>10</v>
      </c>
      <c r="C6" s="327"/>
      <c r="D6" s="328"/>
      <c r="E6" s="328"/>
      <c r="F6" s="328"/>
      <c r="G6" s="329"/>
      <c r="H6" s="331"/>
      <c r="I6" s="331"/>
      <c r="J6" s="22" t="s">
        <v>11</v>
      </c>
      <c r="K6" s="23" t="s">
        <v>11</v>
      </c>
    </row>
    <row r="7" spans="1:11" ht="12.75" customHeight="1" x14ac:dyDescent="0.2">
      <c r="A7" s="24" t="str">
        <f>IF(ISBLANK(H7),"",($F$8&amp;"."&amp;+(COUNTA(H$7:H7))))</f>
        <v/>
      </c>
      <c r="B7" s="25"/>
      <c r="C7" s="26"/>
      <c r="D7" s="27"/>
      <c r="E7" s="27"/>
      <c r="F7" s="27"/>
      <c r="G7" s="28"/>
      <c r="H7" s="25"/>
      <c r="I7" s="25"/>
      <c r="J7" s="29"/>
      <c r="K7" s="30"/>
    </row>
    <row r="8" spans="1:11" ht="12.75" customHeight="1" x14ac:dyDescent="0.2">
      <c r="A8" s="24" t="str">
        <f>IF(ISBLANK(H8),"",($F$8&amp;"."&amp;+(COUNTA(H$7:H8))))</f>
        <v/>
      </c>
      <c r="B8" s="31" t="s">
        <v>12</v>
      </c>
      <c r="C8" s="32" t="s">
        <v>13</v>
      </c>
      <c r="D8" s="32"/>
      <c r="E8" s="316"/>
      <c r="F8" s="94">
        <v>1</v>
      </c>
      <c r="G8" s="28"/>
      <c r="H8" s="25"/>
      <c r="I8" s="25"/>
      <c r="J8" s="29"/>
      <c r="K8" s="30"/>
    </row>
    <row r="9" spans="1:11" ht="12.75" customHeight="1" x14ac:dyDescent="0.2">
      <c r="A9" s="24" t="str">
        <f>IF(ISBLANK(H9),"",($F$8&amp;"."&amp;+(COUNTA(H$7:H9))))</f>
        <v/>
      </c>
      <c r="B9" s="31" t="s">
        <v>14</v>
      </c>
      <c r="C9" s="32" t="s">
        <v>15</v>
      </c>
      <c r="D9" s="32"/>
      <c r="E9" s="316"/>
      <c r="G9" s="28"/>
      <c r="H9" s="25"/>
      <c r="I9" s="25"/>
      <c r="J9" s="29"/>
      <c r="K9" s="30"/>
    </row>
    <row r="10" spans="1:11" ht="12.75" customHeight="1" x14ac:dyDescent="0.2">
      <c r="A10" s="24" t="str">
        <f>IF(ISBLANK(H10),"",($F$8&amp;"."&amp;+(COUNTA(H$7:H10))))</f>
        <v/>
      </c>
      <c r="B10" s="36"/>
      <c r="C10" s="74"/>
      <c r="D10" s="74"/>
      <c r="E10" s="74"/>
      <c r="G10" s="28"/>
      <c r="H10" s="25"/>
      <c r="I10" s="25"/>
      <c r="J10" s="29"/>
      <c r="K10" s="30"/>
    </row>
    <row r="11" spans="1:11" ht="12.75" customHeight="1" x14ac:dyDescent="0.2">
      <c r="A11" s="24">
        <v>1</v>
      </c>
      <c r="B11" s="38"/>
      <c r="C11" s="32" t="s">
        <v>16</v>
      </c>
      <c r="D11" s="32"/>
      <c r="E11" s="316"/>
      <c r="G11" s="28"/>
      <c r="H11" s="25"/>
      <c r="I11" s="25"/>
      <c r="J11" s="29"/>
      <c r="K11" s="30"/>
    </row>
    <row r="12" spans="1:11" ht="12.75" customHeight="1" x14ac:dyDescent="0.2">
      <c r="A12" s="24" t="str">
        <f>IF(ISBLANK(H12),"",($F$8&amp;"."&amp;+(COUNTA(H$7:H12))))</f>
        <v/>
      </c>
      <c r="B12" s="38"/>
      <c r="C12" s="39"/>
      <c r="D12" s="73"/>
      <c r="E12" s="74"/>
      <c r="G12" s="28"/>
      <c r="H12" s="25"/>
      <c r="I12" s="25"/>
      <c r="J12" s="29"/>
      <c r="K12" s="30"/>
    </row>
    <row r="13" spans="1:11" ht="16.149999999999999" customHeight="1" x14ac:dyDescent="0.2">
      <c r="A13" s="24" t="s">
        <v>173</v>
      </c>
      <c r="B13" s="38" t="s">
        <v>17</v>
      </c>
      <c r="C13" s="41" t="s">
        <v>18</v>
      </c>
      <c r="D13" s="41"/>
      <c r="E13" s="74"/>
      <c r="G13" s="28"/>
      <c r="H13" s="42" t="s">
        <v>19</v>
      </c>
      <c r="I13" s="42">
        <v>1</v>
      </c>
      <c r="J13" s="2"/>
      <c r="K13" s="44">
        <f>J13*I13</f>
        <v>0</v>
      </c>
    </row>
    <row r="14" spans="1:11" ht="12.75" customHeight="1" x14ac:dyDescent="0.2">
      <c r="A14" s="24" t="str">
        <f>IF(ISBLANK(H14),"",($F$8&amp;"."&amp;+(COUNTA(H$7:H14))))</f>
        <v/>
      </c>
      <c r="B14" s="38"/>
      <c r="C14" s="39"/>
      <c r="D14" s="73"/>
      <c r="E14" s="74"/>
      <c r="G14" s="28"/>
      <c r="H14" s="42"/>
      <c r="I14" s="42"/>
      <c r="J14" s="45"/>
      <c r="K14" s="44"/>
    </row>
    <row r="15" spans="1:11" ht="12.75" customHeight="1" x14ac:dyDescent="0.2">
      <c r="A15" s="24" t="s">
        <v>172</v>
      </c>
      <c r="B15" s="38" t="s">
        <v>21</v>
      </c>
      <c r="C15" s="46" t="s">
        <v>20</v>
      </c>
      <c r="D15" s="46"/>
      <c r="E15" s="74"/>
      <c r="G15" s="28"/>
      <c r="H15" s="42"/>
      <c r="I15" s="42"/>
      <c r="J15" s="45"/>
      <c r="K15" s="44"/>
    </row>
    <row r="16" spans="1:11" ht="12.75" customHeight="1" x14ac:dyDescent="0.2">
      <c r="A16" s="24"/>
      <c r="B16" s="38"/>
      <c r="C16" s="39"/>
      <c r="D16" s="73"/>
      <c r="E16" s="74"/>
      <c r="G16" s="28"/>
      <c r="H16" s="42"/>
      <c r="I16" s="42"/>
      <c r="J16" s="45"/>
      <c r="K16" s="44"/>
    </row>
    <row r="17" spans="1:11" ht="12.75" customHeight="1" x14ac:dyDescent="0.2">
      <c r="A17" s="24" t="s">
        <v>171</v>
      </c>
      <c r="B17" s="38"/>
      <c r="C17" s="75" t="s">
        <v>22</v>
      </c>
      <c r="D17" s="76" t="s">
        <v>23</v>
      </c>
      <c r="E17" s="317"/>
      <c r="G17" s="28"/>
      <c r="H17" s="42"/>
      <c r="I17" s="42"/>
      <c r="J17" s="45"/>
      <c r="K17" s="44"/>
    </row>
    <row r="18" spans="1:11" ht="12.75" customHeight="1" x14ac:dyDescent="0.2">
      <c r="A18" s="24"/>
      <c r="B18" s="38"/>
      <c r="C18" s="75"/>
      <c r="D18" s="76"/>
      <c r="E18" s="317"/>
      <c r="G18" s="28"/>
      <c r="H18" s="42"/>
      <c r="I18" s="42"/>
      <c r="J18" s="45"/>
      <c r="K18" s="44"/>
    </row>
    <row r="19" spans="1:11" ht="12.75" customHeight="1" x14ac:dyDescent="0.2">
      <c r="A19" s="24"/>
      <c r="B19" s="50"/>
      <c r="C19" s="39"/>
      <c r="D19" s="73" t="s">
        <v>24</v>
      </c>
      <c r="E19" s="74" t="s">
        <v>25</v>
      </c>
      <c r="G19" s="28"/>
      <c r="H19" s="42" t="s">
        <v>26</v>
      </c>
      <c r="I19" s="42">
        <v>1</v>
      </c>
      <c r="J19" s="1"/>
      <c r="K19" s="44">
        <f>J19*I19</f>
        <v>0</v>
      </c>
    </row>
    <row r="20" spans="1:11" ht="12.75" customHeight="1" x14ac:dyDescent="0.2">
      <c r="A20" s="24" t="str">
        <f>IF(ISBLANK(H20),"",($F$8&amp;"."&amp;+(COUNTA(H$7:H20))))</f>
        <v/>
      </c>
      <c r="B20" s="38"/>
      <c r="C20" s="39"/>
      <c r="D20" s="73"/>
      <c r="E20" s="74"/>
      <c r="G20" s="28"/>
      <c r="H20" s="42"/>
      <c r="I20" s="42"/>
      <c r="J20" s="45"/>
      <c r="K20" s="44"/>
    </row>
    <row r="21" spans="1:11" ht="12.75" customHeight="1" x14ac:dyDescent="0.2">
      <c r="A21" s="24" t="s">
        <v>170</v>
      </c>
      <c r="B21" s="38"/>
      <c r="C21" s="75" t="s">
        <v>27</v>
      </c>
      <c r="D21" s="76" t="s">
        <v>28</v>
      </c>
      <c r="E21" s="76"/>
      <c r="G21" s="28"/>
      <c r="H21" s="42"/>
      <c r="I21" s="42"/>
      <c r="J21" s="45"/>
      <c r="K21" s="44"/>
    </row>
    <row r="22" spans="1:11" ht="12.75" customHeight="1" x14ac:dyDescent="0.2">
      <c r="A22" s="24"/>
      <c r="B22" s="38"/>
      <c r="C22" s="39"/>
      <c r="D22" s="73"/>
      <c r="E22" s="74"/>
      <c r="G22" s="28"/>
      <c r="H22" s="42"/>
      <c r="I22" s="42"/>
      <c r="J22" s="45"/>
      <c r="K22" s="44"/>
    </row>
    <row r="23" spans="1:11" ht="12.75" customHeight="1" x14ac:dyDescent="0.2">
      <c r="A23" s="24"/>
      <c r="B23" s="38"/>
      <c r="C23" s="39"/>
      <c r="D23" s="73" t="s">
        <v>29</v>
      </c>
      <c r="E23" s="74" t="s">
        <v>30</v>
      </c>
      <c r="G23" s="28"/>
      <c r="H23" s="42" t="s">
        <v>19</v>
      </c>
      <c r="I23" s="42">
        <v>1</v>
      </c>
      <c r="J23" s="1"/>
      <c r="K23" s="44">
        <f t="shared" ref="K23:K28" si="0">J23*I23</f>
        <v>0</v>
      </c>
    </row>
    <row r="24" spans="1:11" ht="12.75" customHeight="1" x14ac:dyDescent="0.2">
      <c r="A24" s="24"/>
      <c r="B24" s="38"/>
      <c r="C24" s="39"/>
      <c r="D24" s="73" t="s">
        <v>31</v>
      </c>
      <c r="E24" s="74" t="s">
        <v>32</v>
      </c>
      <c r="G24" s="28"/>
      <c r="H24" s="42" t="s">
        <v>19</v>
      </c>
      <c r="I24" s="42">
        <v>1</v>
      </c>
      <c r="J24" s="1"/>
      <c r="K24" s="44">
        <f t="shared" si="0"/>
        <v>0</v>
      </c>
    </row>
    <row r="25" spans="1:11" ht="12.75" customHeight="1" x14ac:dyDescent="0.2">
      <c r="A25" s="24"/>
      <c r="B25" s="38"/>
      <c r="C25" s="39"/>
      <c r="D25" s="73" t="s">
        <v>33</v>
      </c>
      <c r="E25" s="74" t="s">
        <v>34</v>
      </c>
      <c r="G25" s="28"/>
      <c r="H25" s="42" t="s">
        <v>19</v>
      </c>
      <c r="I25" s="42">
        <v>1</v>
      </c>
      <c r="J25" s="1"/>
      <c r="K25" s="44">
        <f t="shared" si="0"/>
        <v>0</v>
      </c>
    </row>
    <row r="26" spans="1:11" ht="12.75" customHeight="1" x14ac:dyDescent="0.2">
      <c r="A26" s="24"/>
      <c r="B26" s="38"/>
      <c r="C26" s="39"/>
      <c r="D26" s="73" t="s">
        <v>35</v>
      </c>
      <c r="E26" s="74" t="s">
        <v>36</v>
      </c>
      <c r="G26" s="28"/>
      <c r="H26" s="42" t="s">
        <v>19</v>
      </c>
      <c r="I26" s="42">
        <v>1</v>
      </c>
      <c r="J26" s="1"/>
      <c r="K26" s="44">
        <f t="shared" si="0"/>
        <v>0</v>
      </c>
    </row>
    <row r="27" spans="1:11" ht="12.75" customHeight="1" x14ac:dyDescent="0.2">
      <c r="A27" s="24"/>
      <c r="B27" s="38"/>
      <c r="C27" s="39"/>
      <c r="D27" s="73" t="s">
        <v>37</v>
      </c>
      <c r="E27" s="74" t="s">
        <v>38</v>
      </c>
      <c r="G27" s="28"/>
      <c r="H27" s="42" t="s">
        <v>19</v>
      </c>
      <c r="I27" s="42">
        <v>1</v>
      </c>
      <c r="J27" s="1"/>
      <c r="K27" s="44">
        <f t="shared" si="0"/>
        <v>0</v>
      </c>
    </row>
    <row r="28" spans="1:11" ht="13.9" customHeight="1" x14ac:dyDescent="0.2">
      <c r="A28" s="24"/>
      <c r="B28" s="38"/>
      <c r="C28" s="39"/>
      <c r="D28" s="73" t="s">
        <v>39</v>
      </c>
      <c r="E28" s="74" t="s">
        <v>40</v>
      </c>
      <c r="G28" s="28"/>
      <c r="H28" s="42" t="s">
        <v>19</v>
      </c>
      <c r="I28" s="42">
        <v>1</v>
      </c>
      <c r="J28" s="2"/>
      <c r="K28" s="44">
        <f t="shared" si="0"/>
        <v>0</v>
      </c>
    </row>
    <row r="29" spans="1:11" ht="12.75" customHeight="1" x14ac:dyDescent="0.2">
      <c r="A29" s="24" t="str">
        <f>IF(ISBLANK(H29),"",($F$8&amp;"."&amp;+(COUNTA(H$7:H29))))</f>
        <v/>
      </c>
      <c r="B29" s="38"/>
      <c r="C29" s="39"/>
      <c r="D29" s="73"/>
      <c r="E29" s="74"/>
      <c r="G29" s="28"/>
      <c r="H29" s="42"/>
      <c r="I29" s="42"/>
      <c r="J29" s="43"/>
      <c r="K29" s="44"/>
    </row>
    <row r="30" spans="1:11" ht="12.75" customHeight="1" x14ac:dyDescent="0.2">
      <c r="A30" s="24" t="s">
        <v>169</v>
      </c>
      <c r="B30" s="38" t="s">
        <v>41</v>
      </c>
      <c r="C30" s="51" t="s">
        <v>42</v>
      </c>
      <c r="D30" s="74"/>
      <c r="E30" s="74"/>
      <c r="G30" s="28"/>
      <c r="H30" s="42" t="s">
        <v>19</v>
      </c>
      <c r="I30" s="42">
        <v>1</v>
      </c>
      <c r="J30" s="2"/>
      <c r="K30" s="44">
        <f>J30*I30</f>
        <v>0</v>
      </c>
    </row>
    <row r="31" spans="1:11" ht="12.75" customHeight="1" x14ac:dyDescent="0.2">
      <c r="A31" s="24" t="str">
        <f>IF(ISBLANK(H31),"",($F$8&amp;"."&amp;+(COUNTA(H$7:H31))))</f>
        <v/>
      </c>
      <c r="B31" s="38"/>
      <c r="C31" s="74"/>
      <c r="D31" s="74"/>
      <c r="E31" s="74"/>
      <c r="G31" s="28"/>
      <c r="H31" s="42"/>
      <c r="I31" s="42"/>
      <c r="J31" s="45"/>
      <c r="K31" s="44"/>
    </row>
    <row r="32" spans="1:11" ht="12.75" customHeight="1" x14ac:dyDescent="0.2">
      <c r="A32" s="24" t="s">
        <v>168</v>
      </c>
      <c r="B32" s="50" t="s">
        <v>43</v>
      </c>
      <c r="C32" s="76" t="s">
        <v>44</v>
      </c>
      <c r="D32" s="74"/>
      <c r="E32" s="74"/>
      <c r="G32" s="28"/>
      <c r="H32" s="42"/>
      <c r="I32" s="42"/>
      <c r="J32" s="45"/>
      <c r="K32" s="44"/>
    </row>
    <row r="33" spans="1:11" ht="12.75" customHeight="1" x14ac:dyDescent="0.2">
      <c r="A33" s="24" t="str">
        <f>IF(ISBLANK(H33),"",($F$8&amp;"."&amp;+(COUNTA(H$7:H33))))</f>
        <v/>
      </c>
      <c r="B33" s="38"/>
      <c r="C33" s="74"/>
      <c r="D33" s="74"/>
      <c r="E33" s="74"/>
      <c r="G33" s="28"/>
      <c r="H33" s="42"/>
      <c r="I33" s="42"/>
      <c r="J33" s="45"/>
      <c r="K33" s="44"/>
    </row>
    <row r="34" spans="1:11" ht="12.75" customHeight="1" x14ac:dyDescent="0.2">
      <c r="A34" s="24" t="s">
        <v>167</v>
      </c>
      <c r="B34" s="38" t="s">
        <v>166</v>
      </c>
      <c r="C34" s="77" t="s">
        <v>45</v>
      </c>
      <c r="D34" s="74"/>
      <c r="E34" s="74"/>
      <c r="G34" s="28"/>
      <c r="H34" s="42"/>
      <c r="I34" s="42"/>
      <c r="J34" s="45"/>
      <c r="K34" s="44"/>
    </row>
    <row r="35" spans="1:11" ht="12.75" customHeight="1" x14ac:dyDescent="0.2">
      <c r="A35" s="24" t="str">
        <f>IF(ISBLANK(H35),"",($F$8&amp;"."&amp;+(COUNTA(H$7:H35))))</f>
        <v/>
      </c>
      <c r="B35" s="38"/>
      <c r="C35" s="78" t="s">
        <v>46</v>
      </c>
      <c r="D35" s="74"/>
      <c r="E35" s="74"/>
      <c r="G35" s="28"/>
      <c r="H35" s="42"/>
      <c r="I35" s="42"/>
      <c r="J35" s="45"/>
      <c r="K35" s="44"/>
    </row>
    <row r="36" spans="1:11" ht="15" customHeight="1" x14ac:dyDescent="0.2">
      <c r="A36" s="24"/>
      <c r="B36" s="38"/>
      <c r="C36" s="78" t="s">
        <v>47</v>
      </c>
      <c r="D36" s="74"/>
      <c r="E36" s="74"/>
      <c r="G36" s="28"/>
      <c r="H36" s="42"/>
      <c r="I36" s="42"/>
      <c r="J36" s="45"/>
      <c r="K36" s="44"/>
    </row>
    <row r="37" spans="1:11" ht="15" customHeight="1" x14ac:dyDescent="0.2">
      <c r="A37" s="24"/>
      <c r="B37" s="38"/>
      <c r="C37" s="79" t="s">
        <v>29</v>
      </c>
      <c r="D37" s="320" t="s">
        <v>48</v>
      </c>
      <c r="E37" s="320"/>
      <c r="F37" s="320"/>
      <c r="G37" s="321"/>
      <c r="H37" s="42" t="s">
        <v>19</v>
      </c>
      <c r="I37" s="80">
        <v>1</v>
      </c>
      <c r="J37" s="1"/>
      <c r="K37" s="44">
        <f>J37*I37</f>
        <v>0</v>
      </c>
    </row>
    <row r="38" spans="1:11" ht="15" customHeight="1" x14ac:dyDescent="0.2">
      <c r="A38" s="24"/>
      <c r="B38" s="38"/>
      <c r="C38" s="79"/>
      <c r="D38" s="318"/>
      <c r="E38" s="318"/>
      <c r="F38" s="79"/>
      <c r="G38" s="57"/>
      <c r="H38" s="42"/>
      <c r="J38" s="45"/>
      <c r="K38" s="44"/>
    </row>
    <row r="39" spans="1:11" ht="24" customHeight="1" x14ac:dyDescent="0.2">
      <c r="A39" s="24"/>
      <c r="B39" s="38"/>
      <c r="C39" s="79" t="s">
        <v>49</v>
      </c>
      <c r="D39" s="332" t="s">
        <v>191</v>
      </c>
      <c r="E39" s="332"/>
      <c r="F39" s="332"/>
      <c r="G39" s="333"/>
      <c r="H39" s="42" t="s">
        <v>19</v>
      </c>
      <c r="I39" s="80">
        <v>1</v>
      </c>
      <c r="J39" s="1"/>
      <c r="K39" s="44">
        <f>J39*I39</f>
        <v>0</v>
      </c>
    </row>
    <row r="40" spans="1:11" ht="15" customHeight="1" x14ac:dyDescent="0.2">
      <c r="A40" s="24"/>
      <c r="B40" s="38"/>
      <c r="C40" s="79"/>
      <c r="D40" s="297"/>
      <c r="E40" s="297"/>
      <c r="F40" s="297"/>
      <c r="G40" s="298"/>
      <c r="H40" s="42"/>
      <c r="J40" s="45"/>
      <c r="K40" s="44"/>
    </row>
    <row r="41" spans="1:11" ht="29.45" customHeight="1" x14ac:dyDescent="0.2">
      <c r="A41" s="24"/>
      <c r="B41" s="38"/>
      <c r="C41" s="79" t="s">
        <v>24</v>
      </c>
      <c r="D41" s="332" t="s">
        <v>188</v>
      </c>
      <c r="E41" s="332"/>
      <c r="F41" s="332"/>
      <c r="G41" s="333"/>
      <c r="H41" s="319" t="s">
        <v>193</v>
      </c>
      <c r="I41" s="80">
        <v>1</v>
      </c>
      <c r="J41" s="45">
        <v>35000</v>
      </c>
      <c r="K41" s="44">
        <f>J41*I41</f>
        <v>35000</v>
      </c>
    </row>
    <row r="42" spans="1:11" ht="15" customHeight="1" x14ac:dyDescent="0.2">
      <c r="A42" s="24"/>
      <c r="B42" s="38"/>
      <c r="C42" s="79"/>
      <c r="D42" s="318"/>
      <c r="E42" s="318"/>
      <c r="F42" s="79"/>
      <c r="G42" s="57"/>
      <c r="H42" s="42"/>
      <c r="J42" s="45"/>
      <c r="K42" s="44"/>
    </row>
    <row r="43" spans="1:11" ht="15" customHeight="1" x14ac:dyDescent="0.2">
      <c r="A43" s="24"/>
      <c r="B43" s="38"/>
      <c r="C43" s="79" t="s">
        <v>31</v>
      </c>
      <c r="D43" s="320" t="s">
        <v>165</v>
      </c>
      <c r="E43" s="320"/>
      <c r="F43" s="320"/>
      <c r="G43" s="321"/>
      <c r="H43" s="42" t="s">
        <v>19</v>
      </c>
      <c r="I43" s="80">
        <v>1</v>
      </c>
      <c r="J43" s="1"/>
      <c r="K43" s="44">
        <f>J43*I43</f>
        <v>0</v>
      </c>
    </row>
    <row r="44" spans="1:11" ht="12.75" customHeight="1" x14ac:dyDescent="0.2">
      <c r="A44" s="24"/>
      <c r="B44" s="38"/>
      <c r="C44" s="74"/>
      <c r="D44" s="74"/>
      <c r="E44" s="74"/>
      <c r="G44" s="28"/>
      <c r="H44" s="42"/>
      <c r="I44" s="42"/>
      <c r="J44" s="45"/>
      <c r="K44" s="44"/>
    </row>
    <row r="45" spans="1:11" ht="12.75" customHeight="1" x14ac:dyDescent="0.2">
      <c r="A45" s="24" t="s">
        <v>164</v>
      </c>
      <c r="B45" s="38"/>
      <c r="C45" s="32" t="s">
        <v>163</v>
      </c>
      <c r="D45" s="32"/>
      <c r="E45" s="316"/>
      <c r="G45" s="28"/>
      <c r="H45" s="42"/>
      <c r="I45" s="42"/>
      <c r="J45" s="45"/>
      <c r="K45" s="44"/>
    </row>
    <row r="46" spans="1:11" ht="12.75" customHeight="1" x14ac:dyDescent="0.2">
      <c r="A46" s="24"/>
      <c r="B46" s="38"/>
      <c r="C46" s="39"/>
      <c r="D46" s="73"/>
      <c r="E46" s="74"/>
      <c r="G46" s="28"/>
      <c r="H46" s="42"/>
      <c r="I46" s="42"/>
      <c r="J46" s="45"/>
      <c r="K46" s="44"/>
    </row>
    <row r="47" spans="1:11" ht="12.75" customHeight="1" x14ac:dyDescent="0.2">
      <c r="A47" s="24" t="s">
        <v>162</v>
      </c>
      <c r="B47" s="38" t="s">
        <v>161</v>
      </c>
      <c r="C47" s="74" t="s">
        <v>160</v>
      </c>
      <c r="D47" s="74"/>
      <c r="E47" s="74"/>
      <c r="G47" s="28"/>
      <c r="H47" s="42" t="s">
        <v>143</v>
      </c>
      <c r="I47" s="42">
        <v>5</v>
      </c>
      <c r="J47" s="1"/>
      <c r="K47" s="44">
        <f>J47*I47</f>
        <v>0</v>
      </c>
    </row>
    <row r="48" spans="1:11" ht="12.75" customHeight="1" x14ac:dyDescent="0.2">
      <c r="A48" s="24" t="str">
        <f>IF(ISBLANK(H48),"",($F$8&amp;"."&amp;+(COUNTA(H$7:H48))))</f>
        <v/>
      </c>
      <c r="B48" s="38"/>
      <c r="C48" s="74"/>
      <c r="D48" s="74"/>
      <c r="E48" s="74"/>
      <c r="G48" s="28"/>
      <c r="H48" s="42"/>
      <c r="I48" s="42"/>
      <c r="J48" s="45"/>
      <c r="K48" s="44"/>
    </row>
    <row r="49" spans="1:11" ht="12.75" customHeight="1" x14ac:dyDescent="0.2">
      <c r="A49" s="24" t="s">
        <v>154</v>
      </c>
      <c r="B49" s="38" t="s">
        <v>159</v>
      </c>
      <c r="C49" s="58" t="s">
        <v>158</v>
      </c>
      <c r="D49" s="76"/>
      <c r="E49" s="76"/>
      <c r="G49" s="28"/>
      <c r="H49" s="42"/>
      <c r="I49" s="42"/>
      <c r="J49" s="45"/>
      <c r="K49" s="44"/>
    </row>
    <row r="50" spans="1:11" ht="12.75" customHeight="1" x14ac:dyDescent="0.2">
      <c r="A50" s="24" t="str">
        <f>IF(ISBLANK(H50),"",($F$8&amp;"."&amp;+(COUNTA(H$7:H50))))</f>
        <v/>
      </c>
      <c r="B50" s="38"/>
      <c r="C50" s="76" t="s">
        <v>157</v>
      </c>
      <c r="D50" s="74"/>
      <c r="E50" s="74"/>
      <c r="G50" s="28"/>
      <c r="H50" s="42"/>
      <c r="I50" s="42"/>
      <c r="J50" s="29"/>
      <c r="K50" s="30"/>
    </row>
    <row r="51" spans="1:11" ht="12.75" customHeight="1" x14ac:dyDescent="0.2">
      <c r="A51" s="24"/>
      <c r="B51" s="38"/>
      <c r="C51" s="76"/>
      <c r="D51" s="74"/>
      <c r="E51" s="74"/>
      <c r="G51" s="28"/>
      <c r="H51" s="42"/>
      <c r="I51" s="42"/>
      <c r="J51" s="29"/>
      <c r="K51" s="30"/>
    </row>
    <row r="52" spans="1:11" ht="12.75" customHeight="1" x14ac:dyDescent="0.2">
      <c r="A52" s="24"/>
      <c r="B52" s="38"/>
      <c r="C52" s="76"/>
      <c r="D52" s="74"/>
      <c r="E52" s="74"/>
      <c r="G52" s="28"/>
      <c r="H52" s="42"/>
      <c r="I52" s="42"/>
      <c r="J52" s="29"/>
      <c r="K52" s="30"/>
    </row>
    <row r="53" spans="1:11" ht="12.75" customHeight="1" x14ac:dyDescent="0.2">
      <c r="A53" s="24"/>
      <c r="B53" s="38"/>
      <c r="C53" s="76"/>
      <c r="D53" s="74"/>
      <c r="E53" s="74"/>
      <c r="G53" s="28"/>
      <c r="H53" s="42"/>
      <c r="I53" s="42"/>
      <c r="J53" s="29"/>
      <c r="K53" s="30"/>
    </row>
    <row r="54" spans="1:11" ht="12.75" customHeight="1" x14ac:dyDescent="0.2">
      <c r="A54" s="24"/>
      <c r="B54" s="38"/>
      <c r="C54" s="76"/>
      <c r="D54" s="74"/>
      <c r="E54" s="74"/>
      <c r="G54" s="28"/>
      <c r="H54" s="42"/>
      <c r="I54" s="42"/>
      <c r="J54" s="29"/>
      <c r="K54" s="30"/>
    </row>
    <row r="55" spans="1:11" ht="12.75" customHeight="1" x14ac:dyDescent="0.2">
      <c r="A55" s="24" t="str">
        <f>IF(ISBLANK(H55),"",($F$8&amp;"."&amp;+(COUNTA(H$7:H55))))</f>
        <v/>
      </c>
      <c r="B55" s="38"/>
      <c r="C55" s="74"/>
      <c r="D55" s="74"/>
      <c r="E55" s="74"/>
      <c r="G55" s="28"/>
      <c r="H55" s="42"/>
      <c r="I55" s="42"/>
      <c r="J55" s="29"/>
      <c r="K55" s="30"/>
    </row>
    <row r="56" spans="1:11" ht="12.75" customHeight="1" thickBot="1" x14ac:dyDescent="0.25">
      <c r="A56" s="24" t="str">
        <f>IF(ISBLANK(H56),"",($F$8&amp;"."&amp;+(COUNTA(H$7:H56))))</f>
        <v/>
      </c>
      <c r="B56" s="38"/>
      <c r="C56" s="74"/>
      <c r="D56" s="74"/>
      <c r="E56" s="74"/>
      <c r="G56" s="28"/>
      <c r="H56" s="42"/>
      <c r="I56" s="42"/>
      <c r="J56" s="29"/>
      <c r="K56" s="30"/>
    </row>
    <row r="57" spans="1:11" ht="30.6" customHeight="1" thickBot="1" x14ac:dyDescent="0.25">
      <c r="A57" s="59" t="str">
        <f>IF(ISBLANK(H57),"",($F$8&amp;"."&amp;+(COUNTA(H$7:H57))))</f>
        <v/>
      </c>
      <c r="B57" s="60"/>
      <c r="C57" s="61"/>
      <c r="D57" s="61"/>
      <c r="E57" s="61"/>
      <c r="F57" s="62"/>
      <c r="G57" s="62"/>
      <c r="H57" s="63"/>
      <c r="I57" s="63"/>
      <c r="J57" s="64" t="s">
        <v>156</v>
      </c>
      <c r="K57" s="65">
        <f>SUM(K11:K50)</f>
        <v>35000</v>
      </c>
    </row>
    <row r="58" spans="1:11" ht="30" customHeight="1" x14ac:dyDescent="0.2">
      <c r="A58" s="66" t="str">
        <f>IF(ISBLANK(H58),"",($F$8&amp;"."&amp;+(COUNTA(H$7:H58))))</f>
        <v/>
      </c>
      <c r="B58" s="67"/>
      <c r="C58" s="68"/>
      <c r="D58" s="68"/>
      <c r="E58" s="68"/>
      <c r="F58" s="69"/>
      <c r="G58" s="69"/>
      <c r="H58" s="70"/>
      <c r="I58" s="70"/>
      <c r="J58" s="71" t="s">
        <v>155</v>
      </c>
      <c r="K58" s="72">
        <f>K57</f>
        <v>35000</v>
      </c>
    </row>
    <row r="59" spans="1:11" ht="12.75" customHeight="1" x14ac:dyDescent="0.2">
      <c r="A59" s="24"/>
      <c r="B59" s="38"/>
      <c r="C59" s="73"/>
      <c r="D59" s="73"/>
      <c r="E59" s="74"/>
      <c r="G59" s="28"/>
      <c r="H59" s="42"/>
      <c r="I59" s="42"/>
      <c r="J59" s="29"/>
      <c r="K59" s="30"/>
    </row>
    <row r="60" spans="1:11" ht="12.75" customHeight="1" x14ac:dyDescent="0.2">
      <c r="A60" s="24" t="s">
        <v>154</v>
      </c>
      <c r="B60" s="38" t="s">
        <v>153</v>
      </c>
      <c r="C60" s="75" t="s">
        <v>27</v>
      </c>
      <c r="D60" s="76" t="s">
        <v>28</v>
      </c>
      <c r="E60" s="76"/>
      <c r="G60" s="28"/>
      <c r="H60" s="42"/>
      <c r="I60" s="42"/>
      <c r="J60" s="29"/>
      <c r="K60" s="30"/>
    </row>
    <row r="61" spans="1:11" ht="12.75" customHeight="1" x14ac:dyDescent="0.2">
      <c r="A61" s="24"/>
      <c r="B61" s="38"/>
      <c r="C61" s="73"/>
      <c r="D61" s="73"/>
      <c r="E61" s="74"/>
      <c r="G61" s="28"/>
      <c r="H61" s="42"/>
      <c r="I61" s="42"/>
      <c r="J61" s="29"/>
      <c r="K61" s="30"/>
    </row>
    <row r="62" spans="1:11" ht="12.75" customHeight="1" x14ac:dyDescent="0.2">
      <c r="A62" s="24"/>
      <c r="B62" s="38"/>
      <c r="C62" s="73"/>
      <c r="D62" s="73" t="s">
        <v>29</v>
      </c>
      <c r="E62" s="74" t="s">
        <v>30</v>
      </c>
      <c r="G62" s="28"/>
      <c r="H62" s="42" t="s">
        <v>143</v>
      </c>
      <c r="I62" s="42">
        <v>5</v>
      </c>
      <c r="J62" s="1"/>
      <c r="K62" s="44">
        <f t="shared" ref="K62:K67" si="1">J62*I62</f>
        <v>0</v>
      </c>
    </row>
    <row r="63" spans="1:11" ht="12.75" customHeight="1" x14ac:dyDescent="0.2">
      <c r="A63" s="24"/>
      <c r="B63" s="38"/>
      <c r="C63" s="73"/>
      <c r="D63" s="73" t="s">
        <v>31</v>
      </c>
      <c r="E63" s="74" t="s">
        <v>32</v>
      </c>
      <c r="G63" s="28"/>
      <c r="H63" s="42" t="s">
        <v>143</v>
      </c>
      <c r="I63" s="42">
        <v>5</v>
      </c>
      <c r="J63" s="1"/>
      <c r="K63" s="44">
        <f t="shared" si="1"/>
        <v>0</v>
      </c>
    </row>
    <row r="64" spans="1:11" ht="14.45" customHeight="1" x14ac:dyDescent="0.2">
      <c r="A64" s="24"/>
      <c r="B64" s="38"/>
      <c r="C64" s="73"/>
      <c r="D64" s="73" t="s">
        <v>33</v>
      </c>
      <c r="E64" s="74" t="s">
        <v>34</v>
      </c>
      <c r="G64" s="28"/>
      <c r="H64" s="42" t="s">
        <v>143</v>
      </c>
      <c r="I64" s="42">
        <v>5</v>
      </c>
      <c r="J64" s="2"/>
      <c r="K64" s="44">
        <f t="shared" si="1"/>
        <v>0</v>
      </c>
    </row>
    <row r="65" spans="1:11" ht="14.45" customHeight="1" x14ac:dyDescent="0.2">
      <c r="A65" s="24"/>
      <c r="B65" s="38"/>
      <c r="C65" s="73"/>
      <c r="D65" s="73" t="s">
        <v>35</v>
      </c>
      <c r="E65" s="74" t="s">
        <v>36</v>
      </c>
      <c r="G65" s="28"/>
      <c r="H65" s="42" t="s">
        <v>143</v>
      </c>
      <c r="I65" s="42">
        <v>5</v>
      </c>
      <c r="J65" s="2"/>
      <c r="K65" s="44">
        <f t="shared" si="1"/>
        <v>0</v>
      </c>
    </row>
    <row r="66" spans="1:11" ht="12.75" customHeight="1" x14ac:dyDescent="0.2">
      <c r="A66" s="24"/>
      <c r="B66" s="38"/>
      <c r="C66" s="73"/>
      <c r="D66" s="73" t="s">
        <v>37</v>
      </c>
      <c r="E66" s="74" t="s">
        <v>38</v>
      </c>
      <c r="G66" s="28"/>
      <c r="H66" s="42" t="s">
        <v>143</v>
      </c>
      <c r="I66" s="42">
        <v>5</v>
      </c>
      <c r="J66" s="2"/>
      <c r="K66" s="44">
        <f t="shared" si="1"/>
        <v>0</v>
      </c>
    </row>
    <row r="67" spans="1:11" ht="12.75" customHeight="1" x14ac:dyDescent="0.2">
      <c r="A67" s="24"/>
      <c r="B67" s="38"/>
      <c r="C67" s="73"/>
      <c r="D67" s="73" t="s">
        <v>39</v>
      </c>
      <c r="E67" s="74" t="s">
        <v>40</v>
      </c>
      <c r="G67" s="28"/>
      <c r="H67" s="42" t="s">
        <v>143</v>
      </c>
      <c r="I67" s="42">
        <v>5</v>
      </c>
      <c r="J67" s="1"/>
      <c r="K67" s="44">
        <f t="shared" si="1"/>
        <v>0</v>
      </c>
    </row>
    <row r="68" spans="1:11" ht="12.75" customHeight="1" x14ac:dyDescent="0.2">
      <c r="A68" s="24"/>
      <c r="B68" s="38"/>
      <c r="C68" s="73"/>
      <c r="D68" s="73"/>
      <c r="E68" s="74"/>
      <c r="G68" s="28"/>
      <c r="H68" s="42"/>
      <c r="I68" s="42"/>
      <c r="J68" s="45"/>
      <c r="K68" s="44"/>
    </row>
    <row r="69" spans="1:11" ht="12.75" customHeight="1" x14ac:dyDescent="0.2">
      <c r="A69" s="24" t="s">
        <v>152</v>
      </c>
      <c r="B69" s="38" t="s">
        <v>54</v>
      </c>
      <c r="C69" s="41" t="s">
        <v>55</v>
      </c>
      <c r="D69" s="74"/>
      <c r="E69" s="74"/>
      <c r="G69" s="28"/>
      <c r="H69" s="42" t="s">
        <v>143</v>
      </c>
      <c r="I69" s="42">
        <v>5</v>
      </c>
      <c r="J69" s="1"/>
      <c r="K69" s="44">
        <f>J69*I69</f>
        <v>0</v>
      </c>
    </row>
    <row r="70" spans="1:11" ht="12.75" customHeight="1" x14ac:dyDescent="0.2">
      <c r="A70" s="24"/>
      <c r="B70" s="38"/>
      <c r="C70" s="73"/>
      <c r="D70" s="73"/>
      <c r="E70" s="74"/>
      <c r="G70" s="28"/>
      <c r="H70" s="42"/>
      <c r="I70" s="42"/>
      <c r="J70" s="45"/>
      <c r="K70" s="44"/>
    </row>
    <row r="71" spans="1:11" ht="12.75" customHeight="1" x14ac:dyDescent="0.2">
      <c r="A71" s="24" t="s">
        <v>151</v>
      </c>
      <c r="B71" s="50" t="s">
        <v>150</v>
      </c>
      <c r="C71" s="76" t="s">
        <v>44</v>
      </c>
      <c r="D71" s="74"/>
      <c r="E71" s="74"/>
      <c r="G71" s="28"/>
      <c r="H71" s="42"/>
      <c r="I71" s="42"/>
      <c r="J71" s="45"/>
      <c r="K71" s="44"/>
    </row>
    <row r="72" spans="1:11" ht="12.75" customHeight="1" x14ac:dyDescent="0.2">
      <c r="A72" s="24"/>
      <c r="B72" s="38"/>
      <c r="C72" s="74"/>
      <c r="D72" s="74"/>
      <c r="E72" s="74"/>
      <c r="G72" s="28"/>
      <c r="H72" s="42"/>
      <c r="I72" s="42"/>
      <c r="J72" s="45"/>
      <c r="K72" s="44"/>
    </row>
    <row r="73" spans="1:11" ht="12.75" customHeight="1" x14ac:dyDescent="0.2">
      <c r="A73" s="24" t="s">
        <v>149</v>
      </c>
      <c r="B73" s="38" t="s">
        <v>148</v>
      </c>
      <c r="C73" s="77" t="s">
        <v>45</v>
      </c>
      <c r="D73" s="74"/>
      <c r="E73" s="74"/>
      <c r="G73" s="28"/>
      <c r="H73" s="42"/>
      <c r="I73" s="42"/>
      <c r="J73" s="45"/>
      <c r="K73" s="44"/>
    </row>
    <row r="74" spans="1:11" ht="12.75" customHeight="1" x14ac:dyDescent="0.2">
      <c r="A74" s="24"/>
      <c r="B74" s="38"/>
      <c r="C74" s="78" t="s">
        <v>46</v>
      </c>
      <c r="D74" s="74"/>
      <c r="E74" s="74"/>
      <c r="G74" s="28"/>
      <c r="H74" s="42"/>
      <c r="I74" s="42"/>
      <c r="J74" s="45"/>
      <c r="K74" s="44"/>
    </row>
    <row r="75" spans="1:11" ht="12.75" customHeight="1" x14ac:dyDescent="0.2">
      <c r="A75" s="24"/>
      <c r="B75" s="38"/>
      <c r="C75" s="78" t="s">
        <v>47</v>
      </c>
      <c r="D75" s="74"/>
      <c r="E75" s="74"/>
      <c r="G75" s="28"/>
      <c r="H75" s="42"/>
      <c r="I75" s="42"/>
      <c r="J75" s="45"/>
      <c r="K75" s="44"/>
    </row>
    <row r="76" spans="1:11" ht="12.75" customHeight="1" x14ac:dyDescent="0.2">
      <c r="A76" s="24"/>
      <c r="B76" s="38"/>
      <c r="C76" s="78"/>
      <c r="D76" s="74"/>
      <c r="E76" s="74"/>
      <c r="G76" s="28"/>
      <c r="H76" s="42"/>
      <c r="I76" s="79"/>
      <c r="J76" s="45"/>
      <c r="K76" s="44"/>
    </row>
    <row r="77" spans="1:11" ht="12.75" customHeight="1" x14ac:dyDescent="0.2">
      <c r="A77" s="24" t="str">
        <f>IF(ISBLANK(#REF!),"",($F$8&amp;"."&amp;+(COUNTA(H$7:H105))))</f>
        <v>1.23</v>
      </c>
      <c r="B77" s="38"/>
      <c r="C77" s="79" t="s">
        <v>33</v>
      </c>
      <c r="D77" s="320" t="s">
        <v>50</v>
      </c>
      <c r="E77" s="320"/>
      <c r="F77" s="320"/>
      <c r="G77" s="321"/>
      <c r="H77" s="42" t="s">
        <v>143</v>
      </c>
      <c r="I77" s="80">
        <v>5</v>
      </c>
      <c r="J77" s="1"/>
      <c r="K77" s="44">
        <f>J77*I77</f>
        <v>0</v>
      </c>
    </row>
    <row r="78" spans="1:11" ht="12.75" customHeight="1" x14ac:dyDescent="0.2">
      <c r="A78" s="24"/>
      <c r="B78" s="38"/>
      <c r="C78" s="73"/>
      <c r="D78" s="74"/>
      <c r="E78" s="74"/>
      <c r="G78" s="28"/>
      <c r="H78" s="42"/>
      <c r="I78" s="42"/>
      <c r="J78" s="45"/>
      <c r="K78" s="44"/>
    </row>
    <row r="79" spans="1:11" ht="12.75" customHeight="1" x14ac:dyDescent="0.2">
      <c r="A79" s="24" t="s">
        <v>147</v>
      </c>
      <c r="B79" s="38" t="s">
        <v>146</v>
      </c>
      <c r="C79" s="81" t="s">
        <v>52</v>
      </c>
      <c r="D79" s="74"/>
      <c r="E79" s="74"/>
      <c r="G79" s="28"/>
      <c r="H79" s="42"/>
      <c r="I79" s="42"/>
      <c r="J79" s="45"/>
      <c r="K79" s="44"/>
    </row>
    <row r="80" spans="1:11" ht="12.75" customHeight="1" x14ac:dyDescent="0.2">
      <c r="A80" s="24"/>
      <c r="B80" s="38"/>
      <c r="C80" s="73"/>
      <c r="D80" s="74"/>
      <c r="E80" s="74"/>
      <c r="G80" s="28"/>
      <c r="H80" s="42"/>
      <c r="I80" s="42"/>
      <c r="J80" s="45"/>
      <c r="K80" s="44"/>
    </row>
    <row r="81" spans="1:11" ht="12.75" customHeight="1" x14ac:dyDescent="0.2">
      <c r="A81" s="24" t="s">
        <v>145</v>
      </c>
      <c r="B81" s="38" t="s">
        <v>144</v>
      </c>
      <c r="C81" s="77" t="s">
        <v>53</v>
      </c>
      <c r="D81" s="82"/>
      <c r="E81" s="82"/>
      <c r="G81" s="28"/>
      <c r="H81" s="42" t="s">
        <v>143</v>
      </c>
      <c r="I81" s="42">
        <v>5</v>
      </c>
      <c r="J81" s="1"/>
      <c r="K81" s="44">
        <f>J81*I81</f>
        <v>0</v>
      </c>
    </row>
    <row r="82" spans="1:11" ht="12.75" customHeight="1" x14ac:dyDescent="0.2">
      <c r="A82" s="24" t="str">
        <f>IF(ISBLANK(H106),"",($F$8&amp;"."&amp;+(COUNTA(H$7:H106))))</f>
        <v/>
      </c>
      <c r="B82" s="25"/>
      <c r="C82" s="77"/>
      <c r="D82" s="82"/>
      <c r="E82" s="82"/>
      <c r="G82" s="28"/>
      <c r="H82" s="42"/>
      <c r="I82" s="42"/>
      <c r="J82" s="45"/>
      <c r="K82" s="44"/>
    </row>
    <row r="83" spans="1:11" ht="12.75" customHeight="1" x14ac:dyDescent="0.2">
      <c r="A83" s="24"/>
      <c r="B83" s="25"/>
      <c r="C83" s="77"/>
      <c r="D83" s="82"/>
      <c r="E83" s="82"/>
      <c r="G83" s="28"/>
      <c r="H83" s="42"/>
      <c r="I83" s="42"/>
      <c r="J83" s="45"/>
      <c r="K83" s="44"/>
    </row>
    <row r="84" spans="1:11" ht="12.75" customHeight="1" x14ac:dyDescent="0.2">
      <c r="A84" s="24"/>
      <c r="B84" s="25"/>
      <c r="C84" s="77"/>
      <c r="D84" s="82"/>
      <c r="E84" s="82"/>
      <c r="G84" s="28"/>
      <c r="H84" s="42"/>
      <c r="I84" s="42"/>
      <c r="J84" s="29"/>
      <c r="K84" s="30"/>
    </row>
    <row r="85" spans="1:11" ht="12.75" customHeight="1" x14ac:dyDescent="0.2">
      <c r="A85" s="24"/>
      <c r="B85" s="25"/>
      <c r="C85" s="77"/>
      <c r="D85" s="82"/>
      <c r="E85" s="82"/>
      <c r="G85" s="28"/>
      <c r="H85" s="42"/>
      <c r="I85" s="42"/>
      <c r="J85" s="29"/>
      <c r="K85" s="30"/>
    </row>
    <row r="86" spans="1:11" ht="12.75" customHeight="1" x14ac:dyDescent="0.2">
      <c r="A86" s="24"/>
      <c r="B86" s="25"/>
      <c r="C86" s="77"/>
      <c r="D86" s="82"/>
      <c r="E86" s="82"/>
      <c r="G86" s="28"/>
      <c r="H86" s="42"/>
      <c r="I86" s="42"/>
      <c r="J86" s="29"/>
      <c r="K86" s="30"/>
    </row>
    <row r="87" spans="1:11" ht="12.75" customHeight="1" x14ac:dyDescent="0.2">
      <c r="A87" s="24"/>
      <c r="B87" s="25"/>
      <c r="C87" s="77"/>
      <c r="D87" s="82"/>
      <c r="E87" s="82"/>
      <c r="G87" s="28"/>
      <c r="H87" s="42"/>
      <c r="I87" s="42"/>
      <c r="J87" s="29"/>
      <c r="K87" s="30"/>
    </row>
    <row r="88" spans="1:11" ht="12.75" customHeight="1" x14ac:dyDescent="0.2">
      <c r="A88" s="24"/>
      <c r="B88" s="25"/>
      <c r="C88" s="77"/>
      <c r="D88" s="82"/>
      <c r="E88" s="82"/>
      <c r="G88" s="28"/>
      <c r="H88" s="42"/>
      <c r="I88" s="42"/>
      <c r="J88" s="29"/>
      <c r="K88" s="30"/>
    </row>
    <row r="89" spans="1:11" ht="12.75" customHeight="1" x14ac:dyDescent="0.2">
      <c r="A89" s="24"/>
      <c r="B89" s="25"/>
      <c r="C89" s="77"/>
      <c r="D89" s="82"/>
      <c r="E89" s="82"/>
      <c r="G89" s="28"/>
      <c r="H89" s="42"/>
      <c r="I89" s="42"/>
      <c r="J89" s="29"/>
      <c r="K89" s="30"/>
    </row>
    <row r="90" spans="1:11" ht="12.75" customHeight="1" x14ac:dyDescent="0.2">
      <c r="A90" s="24"/>
      <c r="B90" s="25"/>
      <c r="C90" s="77"/>
      <c r="D90" s="82"/>
      <c r="E90" s="82"/>
      <c r="G90" s="28"/>
      <c r="H90" s="42"/>
      <c r="I90" s="42"/>
      <c r="J90" s="29"/>
      <c r="K90" s="30"/>
    </row>
    <row r="91" spans="1:11" ht="12.75" customHeight="1" x14ac:dyDescent="0.2">
      <c r="A91" s="24"/>
      <c r="B91" s="25"/>
      <c r="C91" s="77"/>
      <c r="D91" s="82"/>
      <c r="E91" s="82"/>
      <c r="G91" s="28"/>
      <c r="H91" s="42"/>
      <c r="I91" s="42"/>
      <c r="J91" s="29"/>
      <c r="K91" s="30"/>
    </row>
    <row r="92" spans="1:11" ht="12.75" customHeight="1" x14ac:dyDescent="0.2">
      <c r="A92" s="24"/>
      <c r="B92" s="25"/>
      <c r="C92" s="77"/>
      <c r="D92" s="82"/>
      <c r="E92" s="82"/>
      <c r="G92" s="28"/>
      <c r="H92" s="42"/>
      <c r="I92" s="42"/>
      <c r="J92" s="29"/>
      <c r="K92" s="30"/>
    </row>
    <row r="93" spans="1:11" s="87" customFormat="1" ht="12.75" customHeight="1" x14ac:dyDescent="0.2">
      <c r="A93" s="83"/>
      <c r="B93" s="84"/>
      <c r="C93" s="85"/>
      <c r="D93" s="86"/>
      <c r="E93" s="86"/>
      <c r="G93" s="88"/>
      <c r="H93" s="89"/>
      <c r="I93" s="89"/>
      <c r="J93" s="90"/>
      <c r="K93" s="91"/>
    </row>
    <row r="94" spans="1:11" s="87" customFormat="1" ht="12.75" customHeight="1" x14ac:dyDescent="0.2">
      <c r="A94" s="83"/>
      <c r="B94" s="84"/>
      <c r="C94" s="85"/>
      <c r="D94" s="86"/>
      <c r="E94" s="86"/>
      <c r="G94" s="88"/>
      <c r="H94" s="89"/>
      <c r="I94" s="89"/>
      <c r="J94" s="90"/>
      <c r="K94" s="91"/>
    </row>
    <row r="95" spans="1:11" ht="12.75" customHeight="1" x14ac:dyDescent="0.2">
      <c r="A95" s="24"/>
      <c r="B95" s="25"/>
      <c r="C95" s="77"/>
      <c r="D95" s="82"/>
      <c r="E95" s="82"/>
      <c r="G95" s="28"/>
      <c r="H95" s="42"/>
      <c r="I95" s="42"/>
      <c r="J95" s="29"/>
      <c r="K95" s="30"/>
    </row>
    <row r="96" spans="1:11" ht="12.75" customHeight="1" x14ac:dyDescent="0.2">
      <c r="A96" s="24"/>
      <c r="B96" s="25"/>
      <c r="C96" s="77"/>
      <c r="D96" s="82"/>
      <c r="E96" s="82"/>
      <c r="G96" s="28"/>
      <c r="H96" s="42"/>
      <c r="I96" s="42"/>
      <c r="J96" s="29"/>
      <c r="K96" s="30"/>
    </row>
    <row r="97" spans="1:11" ht="12.75" customHeight="1" x14ac:dyDescent="0.2">
      <c r="A97" s="24"/>
      <c r="B97" s="25"/>
      <c r="C97" s="77"/>
      <c r="D97" s="82"/>
      <c r="E97" s="82"/>
      <c r="G97" s="28"/>
      <c r="H97" s="42"/>
      <c r="I97" s="42"/>
      <c r="J97" s="29"/>
      <c r="K97" s="30"/>
    </row>
    <row r="98" spans="1:11" ht="12.75" customHeight="1" x14ac:dyDescent="0.2">
      <c r="A98" s="24"/>
      <c r="B98" s="25"/>
      <c r="C98" s="77"/>
      <c r="D98" s="82"/>
      <c r="E98" s="82"/>
      <c r="G98" s="28"/>
      <c r="H98" s="42"/>
      <c r="I98" s="42"/>
      <c r="J98" s="29"/>
      <c r="K98" s="30"/>
    </row>
    <row r="99" spans="1:11" ht="12.75" customHeight="1" x14ac:dyDescent="0.2">
      <c r="A99" s="24"/>
      <c r="B99" s="25"/>
      <c r="C99" s="77"/>
      <c r="D99" s="82"/>
      <c r="E99" s="82"/>
      <c r="G99" s="28"/>
      <c r="H99" s="42"/>
      <c r="I99" s="42"/>
      <c r="J99" s="29"/>
      <c r="K99" s="30"/>
    </row>
    <row r="100" spans="1:11" ht="12.75" customHeight="1" x14ac:dyDescent="0.2">
      <c r="A100" s="24"/>
      <c r="B100" s="25"/>
      <c r="C100" s="77"/>
      <c r="D100" s="82"/>
      <c r="E100" s="82"/>
      <c r="G100" s="28"/>
      <c r="H100" s="42"/>
      <c r="I100" s="42"/>
      <c r="J100" s="29"/>
      <c r="K100" s="30"/>
    </row>
    <row r="101" spans="1:11" ht="12.75" customHeight="1" x14ac:dyDescent="0.2">
      <c r="A101" s="24"/>
      <c r="B101" s="25"/>
      <c r="C101" s="77"/>
      <c r="D101" s="82"/>
      <c r="E101" s="82"/>
      <c r="G101" s="28"/>
      <c r="H101" s="42"/>
      <c r="I101" s="42"/>
      <c r="J101" s="29"/>
      <c r="K101" s="30"/>
    </row>
    <row r="102" spans="1:11" ht="12.75" customHeight="1" x14ac:dyDescent="0.2">
      <c r="A102" s="24"/>
      <c r="B102" s="25"/>
      <c r="C102" s="77"/>
      <c r="D102" s="82"/>
      <c r="E102" s="82"/>
      <c r="G102" s="28"/>
      <c r="H102" s="42"/>
      <c r="I102" s="42"/>
      <c r="J102" s="29"/>
      <c r="K102" s="30"/>
    </row>
    <row r="103" spans="1:11" ht="12.75" customHeight="1" x14ac:dyDescent="0.2">
      <c r="A103" s="24"/>
      <c r="B103" s="25"/>
      <c r="C103" s="77"/>
      <c r="D103" s="82"/>
      <c r="E103" s="82"/>
      <c r="G103" s="28"/>
      <c r="H103" s="42"/>
      <c r="I103" s="42"/>
      <c r="J103" s="29"/>
      <c r="K103" s="30"/>
    </row>
    <row r="104" spans="1:11" ht="12.75" customHeight="1" x14ac:dyDescent="0.2">
      <c r="A104" s="24"/>
      <c r="B104" s="25"/>
      <c r="C104" s="77"/>
      <c r="D104" s="82"/>
      <c r="E104" s="82"/>
      <c r="G104" s="28"/>
      <c r="H104" s="42"/>
      <c r="I104" s="42"/>
      <c r="J104" s="29"/>
      <c r="K104" s="30"/>
    </row>
    <row r="105" spans="1:11" ht="12.75" customHeight="1" x14ac:dyDescent="0.2">
      <c r="A105" s="24"/>
      <c r="B105" s="25"/>
      <c r="C105" s="77"/>
      <c r="D105" s="82"/>
      <c r="E105" s="82"/>
      <c r="G105" s="28"/>
      <c r="H105" s="42"/>
      <c r="I105" s="42"/>
      <c r="J105" s="29"/>
      <c r="K105" s="30"/>
    </row>
    <row r="106" spans="1:11" ht="12.75" customHeight="1" x14ac:dyDescent="0.2">
      <c r="A106" s="92" t="str">
        <f>IF(ISBLANK(H115),"",($F$8&amp;"."&amp;+(COUNTA(H$7:H115))))</f>
        <v/>
      </c>
      <c r="B106" s="25"/>
      <c r="C106" s="32" t="str">
        <f>C8</f>
        <v>SCHEDULE:</v>
      </c>
      <c r="D106" s="93"/>
      <c r="E106" s="93"/>
      <c r="F106" s="94">
        <f>$F$8</f>
        <v>1</v>
      </c>
      <c r="G106" s="95"/>
      <c r="H106" s="25"/>
      <c r="I106" s="25"/>
      <c r="J106" s="29"/>
      <c r="K106" s="30"/>
    </row>
    <row r="107" spans="1:11" ht="12.75" customHeight="1" x14ac:dyDescent="0.2">
      <c r="A107" s="92" t="str">
        <f>IF(ISBLANK(H116),"",($F$8&amp;"."&amp;+(COUNTA(H$7:H116))))</f>
        <v/>
      </c>
      <c r="B107" s="25"/>
      <c r="C107" s="32" t="s">
        <v>15</v>
      </c>
      <c r="D107" s="93"/>
      <c r="E107" s="93"/>
      <c r="F107" s="93"/>
      <c r="G107" s="95"/>
      <c r="H107" s="25"/>
      <c r="I107" s="25"/>
      <c r="J107" s="29"/>
      <c r="K107" s="30"/>
    </row>
    <row r="108" spans="1:11" ht="12.75" customHeight="1" x14ac:dyDescent="0.2">
      <c r="A108" s="96"/>
      <c r="B108" s="25"/>
      <c r="C108" s="97"/>
      <c r="D108" s="93"/>
      <c r="E108" s="93"/>
      <c r="F108" s="93"/>
      <c r="G108" s="95"/>
      <c r="H108" s="25"/>
      <c r="I108" s="25"/>
      <c r="J108" s="29"/>
      <c r="K108" s="30"/>
    </row>
    <row r="109" spans="1:11" ht="30" customHeight="1" thickBot="1" x14ac:dyDescent="0.25">
      <c r="A109" s="98"/>
      <c r="B109" s="99"/>
      <c r="C109" s="100" t="s">
        <v>56</v>
      </c>
      <c r="D109" s="101"/>
      <c r="E109" s="101"/>
      <c r="F109" s="101"/>
      <c r="G109" s="101"/>
      <c r="H109" s="102"/>
      <c r="I109" s="103"/>
      <c r="J109" s="104" t="s">
        <v>57</v>
      </c>
      <c r="K109" s="105">
        <f>SUM(K58:K84)</f>
        <v>35000</v>
      </c>
    </row>
    <row r="152" spans="1:1" ht="12.75" customHeight="1" x14ac:dyDescent="0.2">
      <c r="A152" s="106"/>
    </row>
    <row r="204" spans="1:1" ht="12.75" customHeight="1" x14ac:dyDescent="0.2">
      <c r="A204" s="106"/>
    </row>
  </sheetData>
  <sheetProtection algorithmName="SHA-512" hashValue="1s9yVYeCW6LdTagCj0TKV//9fQiYvqIqzuthCKCfQEKZsZFADq7xRs6RtxmmYQhxSZpeSP6jfyofnJkLhl0NXQ==" saltValue="4n3s4ixxQN4hEJ1xODohnw==" spinCount="100000" sheet="1" objects="1" scenarios="1"/>
  <mergeCells count="9">
    <mergeCell ref="D77:G77"/>
    <mergeCell ref="A5:A6"/>
    <mergeCell ref="C5:G6"/>
    <mergeCell ref="H5:H6"/>
    <mergeCell ref="I5:I6"/>
    <mergeCell ref="D37:G37"/>
    <mergeCell ref="D41:G41"/>
    <mergeCell ref="D43:G43"/>
    <mergeCell ref="D39:G39"/>
  </mergeCells>
  <pageMargins left="0.59055118110236227" right="0.39370078740157483" top="0.39370078740157483" bottom="1.1811023622047245" header="0" footer="0.31496062992125984"/>
  <pageSetup paperSize="9" scale="91" fitToHeight="0" orientation="portrait" r:id="rId1"/>
  <headerFooter>
    <oddFooter>&amp;C&amp;G
C2.2.</oddFooter>
  </headerFooter>
  <rowBreaks count="1" manualBreakCount="1">
    <brk id="57" max="10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08000"/>
    <pageSetUpPr fitToPage="1"/>
  </sheetPr>
  <dimension ref="A1:M216"/>
  <sheetViews>
    <sheetView view="pageBreakPreview" zoomScale="80" zoomScaleNormal="100" zoomScaleSheetLayoutView="80" workbookViewId="0">
      <selection activeCell="J16" sqref="J16"/>
    </sheetView>
  </sheetViews>
  <sheetFormatPr defaultColWidth="12.7109375" defaultRowHeight="15" customHeight="1" x14ac:dyDescent="0.2"/>
  <cols>
    <col min="1" max="1" width="6.7109375" style="302" customWidth="1"/>
    <col min="2" max="2" width="7.7109375" style="302" customWidth="1"/>
    <col min="3" max="3" width="3.7109375" style="302" customWidth="1"/>
    <col min="4" max="4" width="4.140625" style="302" customWidth="1"/>
    <col min="5" max="6" width="3.7109375" style="302" customWidth="1"/>
    <col min="7" max="7" width="31.7109375" style="302" customWidth="1"/>
    <col min="8" max="8" width="6.7109375" style="302" customWidth="1"/>
    <col min="9" max="9" width="7.7109375" style="302" customWidth="1"/>
    <col min="10" max="10" width="10.7109375" style="302" customWidth="1"/>
    <col min="11" max="11" width="12.7109375" style="302" customWidth="1"/>
    <col min="12" max="13" width="9.140625" style="302" customWidth="1"/>
    <col min="14" max="16384" width="12.7109375" style="302"/>
  </cols>
  <sheetData>
    <row r="1" spans="1:13" ht="12.75" customHeight="1" x14ac:dyDescent="0.2">
      <c r="A1" s="3" t="str">
        <f>'A-P&amp;G (W24)'!A1</f>
        <v>Contract:  004/MKLM/2022/2023</v>
      </c>
      <c r="B1" s="4"/>
      <c r="C1" s="4"/>
      <c r="D1" s="4"/>
      <c r="E1" s="4"/>
      <c r="F1" s="4"/>
      <c r="G1" s="111"/>
      <c r="H1" s="111"/>
      <c r="I1" s="111"/>
      <c r="J1" s="112"/>
      <c r="K1" s="192"/>
      <c r="L1" s="142"/>
      <c r="M1" s="169"/>
    </row>
    <row r="2" spans="1:13" ht="12.75" customHeight="1" x14ac:dyDescent="0.2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14"/>
      <c r="K2" s="193"/>
      <c r="L2" s="142"/>
      <c r="M2" s="169"/>
    </row>
    <row r="3" spans="1:13" ht="12.75" customHeight="1" x14ac:dyDescent="0.2">
      <c r="A3" s="9" t="str">
        <f>'A-P&amp;G (W24)'!A3</f>
        <v xml:space="preserve">Section C2.2:  Schedule of Quantities </v>
      </c>
      <c r="B3" s="14"/>
      <c r="C3" s="14"/>
      <c r="D3" s="14"/>
      <c r="E3" s="14"/>
      <c r="F3" s="14"/>
      <c r="G3" s="14"/>
      <c r="H3" s="14"/>
      <c r="I3" s="14"/>
      <c r="J3" s="114"/>
      <c r="K3" s="193"/>
      <c r="L3" s="142"/>
      <c r="M3" s="169"/>
    </row>
    <row r="4" spans="1:13" ht="12.75" customHeight="1" x14ac:dyDescent="0.2">
      <c r="A4" s="16" t="s">
        <v>83</v>
      </c>
      <c r="B4" s="14"/>
      <c r="C4" s="14"/>
      <c r="D4" s="14"/>
      <c r="E4" s="14"/>
      <c r="F4" s="14"/>
      <c r="G4" s="14"/>
      <c r="H4" s="14"/>
      <c r="I4" s="14"/>
      <c r="J4" s="114"/>
      <c r="K4" s="193"/>
      <c r="L4" s="142"/>
      <c r="M4" s="169"/>
    </row>
    <row r="5" spans="1:13" ht="12.75" customHeight="1" x14ac:dyDescent="0.2">
      <c r="A5" s="354" t="s">
        <v>3</v>
      </c>
      <c r="B5" s="227" t="s">
        <v>4</v>
      </c>
      <c r="C5" s="355" t="s">
        <v>5</v>
      </c>
      <c r="D5" s="356"/>
      <c r="E5" s="356"/>
      <c r="F5" s="356"/>
      <c r="G5" s="357"/>
      <c r="H5" s="349" t="s">
        <v>6</v>
      </c>
      <c r="I5" s="349" t="s">
        <v>7</v>
      </c>
      <c r="J5" s="228" t="s">
        <v>8</v>
      </c>
      <c r="K5" s="229" t="s">
        <v>9</v>
      </c>
      <c r="L5" s="230"/>
      <c r="M5" s="231"/>
    </row>
    <row r="6" spans="1:13" ht="12.75" customHeight="1" x14ac:dyDescent="0.2">
      <c r="A6" s="337"/>
      <c r="B6" s="119" t="s">
        <v>10</v>
      </c>
      <c r="C6" s="341"/>
      <c r="D6" s="342"/>
      <c r="E6" s="342"/>
      <c r="F6" s="342"/>
      <c r="G6" s="343"/>
      <c r="H6" s="345"/>
      <c r="I6" s="345"/>
      <c r="J6" s="120" t="s">
        <v>11</v>
      </c>
      <c r="K6" s="121" t="s">
        <v>11</v>
      </c>
      <c r="L6" s="230"/>
      <c r="M6" s="231"/>
    </row>
    <row r="7" spans="1:13" ht="12.75" customHeight="1" x14ac:dyDescent="0.2">
      <c r="A7" s="194"/>
      <c r="B7" s="123"/>
      <c r="C7" s="124"/>
      <c r="D7" s="125"/>
      <c r="E7" s="125"/>
      <c r="F7" s="125"/>
      <c r="G7" s="126"/>
      <c r="H7" s="123"/>
      <c r="I7" s="123"/>
      <c r="J7" s="127"/>
      <c r="K7" s="175"/>
      <c r="L7" s="142"/>
      <c r="M7" s="169"/>
    </row>
    <row r="8" spans="1:13" ht="12.75" customHeight="1" x14ac:dyDescent="0.2">
      <c r="A8" s="129">
        <v>4</v>
      </c>
      <c r="B8" s="130" t="s">
        <v>12</v>
      </c>
      <c r="C8" s="131" t="s">
        <v>13</v>
      </c>
      <c r="D8" s="131"/>
      <c r="E8" s="132"/>
      <c r="F8" s="133">
        <v>4</v>
      </c>
      <c r="G8" s="126"/>
      <c r="H8" s="123"/>
      <c r="I8" s="123"/>
      <c r="J8" s="127"/>
      <c r="K8" s="175"/>
      <c r="L8" s="142"/>
      <c r="M8" s="169"/>
    </row>
    <row r="9" spans="1:13" ht="12.75" customHeight="1" x14ac:dyDescent="0.2">
      <c r="A9" s="129"/>
      <c r="B9" s="232" t="s">
        <v>84</v>
      </c>
      <c r="C9" s="202" t="s">
        <v>85</v>
      </c>
      <c r="D9" s="132"/>
      <c r="E9" s="132"/>
      <c r="F9" s="132"/>
      <c r="G9" s="126"/>
      <c r="H9" s="123"/>
      <c r="I9" s="123"/>
      <c r="J9" s="127"/>
      <c r="K9" s="175"/>
      <c r="L9" s="142"/>
      <c r="M9" s="169"/>
    </row>
    <row r="10" spans="1:13" ht="12.75" customHeight="1" x14ac:dyDescent="0.2">
      <c r="A10" s="129"/>
      <c r="B10" s="201"/>
      <c r="C10" s="134"/>
      <c r="D10" s="141"/>
      <c r="E10" s="141"/>
      <c r="F10" s="141"/>
      <c r="G10" s="126"/>
      <c r="H10" s="123"/>
      <c r="I10" s="123"/>
      <c r="J10" s="127"/>
      <c r="K10" s="175"/>
      <c r="L10" s="142"/>
      <c r="M10" s="169"/>
    </row>
    <row r="11" spans="1:13" ht="12.75" customHeight="1" x14ac:dyDescent="0.2">
      <c r="A11" s="129">
        <v>4.0999999999999996</v>
      </c>
      <c r="B11" s="198"/>
      <c r="C11" s="202" t="s">
        <v>86</v>
      </c>
      <c r="D11" s="132"/>
      <c r="E11" s="132"/>
      <c r="F11" s="132"/>
      <c r="G11" s="126"/>
      <c r="H11" s="123"/>
      <c r="I11" s="123"/>
      <c r="J11" s="127"/>
      <c r="K11" s="175"/>
      <c r="L11" s="142"/>
      <c r="M11" s="169"/>
    </row>
    <row r="12" spans="1:13" ht="12.75" customHeight="1" x14ac:dyDescent="0.2">
      <c r="A12" s="129"/>
      <c r="B12" s="201"/>
      <c r="C12" s="139"/>
      <c r="D12" s="137"/>
      <c r="E12" s="137"/>
      <c r="F12" s="137"/>
      <c r="G12" s="126"/>
      <c r="H12" s="123"/>
      <c r="I12" s="123"/>
      <c r="J12" s="127"/>
      <c r="K12" s="175"/>
      <c r="L12" s="142"/>
      <c r="M12" s="169"/>
    </row>
    <row r="13" spans="1:13" ht="12.75" customHeight="1" x14ac:dyDescent="0.2">
      <c r="A13" s="129" t="s">
        <v>177</v>
      </c>
      <c r="B13" s="198" t="s">
        <v>21</v>
      </c>
      <c r="C13" s="139" t="s">
        <v>29</v>
      </c>
      <c r="D13" s="140" t="s">
        <v>22</v>
      </c>
      <c r="E13" s="141" t="s">
        <v>87</v>
      </c>
      <c r="F13" s="137"/>
      <c r="G13" s="126"/>
      <c r="H13" s="123"/>
      <c r="I13" s="123"/>
      <c r="J13" s="127"/>
      <c r="K13" s="175"/>
      <c r="L13" s="142"/>
      <c r="M13" s="169"/>
    </row>
    <row r="14" spans="1:13" ht="12.75" customHeight="1" x14ac:dyDescent="0.2">
      <c r="A14" s="129"/>
      <c r="B14" s="198"/>
      <c r="C14" s="139"/>
      <c r="D14" s="140"/>
      <c r="E14" s="143" t="s">
        <v>88</v>
      </c>
      <c r="F14" s="137"/>
      <c r="G14" s="126"/>
      <c r="H14" s="123"/>
      <c r="I14" s="123"/>
      <c r="J14" s="127"/>
      <c r="K14" s="175"/>
      <c r="L14" s="142"/>
      <c r="M14" s="169"/>
    </row>
    <row r="15" spans="1:13" ht="12.75" customHeight="1" x14ac:dyDescent="0.2">
      <c r="A15" s="129"/>
      <c r="B15" s="198"/>
      <c r="C15" s="139"/>
      <c r="D15" s="140"/>
      <c r="E15" s="140"/>
      <c r="F15" s="137"/>
      <c r="G15" s="126"/>
      <c r="H15" s="123"/>
      <c r="I15" s="123"/>
      <c r="J15" s="180"/>
      <c r="K15" s="189"/>
      <c r="L15" s="142"/>
      <c r="M15" s="169"/>
    </row>
    <row r="16" spans="1:13" ht="12.75" customHeight="1" x14ac:dyDescent="0.2">
      <c r="A16" s="178"/>
      <c r="B16" s="198"/>
      <c r="C16" s="139"/>
      <c r="D16" s="140" t="s">
        <v>89</v>
      </c>
      <c r="E16" s="353" t="s">
        <v>90</v>
      </c>
      <c r="F16" s="347"/>
      <c r="G16" s="348"/>
      <c r="H16" s="123" t="s">
        <v>91</v>
      </c>
      <c r="I16" s="123">
        <v>2900</v>
      </c>
      <c r="J16" s="172"/>
      <c r="K16" s="145">
        <f>J16*I16</f>
        <v>0</v>
      </c>
      <c r="L16" s="142"/>
      <c r="M16" s="169"/>
    </row>
    <row r="17" spans="1:13" ht="12.75" customHeight="1" x14ac:dyDescent="0.2">
      <c r="A17" s="129"/>
      <c r="B17" s="198"/>
      <c r="C17" s="139"/>
      <c r="D17" s="140"/>
      <c r="E17" s="141"/>
      <c r="F17" s="137"/>
      <c r="G17" s="126"/>
      <c r="H17" s="123"/>
      <c r="I17" s="123"/>
      <c r="J17" s="180"/>
      <c r="K17" s="145"/>
      <c r="L17" s="142"/>
      <c r="M17" s="169"/>
    </row>
    <row r="18" spans="1:13" ht="12.75" customHeight="1" x14ac:dyDescent="0.2">
      <c r="A18" s="129" t="s">
        <v>178</v>
      </c>
      <c r="B18" s="198" t="s">
        <v>21</v>
      </c>
      <c r="C18" s="139" t="s">
        <v>49</v>
      </c>
      <c r="D18" s="141" t="s">
        <v>92</v>
      </c>
      <c r="E18" s="141"/>
      <c r="F18" s="137"/>
      <c r="G18" s="126"/>
      <c r="H18" s="123"/>
      <c r="I18" s="123"/>
      <c r="J18" s="180"/>
      <c r="K18" s="145"/>
      <c r="L18" s="142"/>
      <c r="M18" s="169"/>
    </row>
    <row r="19" spans="1:13" ht="12.75" customHeight="1" x14ac:dyDescent="0.2">
      <c r="A19" s="129"/>
      <c r="B19" s="201"/>
      <c r="C19" s="139"/>
      <c r="D19" s="140"/>
      <c r="E19" s="137"/>
      <c r="F19" s="137"/>
      <c r="G19" s="126"/>
      <c r="H19" s="123"/>
      <c r="I19" s="123"/>
      <c r="J19" s="180"/>
      <c r="K19" s="145"/>
      <c r="L19" s="142"/>
      <c r="M19" s="169"/>
    </row>
    <row r="20" spans="1:13" ht="12.75" customHeight="1" x14ac:dyDescent="0.2">
      <c r="A20" s="178"/>
      <c r="B20" s="201"/>
      <c r="C20" s="136"/>
      <c r="D20" s="140">
        <v>1</v>
      </c>
      <c r="E20" s="226" t="s">
        <v>93</v>
      </c>
      <c r="F20" s="137"/>
      <c r="G20" s="126"/>
      <c r="H20" s="123" t="s">
        <v>91</v>
      </c>
      <c r="I20" s="123">
        <v>50</v>
      </c>
      <c r="J20" s="172"/>
      <c r="K20" s="145">
        <f t="shared" ref="K20:K38" si="0">J20*I20</f>
        <v>0</v>
      </c>
      <c r="L20" s="114"/>
      <c r="M20" s="169"/>
    </row>
    <row r="21" spans="1:13" ht="12.75" customHeight="1" x14ac:dyDescent="0.2">
      <c r="A21" s="178"/>
      <c r="B21" s="201"/>
      <c r="C21" s="136"/>
      <c r="D21" s="140"/>
      <c r="E21" s="137"/>
      <c r="F21" s="137"/>
      <c r="G21" s="126"/>
      <c r="H21" s="123"/>
      <c r="I21" s="123"/>
      <c r="J21" s="180"/>
      <c r="K21" s="145"/>
      <c r="L21" s="142"/>
      <c r="M21" s="169"/>
    </row>
    <row r="22" spans="1:13" ht="12.75" customHeight="1" x14ac:dyDescent="0.2">
      <c r="A22" s="178"/>
      <c r="B22" s="201"/>
      <c r="C22" s="136"/>
      <c r="D22" s="140">
        <v>2</v>
      </c>
      <c r="E22" s="137" t="s">
        <v>174</v>
      </c>
      <c r="F22" s="137"/>
      <c r="G22" s="126"/>
      <c r="H22" s="123" t="s">
        <v>175</v>
      </c>
      <c r="I22" s="123">
        <v>50</v>
      </c>
      <c r="J22" s="172"/>
      <c r="K22" s="145">
        <f t="shared" si="0"/>
        <v>0</v>
      </c>
      <c r="L22" s="142"/>
      <c r="M22" s="169"/>
    </row>
    <row r="23" spans="1:13" ht="12.75" customHeight="1" x14ac:dyDescent="0.2">
      <c r="A23" s="178"/>
      <c r="B23" s="201"/>
      <c r="C23" s="136"/>
      <c r="D23" s="140"/>
      <c r="E23" s="137"/>
      <c r="F23" s="137"/>
      <c r="G23" s="126"/>
      <c r="H23" s="123"/>
      <c r="I23" s="123"/>
      <c r="J23" s="180"/>
      <c r="K23" s="145"/>
      <c r="L23" s="142"/>
      <c r="M23" s="169"/>
    </row>
    <row r="24" spans="1:13" ht="12.75" customHeight="1" x14ac:dyDescent="0.2">
      <c r="A24" s="178"/>
      <c r="B24" s="201"/>
      <c r="C24" s="136"/>
      <c r="D24" s="140"/>
      <c r="E24" s="137"/>
      <c r="F24" s="137"/>
      <c r="G24" s="126"/>
      <c r="H24" s="123"/>
      <c r="I24" s="123"/>
      <c r="J24" s="180"/>
      <c r="K24" s="145"/>
      <c r="L24" s="142"/>
      <c r="M24" s="169"/>
    </row>
    <row r="25" spans="1:13" ht="12.75" customHeight="1" x14ac:dyDescent="0.2">
      <c r="A25" s="129" t="s">
        <v>179</v>
      </c>
      <c r="B25" s="198"/>
      <c r="C25" s="179" t="s">
        <v>94</v>
      </c>
      <c r="D25" s="137"/>
      <c r="E25" s="140"/>
      <c r="F25" s="154"/>
      <c r="G25" s="126"/>
      <c r="H25" s="123"/>
      <c r="I25" s="123"/>
      <c r="J25" s="180"/>
      <c r="K25" s="145"/>
      <c r="L25" s="142"/>
      <c r="M25" s="169"/>
    </row>
    <row r="26" spans="1:13" ht="12.75" customHeight="1" x14ac:dyDescent="0.2">
      <c r="A26" s="129"/>
      <c r="B26" s="198"/>
      <c r="C26" s="179" t="s">
        <v>95</v>
      </c>
      <c r="D26" s="137"/>
      <c r="E26" s="140"/>
      <c r="F26" s="154"/>
      <c r="G26" s="126"/>
      <c r="H26" s="123"/>
      <c r="I26" s="123"/>
      <c r="J26" s="180"/>
      <c r="K26" s="145"/>
      <c r="L26" s="142"/>
      <c r="M26" s="169"/>
    </row>
    <row r="27" spans="1:13" ht="12.75" customHeight="1" x14ac:dyDescent="0.2">
      <c r="A27" s="129"/>
      <c r="B27" s="198"/>
      <c r="C27" s="136"/>
      <c r="D27" s="137"/>
      <c r="E27" s="140"/>
      <c r="F27" s="154"/>
      <c r="G27" s="126"/>
      <c r="H27" s="123"/>
      <c r="I27" s="123"/>
      <c r="J27" s="180"/>
      <c r="K27" s="145"/>
      <c r="L27" s="142"/>
      <c r="M27" s="169"/>
    </row>
    <row r="28" spans="1:13" ht="12.75" customHeight="1" x14ac:dyDescent="0.2">
      <c r="A28" s="129"/>
      <c r="B28" s="198" t="s">
        <v>96</v>
      </c>
      <c r="C28" s="136"/>
      <c r="D28" s="137" t="s">
        <v>89</v>
      </c>
      <c r="E28" s="177" t="s">
        <v>97</v>
      </c>
      <c r="F28" s="154"/>
      <c r="G28" s="126"/>
      <c r="H28" s="123" t="s">
        <v>98</v>
      </c>
      <c r="I28" s="123">
        <f>3*3*250</f>
        <v>2250</v>
      </c>
      <c r="J28" s="172"/>
      <c r="K28" s="145">
        <f t="shared" si="0"/>
        <v>0</v>
      </c>
      <c r="L28" s="142"/>
      <c r="M28" s="169"/>
    </row>
    <row r="29" spans="1:13" ht="12.75" customHeight="1" x14ac:dyDescent="0.2">
      <c r="A29" s="129"/>
      <c r="B29" s="198"/>
      <c r="C29" s="136"/>
      <c r="D29" s="137"/>
      <c r="E29" s="140"/>
      <c r="F29" s="154"/>
      <c r="G29" s="126"/>
      <c r="H29" s="123"/>
      <c r="I29" s="123"/>
      <c r="J29" s="180"/>
      <c r="K29" s="145"/>
      <c r="L29" s="142"/>
      <c r="M29" s="169"/>
    </row>
    <row r="30" spans="1:13" ht="12.75" customHeight="1" x14ac:dyDescent="0.2">
      <c r="A30" s="129" t="s">
        <v>176</v>
      </c>
      <c r="B30" s="198"/>
      <c r="C30" s="134" t="s">
        <v>99</v>
      </c>
      <c r="D30" s="137"/>
      <c r="E30" s="137"/>
      <c r="F30" s="137"/>
      <c r="G30" s="126"/>
      <c r="H30" s="123"/>
      <c r="I30" s="123"/>
      <c r="J30" s="180"/>
      <c r="K30" s="145"/>
      <c r="L30" s="142"/>
      <c r="M30" s="169"/>
    </row>
    <row r="31" spans="1:13" ht="12.75" customHeight="1" x14ac:dyDescent="0.2">
      <c r="A31" s="200"/>
      <c r="B31" s="198"/>
      <c r="C31" s="136"/>
      <c r="D31" s="137"/>
      <c r="E31" s="137"/>
      <c r="F31" s="137"/>
      <c r="G31" s="126"/>
      <c r="H31" s="123"/>
      <c r="I31" s="123"/>
      <c r="J31" s="180"/>
      <c r="K31" s="145"/>
      <c r="L31" s="142"/>
      <c r="M31" s="169"/>
    </row>
    <row r="32" spans="1:13" ht="12.75" customHeight="1" x14ac:dyDescent="0.2">
      <c r="A32" s="200"/>
      <c r="B32" s="198"/>
      <c r="C32" s="179" t="s">
        <v>100</v>
      </c>
      <c r="D32" s="137"/>
      <c r="E32" s="137"/>
      <c r="F32" s="137"/>
      <c r="G32" s="126"/>
      <c r="H32" s="123"/>
      <c r="I32" s="123"/>
      <c r="J32" s="180"/>
      <c r="K32" s="145"/>
      <c r="L32" s="142"/>
      <c r="M32" s="169"/>
    </row>
    <row r="33" spans="1:13" ht="12.75" customHeight="1" x14ac:dyDescent="0.2">
      <c r="A33" s="200"/>
      <c r="B33" s="198"/>
      <c r="C33" s="182" t="s">
        <v>101</v>
      </c>
      <c r="D33" s="137"/>
      <c r="E33" s="137"/>
      <c r="F33" s="137"/>
      <c r="G33" s="126"/>
      <c r="H33" s="123"/>
      <c r="I33" s="123"/>
      <c r="J33" s="180"/>
      <c r="K33" s="145"/>
      <c r="L33" s="142"/>
      <c r="M33" s="169"/>
    </row>
    <row r="34" spans="1:13" ht="12.75" customHeight="1" x14ac:dyDescent="0.2">
      <c r="A34" s="200"/>
      <c r="B34" s="198"/>
      <c r="C34" s="136"/>
      <c r="D34" s="137"/>
      <c r="E34" s="137"/>
      <c r="F34" s="137"/>
      <c r="G34" s="126"/>
      <c r="H34" s="123"/>
      <c r="I34" s="123"/>
      <c r="J34" s="180"/>
      <c r="K34" s="145"/>
      <c r="L34" s="142"/>
      <c r="M34" s="169"/>
    </row>
    <row r="35" spans="1:13" ht="12.75" customHeight="1" x14ac:dyDescent="0.2">
      <c r="A35" s="225" t="s">
        <v>180</v>
      </c>
      <c r="B35" s="198" t="s">
        <v>102</v>
      </c>
      <c r="C35" s="139" t="s">
        <v>29</v>
      </c>
      <c r="D35" s="141" t="s">
        <v>103</v>
      </c>
      <c r="E35" s="137"/>
      <c r="F35" s="137"/>
      <c r="G35" s="126"/>
      <c r="H35" s="123"/>
      <c r="I35" s="123"/>
      <c r="J35" s="180"/>
      <c r="K35" s="145"/>
      <c r="L35" s="142"/>
      <c r="M35" s="169"/>
    </row>
    <row r="36" spans="1:13" ht="12.75" customHeight="1" x14ac:dyDescent="0.2">
      <c r="A36" s="199"/>
      <c r="B36" s="198"/>
      <c r="C36" s="139"/>
      <c r="D36" s="141" t="s">
        <v>104</v>
      </c>
      <c r="E36" s="137"/>
      <c r="F36" s="137"/>
      <c r="G36" s="126"/>
      <c r="H36" s="123"/>
      <c r="I36" s="123"/>
      <c r="J36" s="180"/>
      <c r="K36" s="145"/>
      <c r="L36" s="142"/>
      <c r="M36" s="169"/>
    </row>
    <row r="37" spans="1:13" ht="12.75" customHeight="1" x14ac:dyDescent="0.2">
      <c r="A37" s="199"/>
      <c r="B37" s="198"/>
      <c r="C37" s="139"/>
      <c r="D37" s="137"/>
      <c r="E37" s="137"/>
      <c r="F37" s="137"/>
      <c r="G37" s="126"/>
      <c r="H37" s="123"/>
      <c r="I37" s="123"/>
      <c r="J37" s="180"/>
      <c r="K37" s="145"/>
      <c r="L37" s="142"/>
      <c r="M37" s="169"/>
    </row>
    <row r="38" spans="1:13" ht="12.75" customHeight="1" x14ac:dyDescent="0.2">
      <c r="A38" s="178"/>
      <c r="B38" s="198"/>
      <c r="C38" s="139"/>
      <c r="D38" s="140" t="s">
        <v>22</v>
      </c>
      <c r="E38" s="137" t="s">
        <v>105</v>
      </c>
      <c r="F38" s="137"/>
      <c r="G38" s="126"/>
      <c r="H38" s="123" t="s">
        <v>91</v>
      </c>
      <c r="I38" s="191">
        <v>900</v>
      </c>
      <c r="J38" s="172"/>
      <c r="K38" s="145">
        <f t="shared" si="0"/>
        <v>0</v>
      </c>
      <c r="L38" s="142"/>
      <c r="M38" s="169"/>
    </row>
    <row r="39" spans="1:13" ht="12.75" customHeight="1" x14ac:dyDescent="0.2">
      <c r="A39" s="129"/>
      <c r="B39" s="198"/>
      <c r="C39" s="136"/>
      <c r="D39" s="137"/>
      <c r="E39" s="140"/>
      <c r="F39" s="154"/>
      <c r="G39" s="126"/>
      <c r="H39" s="123"/>
      <c r="I39" s="123"/>
      <c r="J39" s="180"/>
      <c r="K39" s="145"/>
      <c r="L39" s="142"/>
      <c r="M39" s="169"/>
    </row>
    <row r="40" spans="1:13" ht="15.75" customHeight="1" x14ac:dyDescent="0.2">
      <c r="A40" s="199"/>
      <c r="B40" s="198"/>
      <c r="C40" s="134"/>
      <c r="D40" s="137"/>
      <c r="E40" s="137"/>
      <c r="F40" s="137"/>
      <c r="G40" s="126"/>
      <c r="H40" s="123"/>
      <c r="I40" s="123"/>
      <c r="J40" s="180"/>
      <c r="K40" s="145"/>
      <c r="L40" s="142"/>
      <c r="M40" s="169"/>
    </row>
    <row r="41" spans="1:13" ht="12.75" customHeight="1" x14ac:dyDescent="0.2">
      <c r="A41" s="199"/>
      <c r="B41" s="198"/>
      <c r="C41" s="136"/>
      <c r="D41" s="137"/>
      <c r="E41" s="137"/>
      <c r="F41" s="137"/>
      <c r="G41" s="126"/>
      <c r="H41" s="123"/>
      <c r="I41" s="123"/>
      <c r="J41" s="180"/>
      <c r="K41" s="145"/>
      <c r="L41" s="142"/>
      <c r="M41" s="169"/>
    </row>
    <row r="42" spans="1:13" ht="12.75" customHeight="1" x14ac:dyDescent="0.2">
      <c r="A42" s="200"/>
      <c r="B42" s="198"/>
      <c r="C42" s="139"/>
      <c r="D42" s="141"/>
      <c r="E42" s="137"/>
      <c r="F42" s="137"/>
      <c r="G42" s="126"/>
      <c r="H42" s="123"/>
      <c r="I42" s="123"/>
      <c r="J42" s="180"/>
      <c r="K42" s="145"/>
      <c r="L42" s="142"/>
      <c r="M42" s="169"/>
    </row>
    <row r="43" spans="1:13" ht="12.75" customHeight="1" x14ac:dyDescent="0.2">
      <c r="A43" s="200"/>
      <c r="B43" s="198"/>
      <c r="C43" s="139"/>
      <c r="D43" s="141"/>
      <c r="E43" s="137"/>
      <c r="F43" s="137"/>
      <c r="G43" s="126"/>
      <c r="H43" s="123"/>
      <c r="I43" s="123"/>
      <c r="J43" s="180"/>
      <c r="K43" s="145"/>
      <c r="L43" s="142"/>
      <c r="M43" s="169"/>
    </row>
    <row r="44" spans="1:13" ht="12.75" customHeight="1" x14ac:dyDescent="0.2">
      <c r="A44" s="200"/>
      <c r="B44" s="198"/>
      <c r="C44" s="139"/>
      <c r="D44" s="141"/>
      <c r="E44" s="137"/>
      <c r="F44" s="137"/>
      <c r="G44" s="126"/>
      <c r="H44" s="123"/>
      <c r="I44" s="123"/>
      <c r="J44" s="180"/>
      <c r="K44" s="145"/>
      <c r="L44" s="142"/>
      <c r="M44" s="169"/>
    </row>
    <row r="45" spans="1:13" ht="12.75" customHeight="1" x14ac:dyDescent="0.2">
      <c r="A45" s="200"/>
      <c r="B45" s="198"/>
      <c r="C45" s="139"/>
      <c r="D45" s="141"/>
      <c r="E45" s="137"/>
      <c r="F45" s="137"/>
      <c r="G45" s="126"/>
      <c r="H45" s="123"/>
      <c r="I45" s="123"/>
      <c r="J45" s="180"/>
      <c r="K45" s="145"/>
      <c r="L45" s="142"/>
      <c r="M45" s="169"/>
    </row>
    <row r="46" spans="1:13" ht="12.75" customHeight="1" x14ac:dyDescent="0.2">
      <c r="A46" s="200"/>
      <c r="B46" s="198"/>
      <c r="C46" s="139"/>
      <c r="D46" s="141"/>
      <c r="E46" s="137"/>
      <c r="F46" s="137"/>
      <c r="G46" s="126"/>
      <c r="H46" s="123"/>
      <c r="I46" s="123"/>
      <c r="J46" s="180"/>
      <c r="K46" s="145"/>
      <c r="L46" s="142"/>
      <c r="M46" s="169"/>
    </row>
    <row r="47" spans="1:13" ht="12.75" customHeight="1" x14ac:dyDescent="0.2">
      <c r="A47" s="200"/>
      <c r="B47" s="198"/>
      <c r="C47" s="139"/>
      <c r="D47" s="141"/>
      <c r="E47" s="137"/>
      <c r="F47" s="137"/>
      <c r="G47" s="126"/>
      <c r="H47" s="123"/>
      <c r="I47" s="123"/>
      <c r="J47" s="180"/>
      <c r="K47" s="145"/>
      <c r="L47" s="142"/>
      <c r="M47" s="169"/>
    </row>
    <row r="48" spans="1:13" ht="12.75" customHeight="1" x14ac:dyDescent="0.2">
      <c r="A48" s="200"/>
      <c r="B48" s="198"/>
      <c r="C48" s="139"/>
      <c r="D48" s="141"/>
      <c r="E48" s="137"/>
      <c r="F48" s="137"/>
      <c r="G48" s="126"/>
      <c r="H48" s="123"/>
      <c r="I48" s="123"/>
      <c r="J48" s="180"/>
      <c r="K48" s="145"/>
      <c r="L48" s="142"/>
      <c r="M48" s="169"/>
    </row>
    <row r="49" spans="1:13" ht="12.75" customHeight="1" x14ac:dyDescent="0.2">
      <c r="A49" s="200"/>
      <c r="B49" s="198"/>
      <c r="C49" s="139"/>
      <c r="D49" s="141"/>
      <c r="E49" s="137"/>
      <c r="F49" s="137"/>
      <c r="G49" s="126"/>
      <c r="H49" s="123"/>
      <c r="I49" s="123"/>
      <c r="J49" s="180"/>
      <c r="K49" s="145"/>
      <c r="L49" s="142"/>
      <c r="M49" s="169"/>
    </row>
    <row r="50" spans="1:13" ht="12.75" customHeight="1" x14ac:dyDescent="0.2">
      <c r="A50" s="200"/>
      <c r="B50" s="198"/>
      <c r="C50" s="139"/>
      <c r="D50" s="141"/>
      <c r="E50" s="137"/>
      <c r="F50" s="137"/>
      <c r="G50" s="126"/>
      <c r="H50" s="123"/>
      <c r="I50" s="123"/>
      <c r="J50" s="180"/>
      <c r="K50" s="145"/>
      <c r="L50" s="142"/>
      <c r="M50" s="169"/>
    </row>
    <row r="51" spans="1:13" ht="12.75" customHeight="1" x14ac:dyDescent="0.2">
      <c r="A51" s="200"/>
      <c r="B51" s="198"/>
      <c r="C51" s="139"/>
      <c r="D51" s="141"/>
      <c r="E51" s="137"/>
      <c r="F51" s="137"/>
      <c r="G51" s="126"/>
      <c r="H51" s="123"/>
      <c r="I51" s="123"/>
      <c r="J51" s="180"/>
      <c r="K51" s="145"/>
      <c r="L51" s="142"/>
      <c r="M51" s="169"/>
    </row>
    <row r="52" spans="1:13" ht="12.75" customHeight="1" x14ac:dyDescent="0.2">
      <c r="A52" s="200"/>
      <c r="B52" s="198"/>
      <c r="C52" s="139"/>
      <c r="D52" s="141"/>
      <c r="E52" s="137"/>
      <c r="F52" s="137"/>
      <c r="G52" s="126"/>
      <c r="H52" s="123"/>
      <c r="I52" s="123"/>
      <c r="J52" s="180"/>
      <c r="K52" s="145"/>
      <c r="L52" s="142"/>
      <c r="M52" s="169"/>
    </row>
    <row r="53" spans="1:13" ht="12.75" customHeight="1" x14ac:dyDescent="0.2">
      <c r="A53" s="178"/>
      <c r="B53" s="198"/>
      <c r="C53" s="136"/>
      <c r="D53" s="137"/>
      <c r="E53" s="140"/>
      <c r="F53" s="137"/>
      <c r="G53" s="126"/>
      <c r="H53" s="123"/>
      <c r="I53" s="123"/>
      <c r="J53" s="180"/>
      <c r="K53" s="145"/>
      <c r="L53" s="142"/>
      <c r="M53" s="169"/>
    </row>
    <row r="54" spans="1:13" ht="12.75" customHeight="1" x14ac:dyDescent="0.2">
      <c r="A54" s="129"/>
      <c r="B54" s="198"/>
      <c r="C54" s="136"/>
      <c r="D54" s="137"/>
      <c r="E54" s="140"/>
      <c r="F54" s="154"/>
      <c r="G54" s="126"/>
      <c r="H54" s="123"/>
      <c r="I54" s="123"/>
      <c r="J54" s="180"/>
      <c r="K54" s="189"/>
      <c r="L54" s="142"/>
      <c r="M54" s="169"/>
    </row>
    <row r="55" spans="1:13" ht="12.75" customHeight="1" x14ac:dyDescent="0.2">
      <c r="A55" s="129"/>
      <c r="B55" s="201"/>
      <c r="C55" s="350"/>
      <c r="D55" s="347"/>
      <c r="E55" s="347"/>
      <c r="F55" s="347"/>
      <c r="G55" s="348"/>
      <c r="H55" s="123"/>
      <c r="I55" s="123"/>
      <c r="J55" s="180"/>
      <c r="K55" s="189"/>
      <c r="L55" s="142"/>
      <c r="M55" s="169"/>
    </row>
    <row r="56" spans="1:13" ht="12.75" customHeight="1" x14ac:dyDescent="0.2">
      <c r="A56" s="129"/>
      <c r="B56" s="201"/>
      <c r="C56" s="134"/>
      <c r="D56" s="141"/>
      <c r="E56" s="141"/>
      <c r="F56" s="141"/>
      <c r="G56" s="126"/>
      <c r="H56" s="123"/>
      <c r="I56" s="123"/>
      <c r="J56" s="180"/>
      <c r="K56" s="189"/>
      <c r="L56" s="142"/>
      <c r="M56" s="169"/>
    </row>
    <row r="57" spans="1:13" ht="12.75" customHeight="1" x14ac:dyDescent="0.2">
      <c r="A57" s="129"/>
      <c r="B57" s="201"/>
      <c r="C57" s="134"/>
      <c r="D57" s="137"/>
      <c r="E57" s="137"/>
      <c r="F57" s="137"/>
      <c r="G57" s="126"/>
      <c r="H57" s="123"/>
      <c r="I57" s="123"/>
      <c r="J57" s="127"/>
      <c r="K57" s="175"/>
      <c r="L57" s="142"/>
      <c r="M57" s="169"/>
    </row>
    <row r="58" spans="1:13" ht="12.75" customHeight="1" x14ac:dyDescent="0.2">
      <c r="A58" s="178"/>
      <c r="B58" s="198"/>
      <c r="C58" s="131" t="str">
        <f>C8</f>
        <v>SCHEDULE:</v>
      </c>
      <c r="D58" s="155"/>
      <c r="E58" s="155"/>
      <c r="F58" s="133">
        <f>$F$8</f>
        <v>4</v>
      </c>
      <c r="G58" s="156"/>
      <c r="H58" s="123"/>
      <c r="I58" s="123"/>
      <c r="J58" s="127"/>
      <c r="K58" s="175"/>
      <c r="L58" s="142"/>
      <c r="M58" s="169"/>
    </row>
    <row r="59" spans="1:13" ht="12.75" customHeight="1" x14ac:dyDescent="0.2">
      <c r="A59" s="129"/>
      <c r="B59" s="198"/>
      <c r="C59" s="202" t="s">
        <v>85</v>
      </c>
      <c r="D59" s="155"/>
      <c r="E59" s="155"/>
      <c r="F59" s="155"/>
      <c r="G59" s="156"/>
      <c r="H59" s="123"/>
      <c r="I59" s="123"/>
      <c r="J59" s="127"/>
      <c r="K59" s="175"/>
      <c r="L59" s="142"/>
      <c r="M59" s="169"/>
    </row>
    <row r="60" spans="1:13" ht="30.6" customHeight="1" thickBot="1" x14ac:dyDescent="0.25">
      <c r="A60" s="203"/>
      <c r="B60" s="161"/>
      <c r="C60" s="187" t="s">
        <v>56</v>
      </c>
      <c r="D60" s="163"/>
      <c r="E60" s="163"/>
      <c r="F60" s="163"/>
      <c r="G60" s="163"/>
      <c r="H60" s="161"/>
      <c r="I60" s="164"/>
      <c r="J60" s="165" t="s">
        <v>57</v>
      </c>
      <c r="K60" s="188">
        <f>SUM(K14:K40)</f>
        <v>0</v>
      </c>
      <c r="L60" s="142"/>
      <c r="M60" s="169"/>
    </row>
    <row r="61" spans="1:13" ht="12.75" customHeight="1" x14ac:dyDescent="0.2">
      <c r="A61" s="204"/>
      <c r="B61" s="168"/>
      <c r="C61" s="169"/>
      <c r="D61" s="169"/>
      <c r="E61" s="169"/>
      <c r="F61" s="169"/>
      <c r="G61" s="169"/>
      <c r="H61" s="168"/>
      <c r="I61" s="205"/>
      <c r="J61" s="205"/>
      <c r="K61" s="206"/>
      <c r="L61" s="169"/>
      <c r="M61" s="169"/>
    </row>
    <row r="62" spans="1:13" ht="12.75" customHeight="1" x14ac:dyDescent="0.2">
      <c r="A62" s="207"/>
      <c r="B62" s="208"/>
      <c r="C62" s="209"/>
      <c r="D62" s="207"/>
      <c r="E62" s="209"/>
      <c r="F62" s="209"/>
      <c r="G62" s="169"/>
      <c r="H62" s="168"/>
      <c r="I62" s="168"/>
      <c r="J62" s="170"/>
      <c r="K62" s="170"/>
      <c r="L62" s="169"/>
      <c r="M62" s="169"/>
    </row>
    <row r="63" spans="1:13" ht="12.75" customHeight="1" x14ac:dyDescent="0.2">
      <c r="A63" s="210"/>
      <c r="B63" s="208"/>
      <c r="C63" s="207"/>
      <c r="D63" s="209"/>
      <c r="E63" s="209"/>
      <c r="F63" s="209"/>
      <c r="G63" s="169"/>
      <c r="H63" s="168"/>
      <c r="I63" s="168"/>
      <c r="J63" s="170"/>
      <c r="K63" s="170"/>
      <c r="L63" s="169"/>
      <c r="M63" s="169"/>
    </row>
    <row r="64" spans="1:13" ht="12.75" customHeight="1" x14ac:dyDescent="0.2">
      <c r="A64" s="207"/>
      <c r="B64" s="208"/>
      <c r="C64" s="209"/>
      <c r="D64" s="211"/>
      <c r="E64" s="207"/>
      <c r="F64" s="209"/>
      <c r="G64" s="169"/>
      <c r="H64" s="168"/>
      <c r="I64" s="168"/>
      <c r="J64" s="170"/>
      <c r="K64" s="170"/>
      <c r="L64" s="169"/>
      <c r="M64" s="169"/>
    </row>
    <row r="65" spans="1:13" ht="12.75" customHeight="1" x14ac:dyDescent="0.2">
      <c r="A65" s="207"/>
      <c r="B65" s="208"/>
      <c r="C65" s="209"/>
      <c r="D65" s="209"/>
      <c r="E65" s="207"/>
      <c r="F65" s="209"/>
      <c r="G65" s="169"/>
      <c r="H65" s="168"/>
      <c r="I65" s="168"/>
      <c r="J65" s="170"/>
      <c r="K65" s="170"/>
      <c r="L65" s="169"/>
      <c r="M65" s="169"/>
    </row>
    <row r="66" spans="1:13" ht="12.75" customHeight="1" x14ac:dyDescent="0.2">
      <c r="A66" s="207"/>
      <c r="B66" s="208"/>
      <c r="C66" s="209"/>
      <c r="D66" s="209"/>
      <c r="E66" s="207"/>
      <c r="F66" s="209"/>
      <c r="G66" s="169"/>
      <c r="H66" s="168"/>
      <c r="I66" s="168"/>
      <c r="J66" s="170"/>
      <c r="K66" s="170"/>
      <c r="L66" s="169"/>
      <c r="M66" s="169"/>
    </row>
    <row r="67" spans="1:13" ht="12.75" customHeight="1" x14ac:dyDescent="0.2">
      <c r="A67" s="207"/>
      <c r="B67" s="208"/>
      <c r="C67" s="212"/>
      <c r="D67" s="212"/>
      <c r="E67" s="209"/>
      <c r="F67" s="209"/>
      <c r="G67" s="169"/>
      <c r="H67" s="168"/>
      <c r="I67" s="169"/>
      <c r="J67" s="170"/>
      <c r="K67" s="170"/>
      <c r="L67" s="169"/>
      <c r="M67" s="169"/>
    </row>
    <row r="68" spans="1:13" ht="12.75" customHeight="1" x14ac:dyDescent="0.2">
      <c r="A68" s="213"/>
      <c r="B68" s="208"/>
      <c r="C68" s="351"/>
      <c r="D68" s="352"/>
      <c r="E68" s="352"/>
      <c r="F68" s="352"/>
      <c r="G68" s="352"/>
      <c r="H68" s="168"/>
      <c r="I68" s="168"/>
      <c r="J68" s="170"/>
      <c r="K68" s="170"/>
      <c r="L68" s="169"/>
      <c r="M68" s="169"/>
    </row>
    <row r="69" spans="1:13" ht="12.75" customHeight="1" x14ac:dyDescent="0.2">
      <c r="A69" s="213"/>
      <c r="B69" s="208"/>
      <c r="C69" s="209"/>
      <c r="D69" s="207"/>
      <c r="E69" s="209"/>
      <c r="F69" s="209"/>
      <c r="G69" s="169"/>
      <c r="H69" s="168"/>
      <c r="I69" s="168"/>
      <c r="J69" s="170"/>
      <c r="K69" s="170"/>
      <c r="L69" s="169"/>
      <c r="M69" s="169"/>
    </row>
    <row r="70" spans="1:13" ht="12.75" customHeight="1" x14ac:dyDescent="0.2">
      <c r="A70" s="213"/>
      <c r="B70" s="214"/>
      <c r="C70" s="215"/>
      <c r="D70" s="209"/>
      <c r="E70" s="209"/>
      <c r="F70" s="209"/>
      <c r="G70" s="169"/>
      <c r="H70" s="168"/>
      <c r="I70" s="168"/>
      <c r="J70" s="170"/>
      <c r="K70" s="170"/>
      <c r="L70" s="169"/>
      <c r="M70" s="169"/>
    </row>
    <row r="71" spans="1:13" ht="12.75" customHeight="1" x14ac:dyDescent="0.2">
      <c r="A71" s="213"/>
      <c r="B71" s="214"/>
      <c r="C71" s="215"/>
      <c r="D71" s="209"/>
      <c r="E71" s="209"/>
      <c r="F71" s="209"/>
      <c r="G71" s="169"/>
      <c r="H71" s="168"/>
      <c r="I71" s="168"/>
      <c r="J71" s="170"/>
      <c r="K71" s="170"/>
      <c r="L71" s="169"/>
      <c r="M71" s="169"/>
    </row>
    <row r="72" spans="1:13" ht="12.75" customHeight="1" x14ac:dyDescent="0.2">
      <c r="A72" s="213"/>
      <c r="B72" s="208"/>
      <c r="C72" s="207"/>
      <c r="D72" s="212"/>
      <c r="E72" s="209"/>
      <c r="F72" s="209"/>
      <c r="G72" s="169"/>
      <c r="H72" s="168"/>
      <c r="I72" s="168"/>
      <c r="J72" s="170"/>
      <c r="K72" s="170"/>
      <c r="L72" s="169"/>
      <c r="M72" s="169"/>
    </row>
    <row r="73" spans="1:13" ht="12.75" customHeight="1" x14ac:dyDescent="0.2">
      <c r="A73" s="213"/>
      <c r="B73" s="208"/>
      <c r="C73" s="209"/>
      <c r="D73" s="216"/>
      <c r="E73" s="209"/>
      <c r="F73" s="209"/>
      <c r="G73" s="169"/>
      <c r="H73" s="168"/>
      <c r="I73" s="168"/>
      <c r="J73" s="170"/>
      <c r="K73" s="170"/>
      <c r="L73" s="169"/>
      <c r="M73" s="169"/>
    </row>
    <row r="74" spans="1:13" ht="12.75" customHeight="1" x14ac:dyDescent="0.2">
      <c r="A74" s="213"/>
      <c r="B74" s="208"/>
      <c r="C74" s="209"/>
      <c r="D74" s="207"/>
      <c r="E74" s="209"/>
      <c r="F74" s="209"/>
      <c r="G74" s="169"/>
      <c r="H74" s="168"/>
      <c r="I74" s="168"/>
      <c r="J74" s="170"/>
      <c r="K74" s="170"/>
      <c r="L74" s="169"/>
      <c r="M74" s="169"/>
    </row>
    <row r="75" spans="1:13" ht="12.75" customHeight="1" x14ac:dyDescent="0.2">
      <c r="A75" s="210"/>
      <c r="B75" s="208"/>
      <c r="C75" s="209"/>
      <c r="D75" s="207"/>
      <c r="E75" s="209"/>
      <c r="F75" s="209"/>
      <c r="G75" s="169"/>
      <c r="H75" s="168"/>
      <c r="I75" s="168"/>
      <c r="J75" s="170"/>
      <c r="K75" s="170"/>
      <c r="L75" s="169"/>
      <c r="M75" s="169"/>
    </row>
    <row r="76" spans="1:13" ht="12.75" customHeight="1" x14ac:dyDescent="0.2">
      <c r="A76" s="207"/>
      <c r="B76" s="208"/>
      <c r="C76" s="209"/>
      <c r="D76" s="212"/>
      <c r="E76" s="207"/>
      <c r="F76" s="209"/>
      <c r="G76" s="169"/>
      <c r="H76" s="168"/>
      <c r="I76" s="168"/>
      <c r="J76" s="170"/>
      <c r="K76" s="170"/>
      <c r="L76" s="169"/>
      <c r="M76" s="169"/>
    </row>
    <row r="77" spans="1:13" ht="12.75" customHeight="1" x14ac:dyDescent="0.2">
      <c r="A77" s="213"/>
      <c r="B77" s="208"/>
      <c r="C77" s="215"/>
      <c r="D77" s="209"/>
      <c r="E77" s="209"/>
      <c r="F77" s="209"/>
      <c r="G77" s="169"/>
      <c r="H77" s="168"/>
      <c r="I77" s="168"/>
      <c r="J77" s="170"/>
      <c r="K77" s="170"/>
      <c r="L77" s="169"/>
      <c r="M77" s="169"/>
    </row>
    <row r="78" spans="1:13" ht="12.75" customHeight="1" x14ac:dyDescent="0.2">
      <c r="A78" s="213"/>
      <c r="B78" s="208"/>
      <c r="C78" s="209"/>
      <c r="D78" s="209"/>
      <c r="E78" s="209"/>
      <c r="F78" s="209"/>
      <c r="G78" s="169"/>
      <c r="H78" s="168"/>
      <c r="I78" s="168"/>
      <c r="J78" s="170"/>
      <c r="K78" s="170"/>
      <c r="L78" s="169"/>
      <c r="M78" s="169"/>
    </row>
    <row r="79" spans="1:13" ht="12.75" customHeight="1" x14ac:dyDescent="0.2">
      <c r="A79" s="213"/>
      <c r="B79" s="208"/>
      <c r="C79" s="207"/>
      <c r="D79" s="212"/>
      <c r="E79" s="209"/>
      <c r="F79" s="209"/>
      <c r="G79" s="169"/>
      <c r="H79" s="168"/>
      <c r="I79" s="168"/>
      <c r="J79" s="170"/>
      <c r="K79" s="170"/>
      <c r="L79" s="169"/>
      <c r="M79" s="169"/>
    </row>
    <row r="80" spans="1:13" ht="12.75" customHeight="1" x14ac:dyDescent="0.2">
      <c r="A80" s="213"/>
      <c r="B80" s="208"/>
      <c r="C80" s="209"/>
      <c r="D80" s="216"/>
      <c r="E80" s="209"/>
      <c r="F80" s="209"/>
      <c r="G80" s="169"/>
      <c r="H80" s="168"/>
      <c r="I80" s="168"/>
      <c r="J80" s="170"/>
      <c r="K80" s="170"/>
      <c r="L80" s="169"/>
      <c r="M80" s="169"/>
    </row>
    <row r="81" spans="1:13" ht="12.75" customHeight="1" x14ac:dyDescent="0.2">
      <c r="A81" s="213"/>
      <c r="B81" s="208"/>
      <c r="C81" s="209"/>
      <c r="D81" s="207"/>
      <c r="E81" s="209"/>
      <c r="F81" s="209"/>
      <c r="G81" s="169"/>
      <c r="H81" s="168"/>
      <c r="I81" s="168"/>
      <c r="J81" s="170"/>
      <c r="K81" s="170"/>
      <c r="L81" s="169"/>
      <c r="M81" s="169"/>
    </row>
    <row r="82" spans="1:13" ht="12.75" customHeight="1" x14ac:dyDescent="0.2">
      <c r="A82" s="210"/>
      <c r="B82" s="208"/>
      <c r="C82" s="209"/>
      <c r="D82" s="207"/>
      <c r="E82" s="209"/>
      <c r="F82" s="209"/>
      <c r="G82" s="169"/>
      <c r="H82" s="168"/>
      <c r="I82" s="168"/>
      <c r="J82" s="170"/>
      <c r="K82" s="170"/>
      <c r="L82" s="169"/>
      <c r="M82" s="169"/>
    </row>
    <row r="83" spans="1:13" ht="12.75" customHeight="1" x14ac:dyDescent="0.2">
      <c r="A83" s="210"/>
      <c r="B83" s="208"/>
      <c r="C83" s="209"/>
      <c r="D83" s="207"/>
      <c r="E83" s="209"/>
      <c r="F83" s="209"/>
      <c r="G83" s="169"/>
      <c r="H83" s="168"/>
      <c r="I83" s="168"/>
      <c r="J83" s="170"/>
      <c r="K83" s="170"/>
      <c r="L83" s="169"/>
      <c r="M83" s="169"/>
    </row>
    <row r="84" spans="1:13" ht="12.75" customHeight="1" x14ac:dyDescent="0.2">
      <c r="A84" s="210"/>
      <c r="B84" s="208"/>
      <c r="C84" s="209"/>
      <c r="D84" s="207"/>
      <c r="E84" s="209"/>
      <c r="F84" s="209"/>
      <c r="G84" s="169"/>
      <c r="H84" s="168"/>
      <c r="I84" s="168"/>
      <c r="J84" s="170"/>
      <c r="K84" s="170"/>
      <c r="L84" s="169"/>
      <c r="M84" s="169"/>
    </row>
    <row r="85" spans="1:13" ht="12.75" customHeight="1" x14ac:dyDescent="0.2">
      <c r="A85" s="207"/>
      <c r="B85" s="208"/>
      <c r="C85" s="209"/>
      <c r="D85" s="207"/>
      <c r="E85" s="209"/>
      <c r="F85" s="209"/>
      <c r="G85" s="169"/>
      <c r="H85" s="168"/>
      <c r="I85" s="168"/>
      <c r="J85" s="170"/>
      <c r="K85" s="170"/>
      <c r="L85" s="169"/>
      <c r="M85" s="169"/>
    </row>
    <row r="86" spans="1:13" ht="12.75" customHeight="1" x14ac:dyDescent="0.2">
      <c r="A86" s="207"/>
      <c r="B86" s="208"/>
      <c r="C86" s="215"/>
      <c r="D86" s="209"/>
      <c r="E86" s="209"/>
      <c r="F86" s="209"/>
      <c r="G86" s="169"/>
      <c r="H86" s="168"/>
      <c r="I86" s="168"/>
      <c r="J86" s="170"/>
      <c r="K86" s="170"/>
      <c r="L86" s="169"/>
      <c r="M86" s="169"/>
    </row>
    <row r="87" spans="1:13" ht="12.75" customHeight="1" x14ac:dyDescent="0.2">
      <c r="A87" s="207"/>
      <c r="B87" s="208"/>
      <c r="C87" s="209"/>
      <c r="D87" s="209"/>
      <c r="E87" s="209"/>
      <c r="F87" s="209"/>
      <c r="G87" s="169"/>
      <c r="H87" s="168"/>
      <c r="I87" s="168"/>
      <c r="J87" s="170"/>
      <c r="K87" s="170"/>
      <c r="L87" s="169"/>
      <c r="M87" s="169"/>
    </row>
    <row r="88" spans="1:13" ht="12.75" customHeight="1" x14ac:dyDescent="0.2">
      <c r="A88" s="207"/>
      <c r="B88" s="208"/>
      <c r="C88" s="207"/>
      <c r="D88" s="212"/>
      <c r="E88" s="209"/>
      <c r="F88" s="209"/>
      <c r="G88" s="169"/>
      <c r="H88" s="168"/>
      <c r="I88" s="168"/>
      <c r="J88" s="170"/>
      <c r="K88" s="170"/>
      <c r="L88" s="169"/>
      <c r="M88" s="169"/>
    </row>
    <row r="89" spans="1:13" ht="12.75" customHeight="1" x14ac:dyDescent="0.2">
      <c r="A89" s="207"/>
      <c r="B89" s="208"/>
      <c r="C89" s="207"/>
      <c r="D89" s="209"/>
      <c r="E89" s="209"/>
      <c r="F89" s="209"/>
      <c r="G89" s="169"/>
      <c r="H89" s="168"/>
      <c r="I89" s="168"/>
      <c r="J89" s="170"/>
      <c r="K89" s="170"/>
      <c r="L89" s="169"/>
      <c r="M89" s="169"/>
    </row>
    <row r="90" spans="1:13" ht="12.75" customHeight="1" x14ac:dyDescent="0.2">
      <c r="A90" s="210"/>
      <c r="B90" s="208"/>
      <c r="C90" s="207"/>
      <c r="D90" s="207"/>
      <c r="E90" s="209"/>
      <c r="F90" s="209"/>
      <c r="G90" s="169"/>
      <c r="H90" s="168"/>
      <c r="I90" s="168"/>
      <c r="J90" s="170"/>
      <c r="K90" s="170"/>
      <c r="L90" s="169"/>
      <c r="M90" s="169"/>
    </row>
    <row r="91" spans="1:13" ht="12.75" customHeight="1" x14ac:dyDescent="0.2">
      <c r="A91" s="207"/>
      <c r="B91" s="208"/>
      <c r="C91" s="207"/>
      <c r="D91" s="207"/>
      <c r="E91" s="211"/>
      <c r="F91" s="209"/>
      <c r="G91" s="169"/>
      <c r="H91" s="168"/>
      <c r="I91" s="168"/>
      <c r="J91" s="170"/>
      <c r="K91" s="170"/>
      <c r="L91" s="169"/>
      <c r="M91" s="169"/>
    </row>
    <row r="92" spans="1:13" ht="12.75" customHeight="1" x14ac:dyDescent="0.2">
      <c r="A92" s="207"/>
      <c r="B92" s="208"/>
      <c r="C92" s="207"/>
      <c r="D92" s="207"/>
      <c r="E92" s="209"/>
      <c r="F92" s="209"/>
      <c r="G92" s="169"/>
      <c r="H92" s="168"/>
      <c r="I92" s="168"/>
      <c r="J92" s="170"/>
      <c r="K92" s="170"/>
      <c r="L92" s="169"/>
      <c r="M92" s="169"/>
    </row>
    <row r="93" spans="1:13" ht="12.75" customHeight="1" x14ac:dyDescent="0.2">
      <c r="A93" s="207"/>
      <c r="B93" s="217"/>
      <c r="C93" s="215"/>
      <c r="D93" s="209"/>
      <c r="E93" s="209"/>
      <c r="F93" s="209"/>
      <c r="G93" s="169"/>
      <c r="H93" s="168"/>
      <c r="I93" s="168"/>
      <c r="J93" s="170"/>
      <c r="K93" s="170"/>
      <c r="L93" s="169"/>
      <c r="M93" s="169"/>
    </row>
    <row r="94" spans="1:13" ht="12.75" customHeight="1" x14ac:dyDescent="0.2">
      <c r="A94" s="207"/>
      <c r="B94" s="218"/>
      <c r="C94" s="209"/>
      <c r="D94" s="209"/>
      <c r="E94" s="209"/>
      <c r="F94" s="209"/>
      <c r="G94" s="169"/>
      <c r="H94" s="168"/>
      <c r="I94" s="168"/>
      <c r="J94" s="170"/>
      <c r="K94" s="170"/>
      <c r="L94" s="169"/>
      <c r="M94" s="169"/>
    </row>
    <row r="95" spans="1:13" ht="12.75" customHeight="1" x14ac:dyDescent="0.2">
      <c r="A95" s="207"/>
      <c r="B95" s="208"/>
      <c r="C95" s="212"/>
      <c r="D95" s="209"/>
      <c r="E95" s="209"/>
      <c r="F95" s="209"/>
      <c r="G95" s="169"/>
      <c r="H95" s="168"/>
      <c r="I95" s="168"/>
      <c r="J95" s="170"/>
      <c r="K95" s="170"/>
      <c r="L95" s="169"/>
      <c r="M95" s="169"/>
    </row>
    <row r="96" spans="1:13" ht="12.75" customHeight="1" x14ac:dyDescent="0.2">
      <c r="A96" s="207"/>
      <c r="B96" s="208"/>
      <c r="C96" s="209"/>
      <c r="D96" s="209"/>
      <c r="E96" s="209"/>
      <c r="F96" s="209"/>
      <c r="G96" s="169"/>
      <c r="H96" s="168"/>
      <c r="I96" s="168"/>
      <c r="J96" s="170"/>
      <c r="K96" s="170"/>
      <c r="L96" s="169"/>
      <c r="M96" s="169"/>
    </row>
    <row r="97" spans="1:13" ht="12.75" customHeight="1" x14ac:dyDescent="0.2">
      <c r="A97" s="210"/>
      <c r="B97" s="208"/>
      <c r="C97" s="207"/>
      <c r="D97" s="209"/>
      <c r="E97" s="209"/>
      <c r="F97" s="209"/>
      <c r="G97" s="169"/>
      <c r="H97" s="168"/>
      <c r="I97" s="168"/>
      <c r="J97" s="170"/>
      <c r="K97" s="170"/>
      <c r="L97" s="169"/>
      <c r="M97" s="169"/>
    </row>
    <row r="98" spans="1:13" ht="12.75" customHeight="1" x14ac:dyDescent="0.2">
      <c r="A98" s="213"/>
      <c r="B98" s="208"/>
      <c r="C98" s="209"/>
      <c r="D98" s="207"/>
      <c r="E98" s="209"/>
      <c r="F98" s="209"/>
      <c r="G98" s="169"/>
      <c r="H98" s="168"/>
      <c r="I98" s="168"/>
      <c r="J98" s="170"/>
      <c r="K98" s="170"/>
      <c r="L98" s="169"/>
      <c r="M98" s="169"/>
    </row>
    <row r="99" spans="1:13" ht="12.75" customHeight="1" x14ac:dyDescent="0.2">
      <c r="A99" s="207"/>
      <c r="B99" s="217"/>
      <c r="C99" s="215"/>
      <c r="D99" s="209"/>
      <c r="E99" s="209"/>
      <c r="F99" s="209"/>
      <c r="G99" s="169"/>
      <c r="H99" s="168"/>
      <c r="I99" s="168"/>
      <c r="J99" s="170"/>
      <c r="K99" s="170"/>
      <c r="L99" s="169"/>
      <c r="M99" s="169"/>
    </row>
    <row r="100" spans="1:13" ht="12.75" customHeight="1" x14ac:dyDescent="0.2">
      <c r="A100" s="207"/>
      <c r="B100" s="218"/>
      <c r="C100" s="215"/>
      <c r="D100" s="209"/>
      <c r="E100" s="209"/>
      <c r="F100" s="209"/>
      <c r="G100" s="169"/>
      <c r="H100" s="168"/>
      <c r="I100" s="168"/>
      <c r="J100" s="170"/>
      <c r="K100" s="170"/>
      <c r="L100" s="169"/>
      <c r="M100" s="169"/>
    </row>
    <row r="101" spans="1:13" ht="12.75" customHeight="1" x14ac:dyDescent="0.2">
      <c r="A101" s="207"/>
      <c r="B101" s="208"/>
      <c r="C101" s="215"/>
      <c r="D101" s="209"/>
      <c r="E101" s="209"/>
      <c r="F101" s="209"/>
      <c r="G101" s="169"/>
      <c r="H101" s="168"/>
      <c r="I101" s="168"/>
      <c r="J101" s="170"/>
      <c r="K101" s="170"/>
      <c r="L101" s="169"/>
      <c r="M101" s="169"/>
    </row>
    <row r="102" spans="1:13" ht="12.75" customHeight="1" x14ac:dyDescent="0.2">
      <c r="A102" s="207"/>
      <c r="B102" s="208"/>
      <c r="C102" s="212"/>
      <c r="D102" s="169"/>
      <c r="E102" s="209"/>
      <c r="F102" s="209"/>
      <c r="G102" s="169"/>
      <c r="H102" s="168"/>
      <c r="I102" s="168"/>
      <c r="J102" s="170"/>
      <c r="K102" s="170"/>
      <c r="L102" s="169"/>
      <c r="M102" s="169"/>
    </row>
    <row r="103" spans="1:13" ht="12.75" customHeight="1" x14ac:dyDescent="0.2">
      <c r="A103" s="207"/>
      <c r="B103" s="208"/>
      <c r="C103" s="216"/>
      <c r="D103" s="169"/>
      <c r="E103" s="209"/>
      <c r="F103" s="209"/>
      <c r="G103" s="169"/>
      <c r="H103" s="168"/>
      <c r="I103" s="168"/>
      <c r="J103" s="170"/>
      <c r="K103" s="170"/>
      <c r="L103" s="169"/>
      <c r="M103" s="169"/>
    </row>
    <row r="104" spans="1:13" ht="12.75" customHeight="1" x14ac:dyDescent="0.2">
      <c r="A104" s="207"/>
      <c r="B104" s="208"/>
      <c r="C104" s="209"/>
      <c r="D104" s="209"/>
      <c r="E104" s="209"/>
      <c r="F104" s="209"/>
      <c r="G104" s="169"/>
      <c r="H104" s="168"/>
      <c r="I104" s="168"/>
      <c r="J104" s="170"/>
      <c r="K104" s="170"/>
      <c r="L104" s="169"/>
      <c r="M104" s="169"/>
    </row>
    <row r="105" spans="1:13" ht="12.75" customHeight="1" x14ac:dyDescent="0.2">
      <c r="A105" s="207"/>
      <c r="B105" s="208"/>
      <c r="C105" s="207"/>
      <c r="D105" s="207"/>
      <c r="E105" s="212"/>
      <c r="F105" s="209"/>
      <c r="G105" s="169"/>
      <c r="H105" s="168"/>
      <c r="I105" s="168"/>
      <c r="J105" s="170"/>
      <c r="K105" s="170"/>
      <c r="L105" s="169"/>
      <c r="M105" s="169"/>
    </row>
    <row r="106" spans="1:13" ht="12.75" customHeight="1" x14ac:dyDescent="0.2">
      <c r="A106" s="207"/>
      <c r="B106" s="208"/>
      <c r="C106" s="209"/>
      <c r="D106" s="207"/>
      <c r="E106" s="209"/>
      <c r="F106" s="209"/>
      <c r="G106" s="169"/>
      <c r="H106" s="168"/>
      <c r="I106" s="168"/>
      <c r="J106" s="170"/>
      <c r="K106" s="170"/>
      <c r="L106" s="169"/>
      <c r="M106" s="169"/>
    </row>
    <row r="107" spans="1:13" ht="12.75" customHeight="1" x14ac:dyDescent="0.2">
      <c r="A107" s="210"/>
      <c r="B107" s="208"/>
      <c r="C107" s="209"/>
      <c r="D107" s="207"/>
      <c r="E107" s="207"/>
      <c r="F107" s="209"/>
      <c r="G107" s="169"/>
      <c r="H107" s="168"/>
      <c r="I107" s="168"/>
      <c r="J107" s="170"/>
      <c r="K107" s="170"/>
      <c r="L107" s="169"/>
      <c r="M107" s="169"/>
    </row>
    <row r="108" spans="1:13" ht="12.75" customHeight="1" x14ac:dyDescent="0.2">
      <c r="A108" s="207"/>
      <c r="B108" s="208"/>
      <c r="C108" s="209"/>
      <c r="D108" s="207"/>
      <c r="E108" s="207"/>
      <c r="F108" s="209"/>
      <c r="G108" s="169"/>
      <c r="H108" s="168"/>
      <c r="I108" s="168"/>
      <c r="J108" s="170"/>
      <c r="K108" s="170"/>
      <c r="L108" s="169"/>
      <c r="M108" s="169"/>
    </row>
    <row r="109" spans="1:13" ht="12.75" customHeight="1" x14ac:dyDescent="0.2">
      <c r="A109" s="210"/>
      <c r="B109" s="208"/>
      <c r="C109" s="209"/>
      <c r="D109" s="207"/>
      <c r="E109" s="207"/>
      <c r="F109" s="209"/>
      <c r="G109" s="169"/>
      <c r="H109" s="168"/>
      <c r="I109" s="168"/>
      <c r="J109" s="170"/>
      <c r="K109" s="170"/>
      <c r="L109" s="169"/>
      <c r="M109" s="169"/>
    </row>
    <row r="110" spans="1:13" ht="12.75" customHeight="1" x14ac:dyDescent="0.2">
      <c r="A110" s="207"/>
      <c r="B110" s="208"/>
      <c r="C110" s="209"/>
      <c r="D110" s="207"/>
      <c r="E110" s="207"/>
      <c r="F110" s="209"/>
      <c r="G110" s="169"/>
      <c r="H110" s="168"/>
      <c r="I110" s="168"/>
      <c r="J110" s="170"/>
      <c r="K110" s="170"/>
      <c r="L110" s="169"/>
      <c r="M110" s="169"/>
    </row>
    <row r="111" spans="1:13" ht="12.75" customHeight="1" x14ac:dyDescent="0.2">
      <c r="A111" s="210"/>
      <c r="B111" s="208"/>
      <c r="C111" s="209"/>
      <c r="D111" s="207"/>
      <c r="E111" s="207"/>
      <c r="F111" s="209"/>
      <c r="G111" s="169"/>
      <c r="H111" s="168"/>
      <c r="I111" s="168"/>
      <c r="J111" s="170"/>
      <c r="K111" s="170"/>
      <c r="L111" s="169"/>
      <c r="M111" s="169"/>
    </row>
    <row r="112" spans="1:13" ht="12.75" customHeight="1" x14ac:dyDescent="0.2">
      <c r="A112" s="219"/>
      <c r="B112" s="168"/>
      <c r="C112" s="169"/>
      <c r="D112" s="169"/>
      <c r="E112" s="169"/>
      <c r="F112" s="169"/>
      <c r="G112" s="169"/>
      <c r="H112" s="168"/>
      <c r="I112" s="168"/>
      <c r="J112" s="170"/>
      <c r="K112" s="170"/>
      <c r="L112" s="169"/>
      <c r="M112" s="169"/>
    </row>
    <row r="113" spans="1:13" ht="12.75" customHeight="1" x14ac:dyDescent="0.2">
      <c r="A113" s="219"/>
      <c r="B113" s="168"/>
      <c r="C113" s="169"/>
      <c r="D113" s="169"/>
      <c r="E113" s="169"/>
      <c r="F113" s="169"/>
      <c r="G113" s="169"/>
      <c r="H113" s="168"/>
      <c r="I113" s="205"/>
      <c r="J113" s="205"/>
      <c r="K113" s="206"/>
      <c r="L113" s="169"/>
      <c r="M113" s="169"/>
    </row>
    <row r="114" spans="1:13" ht="12.75" customHeight="1" x14ac:dyDescent="0.2">
      <c r="A114" s="213"/>
      <c r="B114" s="208"/>
      <c r="C114" s="209"/>
      <c r="D114" s="209"/>
      <c r="E114" s="209"/>
      <c r="F114" s="209"/>
      <c r="G114" s="169"/>
      <c r="H114" s="168"/>
      <c r="I114" s="168"/>
      <c r="J114" s="170"/>
      <c r="K114" s="170"/>
      <c r="L114" s="169"/>
      <c r="M114" s="169"/>
    </row>
    <row r="115" spans="1:13" ht="12.75" customHeight="1" x14ac:dyDescent="0.2">
      <c r="A115" s="207"/>
      <c r="B115" s="217"/>
      <c r="C115" s="215"/>
      <c r="D115" s="209"/>
      <c r="E115" s="209"/>
      <c r="F115" s="209"/>
      <c r="G115" s="169"/>
      <c r="H115" s="168"/>
      <c r="I115" s="168"/>
      <c r="J115" s="170"/>
      <c r="K115" s="170"/>
      <c r="L115" s="169"/>
      <c r="M115" s="169"/>
    </row>
    <row r="116" spans="1:13" ht="12.75" customHeight="1" x14ac:dyDescent="0.2">
      <c r="A116" s="207"/>
      <c r="B116" s="218"/>
      <c r="C116" s="215"/>
      <c r="D116" s="209"/>
      <c r="E116" s="209"/>
      <c r="F116" s="209"/>
      <c r="G116" s="169"/>
      <c r="H116" s="168"/>
      <c r="I116" s="168"/>
      <c r="J116" s="170"/>
      <c r="K116" s="170"/>
      <c r="L116" s="169"/>
      <c r="M116" s="169"/>
    </row>
    <row r="117" spans="1:13" ht="12.75" customHeight="1" x14ac:dyDescent="0.2">
      <c r="A117" s="207"/>
      <c r="B117" s="208"/>
      <c r="C117" s="215"/>
      <c r="D117" s="209"/>
      <c r="E117" s="209"/>
      <c r="F117" s="209"/>
      <c r="G117" s="169"/>
      <c r="H117" s="168"/>
      <c r="I117" s="168"/>
      <c r="J117" s="170"/>
      <c r="K117" s="170"/>
      <c r="L117" s="169"/>
      <c r="M117" s="169"/>
    </row>
    <row r="118" spans="1:13" ht="12.75" customHeight="1" x14ac:dyDescent="0.2">
      <c r="A118" s="207"/>
      <c r="B118" s="208"/>
      <c r="C118" s="212"/>
      <c r="D118" s="169"/>
      <c r="E118" s="209"/>
      <c r="F118" s="209"/>
      <c r="G118" s="169"/>
      <c r="H118" s="168"/>
      <c r="I118" s="168"/>
      <c r="J118" s="170"/>
      <c r="K118" s="170"/>
      <c r="L118" s="169"/>
      <c r="M118" s="169"/>
    </row>
    <row r="119" spans="1:13" ht="12.75" customHeight="1" x14ac:dyDescent="0.2">
      <c r="A119" s="207"/>
      <c r="B119" s="208"/>
      <c r="C119" s="216"/>
      <c r="D119" s="169"/>
      <c r="E119" s="209"/>
      <c r="F119" s="209"/>
      <c r="G119" s="169"/>
      <c r="H119" s="168"/>
      <c r="I119" s="168"/>
      <c r="J119" s="170"/>
      <c r="K119" s="170"/>
      <c r="L119" s="169"/>
      <c r="M119" s="169"/>
    </row>
    <row r="120" spans="1:13" ht="12.75" customHeight="1" x14ac:dyDescent="0.2">
      <c r="A120" s="207"/>
      <c r="B120" s="208"/>
      <c r="C120" s="209"/>
      <c r="D120" s="209"/>
      <c r="E120" s="209"/>
      <c r="F120" s="209"/>
      <c r="G120" s="169"/>
      <c r="H120" s="168"/>
      <c r="I120" s="168"/>
      <c r="J120" s="170"/>
      <c r="K120" s="170"/>
      <c r="L120" s="169"/>
      <c r="M120" s="169"/>
    </row>
    <row r="121" spans="1:13" ht="12.75" customHeight="1" x14ac:dyDescent="0.2">
      <c r="A121" s="207"/>
      <c r="B121" s="208"/>
      <c r="C121" s="207"/>
      <c r="D121" s="207"/>
      <c r="E121" s="212"/>
      <c r="F121" s="209"/>
      <c r="G121" s="169"/>
      <c r="H121" s="168"/>
      <c r="I121" s="168"/>
      <c r="J121" s="170"/>
      <c r="K121" s="170"/>
      <c r="L121" s="169"/>
      <c r="M121" s="169"/>
    </row>
    <row r="122" spans="1:13" ht="12.75" customHeight="1" x14ac:dyDescent="0.2">
      <c r="A122" s="207"/>
      <c r="B122" s="208"/>
      <c r="C122" s="209"/>
      <c r="D122" s="207"/>
      <c r="E122" s="209"/>
      <c r="F122" s="209"/>
      <c r="G122" s="169"/>
      <c r="H122" s="168"/>
      <c r="I122" s="168"/>
      <c r="J122" s="170"/>
      <c r="K122" s="170"/>
      <c r="L122" s="169"/>
      <c r="M122" s="169"/>
    </row>
    <row r="123" spans="1:13" ht="12.75" customHeight="1" x14ac:dyDescent="0.2">
      <c r="A123" s="210"/>
      <c r="B123" s="208"/>
      <c r="C123" s="209"/>
      <c r="D123" s="207"/>
      <c r="E123" s="207"/>
      <c r="F123" s="209"/>
      <c r="G123" s="169"/>
      <c r="H123" s="168"/>
      <c r="I123" s="168"/>
      <c r="J123" s="170"/>
      <c r="K123" s="170"/>
      <c r="L123" s="169"/>
      <c r="M123" s="169"/>
    </row>
    <row r="124" spans="1:13" ht="12.75" customHeight="1" x14ac:dyDescent="0.2">
      <c r="A124" s="207"/>
      <c r="B124" s="208"/>
      <c r="C124" s="209"/>
      <c r="D124" s="207"/>
      <c r="E124" s="207"/>
      <c r="F124" s="209"/>
      <c r="G124" s="169"/>
      <c r="H124" s="168"/>
      <c r="I124" s="168"/>
      <c r="J124" s="170"/>
      <c r="K124" s="170"/>
      <c r="L124" s="169"/>
      <c r="M124" s="169"/>
    </row>
    <row r="125" spans="1:13" ht="12.75" customHeight="1" x14ac:dyDescent="0.2">
      <c r="A125" s="210"/>
      <c r="B125" s="208"/>
      <c r="C125" s="209"/>
      <c r="D125" s="207"/>
      <c r="E125" s="207"/>
      <c r="F125" s="209"/>
      <c r="G125" s="169"/>
      <c r="H125" s="168"/>
      <c r="I125" s="168"/>
      <c r="J125" s="170"/>
      <c r="K125" s="170"/>
      <c r="L125" s="169"/>
      <c r="M125" s="169"/>
    </row>
    <row r="126" spans="1:13" ht="12.75" customHeight="1" x14ac:dyDescent="0.2">
      <c r="A126" s="207"/>
      <c r="B126" s="208"/>
      <c r="C126" s="209"/>
      <c r="D126" s="207"/>
      <c r="E126" s="207"/>
      <c r="F126" s="209"/>
      <c r="G126" s="169"/>
      <c r="H126" s="168"/>
      <c r="I126" s="168"/>
      <c r="J126" s="170"/>
      <c r="K126" s="170"/>
      <c r="L126" s="169"/>
      <c r="M126" s="169"/>
    </row>
    <row r="127" spans="1:13" ht="12.75" customHeight="1" x14ac:dyDescent="0.2">
      <c r="A127" s="210"/>
      <c r="B127" s="208"/>
      <c r="C127" s="209"/>
      <c r="D127" s="207"/>
      <c r="E127" s="207"/>
      <c r="F127" s="209"/>
      <c r="G127" s="169"/>
      <c r="H127" s="168"/>
      <c r="I127" s="168"/>
      <c r="J127" s="170"/>
      <c r="K127" s="170"/>
      <c r="L127" s="169"/>
      <c r="M127" s="169"/>
    </row>
    <row r="128" spans="1:13" ht="12.75" customHeight="1" x14ac:dyDescent="0.2">
      <c r="A128" s="210"/>
      <c r="B128" s="208"/>
      <c r="C128" s="207"/>
      <c r="D128" s="207"/>
      <c r="E128" s="209"/>
      <c r="F128" s="209"/>
      <c r="G128" s="169"/>
      <c r="H128" s="168"/>
      <c r="I128" s="168"/>
      <c r="J128" s="170"/>
      <c r="K128" s="170"/>
      <c r="L128" s="169"/>
      <c r="M128" s="169"/>
    </row>
    <row r="129" spans="1:13" ht="12.75" customHeight="1" x14ac:dyDescent="0.2">
      <c r="A129" s="207"/>
      <c r="B129" s="208"/>
      <c r="C129" s="207"/>
      <c r="D129" s="207"/>
      <c r="E129" s="211"/>
      <c r="F129" s="209"/>
      <c r="G129" s="169"/>
      <c r="H129" s="168"/>
      <c r="I129" s="168"/>
      <c r="J129" s="170"/>
      <c r="K129" s="170"/>
      <c r="L129" s="169"/>
      <c r="M129" s="169"/>
    </row>
    <row r="130" spans="1:13" ht="12.75" customHeight="1" x14ac:dyDescent="0.2">
      <c r="A130" s="207"/>
      <c r="B130" s="208"/>
      <c r="C130" s="207"/>
      <c r="D130" s="207"/>
      <c r="E130" s="209"/>
      <c r="F130" s="209"/>
      <c r="G130" s="169"/>
      <c r="H130" s="168"/>
      <c r="I130" s="168"/>
      <c r="J130" s="170"/>
      <c r="K130" s="170"/>
      <c r="L130" s="169"/>
      <c r="M130" s="169"/>
    </row>
    <row r="131" spans="1:13" ht="12.75" customHeight="1" x14ac:dyDescent="0.2">
      <c r="A131" s="207"/>
      <c r="B131" s="217"/>
      <c r="C131" s="215"/>
      <c r="D131" s="209"/>
      <c r="E131" s="209"/>
      <c r="F131" s="209"/>
      <c r="G131" s="169"/>
      <c r="H131" s="168"/>
      <c r="I131" s="168"/>
      <c r="J131" s="170"/>
      <c r="K131" s="170"/>
      <c r="L131" s="169"/>
      <c r="M131" s="169"/>
    </row>
    <row r="132" spans="1:13" ht="12.75" customHeight="1" x14ac:dyDescent="0.2">
      <c r="A132" s="207"/>
      <c r="B132" s="218"/>
      <c r="C132" s="209"/>
      <c r="D132" s="209"/>
      <c r="E132" s="209"/>
      <c r="F132" s="209"/>
      <c r="G132" s="169"/>
      <c r="H132" s="168"/>
      <c r="I132" s="168"/>
      <c r="J132" s="170"/>
      <c r="K132" s="170"/>
      <c r="L132" s="169"/>
      <c r="M132" s="169"/>
    </row>
    <row r="133" spans="1:13" ht="12.75" customHeight="1" x14ac:dyDescent="0.2">
      <c r="A133" s="207"/>
      <c r="B133" s="208"/>
      <c r="C133" s="212"/>
      <c r="D133" s="209"/>
      <c r="E133" s="209"/>
      <c r="F133" s="209"/>
      <c r="G133" s="169"/>
      <c r="H133" s="168"/>
      <c r="I133" s="168"/>
      <c r="J133" s="170"/>
      <c r="K133" s="170"/>
      <c r="L133" s="169"/>
      <c r="M133" s="169"/>
    </row>
    <row r="134" spans="1:13" ht="12.75" customHeight="1" x14ac:dyDescent="0.2">
      <c r="A134" s="207"/>
      <c r="B134" s="208"/>
      <c r="C134" s="209"/>
      <c r="D134" s="209"/>
      <c r="E134" s="209"/>
      <c r="F134" s="209"/>
      <c r="G134" s="169"/>
      <c r="H134" s="168"/>
      <c r="I134" s="168"/>
      <c r="J134" s="170"/>
      <c r="K134" s="170"/>
      <c r="L134" s="169"/>
      <c r="M134" s="169"/>
    </row>
    <row r="135" spans="1:13" ht="12.75" customHeight="1" x14ac:dyDescent="0.2">
      <c r="A135" s="210"/>
      <c r="B135" s="208"/>
      <c r="C135" s="207"/>
      <c r="D135" s="209"/>
      <c r="E135" s="209"/>
      <c r="F135" s="209"/>
      <c r="G135" s="169"/>
      <c r="H135" s="168"/>
      <c r="I135" s="168"/>
      <c r="J135" s="170"/>
      <c r="K135" s="170"/>
      <c r="L135" s="169"/>
      <c r="M135" s="169"/>
    </row>
    <row r="136" spans="1:13" ht="12.75" customHeight="1" x14ac:dyDescent="0.2">
      <c r="A136" s="207"/>
      <c r="B136" s="208"/>
      <c r="C136" s="207"/>
      <c r="D136" s="209"/>
      <c r="E136" s="209"/>
      <c r="F136" s="209"/>
      <c r="G136" s="169"/>
      <c r="H136" s="168"/>
      <c r="I136" s="168"/>
      <c r="J136" s="170"/>
      <c r="K136" s="170"/>
      <c r="L136" s="169"/>
      <c r="M136" s="169"/>
    </row>
    <row r="137" spans="1:13" ht="12.75" customHeight="1" x14ac:dyDescent="0.2">
      <c r="A137" s="207"/>
      <c r="B137" s="208"/>
      <c r="C137" s="215"/>
      <c r="D137" s="209"/>
      <c r="E137" s="209"/>
      <c r="F137" s="209"/>
      <c r="G137" s="169"/>
      <c r="H137" s="168"/>
      <c r="I137" s="168"/>
      <c r="J137" s="170"/>
      <c r="K137" s="170"/>
      <c r="L137" s="169"/>
      <c r="M137" s="169"/>
    </row>
    <row r="138" spans="1:13" ht="12.75" customHeight="1" x14ac:dyDescent="0.2">
      <c r="A138" s="207"/>
      <c r="B138" s="208"/>
      <c r="C138" s="220"/>
      <c r="D138" s="209"/>
      <c r="E138" s="209"/>
      <c r="F138" s="209"/>
      <c r="G138" s="169"/>
      <c r="H138" s="168"/>
      <c r="I138" s="168"/>
      <c r="J138" s="170"/>
      <c r="K138" s="170"/>
      <c r="L138" s="169"/>
      <c r="M138" s="169"/>
    </row>
    <row r="139" spans="1:13" ht="12.75" customHeight="1" x14ac:dyDescent="0.2">
      <c r="A139" s="207"/>
      <c r="B139" s="208"/>
      <c r="C139" s="209"/>
      <c r="D139" s="209"/>
      <c r="E139" s="209"/>
      <c r="F139" s="209"/>
      <c r="G139" s="169"/>
      <c r="H139" s="168"/>
      <c r="I139" s="168"/>
      <c r="J139" s="170"/>
      <c r="K139" s="170"/>
      <c r="L139" s="169"/>
      <c r="M139" s="169"/>
    </row>
    <row r="140" spans="1:13" ht="12.75" customHeight="1" x14ac:dyDescent="0.2">
      <c r="A140" s="207"/>
      <c r="B140" s="208"/>
      <c r="C140" s="207"/>
      <c r="D140" s="212"/>
      <c r="E140" s="209"/>
      <c r="F140" s="209"/>
      <c r="G140" s="169"/>
      <c r="H140" s="168"/>
      <c r="I140" s="168"/>
      <c r="J140" s="170"/>
      <c r="K140" s="170"/>
      <c r="L140" s="169"/>
      <c r="M140" s="169"/>
    </row>
    <row r="141" spans="1:13" ht="12.75" customHeight="1" x14ac:dyDescent="0.2">
      <c r="A141" s="207"/>
      <c r="B141" s="208"/>
      <c r="C141" s="209"/>
      <c r="D141" s="216"/>
      <c r="E141" s="209"/>
      <c r="F141" s="209"/>
      <c r="G141" s="169"/>
      <c r="H141" s="168"/>
      <c r="I141" s="168"/>
      <c r="J141" s="170"/>
      <c r="K141" s="170"/>
      <c r="L141" s="169"/>
      <c r="M141" s="169"/>
    </row>
    <row r="142" spans="1:13" ht="12.75" customHeight="1" x14ac:dyDescent="0.2">
      <c r="A142" s="207"/>
      <c r="B142" s="208"/>
      <c r="C142" s="209"/>
      <c r="D142" s="216"/>
      <c r="E142" s="209"/>
      <c r="F142" s="209"/>
      <c r="G142" s="169"/>
      <c r="H142" s="168"/>
      <c r="I142" s="168"/>
      <c r="J142" s="170"/>
      <c r="K142" s="170"/>
      <c r="L142" s="169"/>
      <c r="M142" s="169"/>
    </row>
    <row r="143" spans="1:13" ht="12.75" customHeight="1" x14ac:dyDescent="0.2">
      <c r="A143" s="207"/>
      <c r="B143" s="208"/>
      <c r="C143" s="209"/>
      <c r="D143" s="216"/>
      <c r="E143" s="209"/>
      <c r="F143" s="209"/>
      <c r="G143" s="169"/>
      <c r="H143" s="168"/>
      <c r="I143" s="168"/>
      <c r="J143" s="170"/>
      <c r="K143" s="170"/>
      <c r="L143" s="169"/>
      <c r="M143" s="169"/>
    </row>
    <row r="144" spans="1:13" ht="12.75" customHeight="1" x14ac:dyDescent="0.2">
      <c r="A144" s="207"/>
      <c r="B144" s="208"/>
      <c r="C144" s="209"/>
      <c r="D144" s="212"/>
      <c r="E144" s="209"/>
      <c r="F144" s="209"/>
      <c r="G144" s="169"/>
      <c r="H144" s="168"/>
      <c r="I144" s="168"/>
      <c r="J144" s="170"/>
      <c r="K144" s="170"/>
      <c r="L144" s="169"/>
      <c r="M144" s="169"/>
    </row>
    <row r="145" spans="1:13" ht="12.75" customHeight="1" x14ac:dyDescent="0.2">
      <c r="A145" s="207"/>
      <c r="B145" s="208"/>
      <c r="C145" s="209"/>
      <c r="D145" s="209"/>
      <c r="E145" s="209"/>
      <c r="F145" s="209"/>
      <c r="G145" s="169"/>
      <c r="H145" s="168"/>
      <c r="I145" s="168"/>
      <c r="J145" s="170"/>
      <c r="K145" s="170"/>
      <c r="L145" s="169"/>
      <c r="M145" s="169"/>
    </row>
    <row r="146" spans="1:13" ht="12.75" customHeight="1" x14ac:dyDescent="0.2">
      <c r="A146" s="210"/>
      <c r="B146" s="208"/>
      <c r="C146" s="209"/>
      <c r="D146" s="207"/>
      <c r="E146" s="209"/>
      <c r="F146" s="209"/>
      <c r="G146" s="169"/>
      <c r="H146" s="168"/>
      <c r="I146" s="168"/>
      <c r="J146" s="170"/>
      <c r="K146" s="170"/>
      <c r="L146" s="169"/>
      <c r="M146" s="169"/>
    </row>
    <row r="147" spans="1:13" ht="12.75" customHeight="1" x14ac:dyDescent="0.2">
      <c r="A147" s="207"/>
      <c r="B147" s="208"/>
      <c r="C147" s="209"/>
      <c r="D147" s="207"/>
      <c r="E147" s="211"/>
      <c r="F147" s="211"/>
      <c r="G147" s="169"/>
      <c r="H147" s="168"/>
      <c r="I147" s="168"/>
      <c r="J147" s="170"/>
      <c r="K147" s="170"/>
      <c r="L147" s="169"/>
      <c r="M147" s="169"/>
    </row>
    <row r="148" spans="1:13" ht="12.75" customHeight="1" x14ac:dyDescent="0.2">
      <c r="A148" s="207"/>
      <c r="B148" s="208"/>
      <c r="C148" s="209"/>
      <c r="D148" s="207"/>
      <c r="E148" s="209"/>
      <c r="F148" s="209"/>
      <c r="G148" s="169"/>
      <c r="H148" s="168"/>
      <c r="I148" s="168"/>
      <c r="J148" s="170"/>
      <c r="K148" s="170"/>
      <c r="L148" s="169"/>
      <c r="M148" s="169"/>
    </row>
    <row r="149" spans="1:13" ht="12.75" customHeight="1" x14ac:dyDescent="0.2">
      <c r="A149" s="210"/>
      <c r="B149" s="208"/>
      <c r="C149" s="209"/>
      <c r="D149" s="207"/>
      <c r="E149" s="209"/>
      <c r="F149" s="209"/>
      <c r="G149" s="169"/>
      <c r="H149" s="168"/>
      <c r="I149" s="168"/>
      <c r="J149" s="170"/>
      <c r="K149" s="170"/>
      <c r="L149" s="169"/>
      <c r="M149" s="169"/>
    </row>
    <row r="150" spans="1:13" ht="12.75" customHeight="1" x14ac:dyDescent="0.2">
      <c r="A150" s="207"/>
      <c r="B150" s="208"/>
      <c r="C150" s="209"/>
      <c r="D150" s="207"/>
      <c r="E150" s="211"/>
      <c r="F150" s="211"/>
      <c r="G150" s="169"/>
      <c r="H150" s="168"/>
      <c r="I150" s="168"/>
      <c r="J150" s="170"/>
      <c r="K150" s="170"/>
      <c r="L150" s="169"/>
      <c r="M150" s="169"/>
    </row>
    <row r="151" spans="1:13" ht="12.75" customHeight="1" x14ac:dyDescent="0.2">
      <c r="A151" s="207"/>
      <c r="B151" s="208"/>
      <c r="C151" s="209"/>
      <c r="D151" s="207"/>
      <c r="E151" s="209"/>
      <c r="F151" s="209"/>
      <c r="G151" s="169"/>
      <c r="H151" s="168"/>
      <c r="I151" s="168"/>
      <c r="J151" s="170"/>
      <c r="K151" s="170"/>
      <c r="L151" s="169"/>
      <c r="M151" s="169"/>
    </row>
    <row r="152" spans="1:13" ht="12.75" customHeight="1" x14ac:dyDescent="0.2">
      <c r="A152" s="210"/>
      <c r="B152" s="208"/>
      <c r="C152" s="209"/>
      <c r="D152" s="207"/>
      <c r="E152" s="209"/>
      <c r="F152" s="209"/>
      <c r="G152" s="169"/>
      <c r="H152" s="168"/>
      <c r="I152" s="168"/>
      <c r="J152" s="170"/>
      <c r="K152" s="170"/>
      <c r="L152" s="169"/>
      <c r="M152" s="169"/>
    </row>
    <row r="153" spans="1:13" ht="12.75" customHeight="1" x14ac:dyDescent="0.2">
      <c r="A153" s="207"/>
      <c r="B153" s="208"/>
      <c r="C153" s="209"/>
      <c r="D153" s="207"/>
      <c r="E153" s="211"/>
      <c r="F153" s="211"/>
      <c r="G153" s="169"/>
      <c r="H153" s="168"/>
      <c r="I153" s="168"/>
      <c r="J153" s="170"/>
      <c r="K153" s="170"/>
      <c r="L153" s="169"/>
      <c r="M153" s="169"/>
    </row>
    <row r="154" spans="1:13" ht="12.75" customHeight="1" x14ac:dyDescent="0.2">
      <c r="A154" s="207"/>
      <c r="B154" s="208"/>
      <c r="C154" s="209"/>
      <c r="D154" s="207"/>
      <c r="E154" s="209"/>
      <c r="F154" s="209"/>
      <c r="G154" s="169"/>
      <c r="H154" s="168"/>
      <c r="I154" s="168"/>
      <c r="J154" s="170"/>
      <c r="K154" s="170"/>
      <c r="L154" s="169"/>
      <c r="M154" s="169"/>
    </row>
    <row r="155" spans="1:13" ht="12.75" customHeight="1" x14ac:dyDescent="0.2">
      <c r="A155" s="210"/>
      <c r="B155" s="208"/>
      <c r="C155" s="209"/>
      <c r="D155" s="207"/>
      <c r="E155" s="209"/>
      <c r="F155" s="209"/>
      <c r="G155" s="169"/>
      <c r="H155" s="168"/>
      <c r="I155" s="168"/>
      <c r="J155" s="170"/>
      <c r="K155" s="170"/>
      <c r="L155" s="169"/>
      <c r="M155" s="169"/>
    </row>
    <row r="156" spans="1:13" ht="12.75" customHeight="1" x14ac:dyDescent="0.2">
      <c r="A156" s="207"/>
      <c r="B156" s="208"/>
      <c r="C156" s="209"/>
      <c r="D156" s="207"/>
      <c r="E156" s="211"/>
      <c r="F156" s="211"/>
      <c r="G156" s="169"/>
      <c r="H156" s="168"/>
      <c r="I156" s="168"/>
      <c r="J156" s="170"/>
      <c r="K156" s="170"/>
      <c r="L156" s="169"/>
      <c r="M156" s="169"/>
    </row>
    <row r="157" spans="1:13" ht="12.75" customHeight="1" x14ac:dyDescent="0.2">
      <c r="A157" s="207"/>
      <c r="B157" s="208"/>
      <c r="C157" s="209"/>
      <c r="D157" s="209"/>
      <c r="E157" s="207"/>
      <c r="F157" s="209"/>
      <c r="G157" s="169"/>
      <c r="H157" s="168"/>
      <c r="I157" s="168"/>
      <c r="J157" s="170"/>
      <c r="K157" s="170"/>
      <c r="L157" s="169"/>
      <c r="M157" s="169"/>
    </row>
    <row r="158" spans="1:13" ht="12.75" customHeight="1" x14ac:dyDescent="0.2">
      <c r="A158" s="207"/>
      <c r="B158" s="208"/>
      <c r="C158" s="207"/>
      <c r="D158" s="216"/>
      <c r="E158" s="209"/>
      <c r="F158" s="209"/>
      <c r="G158" s="169"/>
      <c r="H158" s="168"/>
      <c r="I158" s="168"/>
      <c r="J158" s="170"/>
      <c r="K158" s="170"/>
      <c r="L158" s="169"/>
      <c r="M158" s="169"/>
    </row>
    <row r="159" spans="1:13" ht="12.75" customHeight="1" x14ac:dyDescent="0.2">
      <c r="A159" s="207"/>
      <c r="B159" s="208"/>
      <c r="C159" s="209"/>
      <c r="D159" s="216"/>
      <c r="E159" s="209"/>
      <c r="F159" s="209"/>
      <c r="G159" s="169"/>
      <c r="H159" s="168"/>
      <c r="I159" s="168"/>
      <c r="J159" s="170"/>
      <c r="K159" s="170"/>
      <c r="L159" s="169"/>
      <c r="M159" s="169"/>
    </row>
    <row r="160" spans="1:13" ht="12.75" customHeight="1" x14ac:dyDescent="0.2">
      <c r="A160" s="207"/>
      <c r="B160" s="208"/>
      <c r="C160" s="209"/>
      <c r="D160" s="209"/>
      <c r="E160" s="209"/>
      <c r="F160" s="209"/>
      <c r="G160" s="169"/>
      <c r="H160" s="168"/>
      <c r="I160" s="168"/>
      <c r="J160" s="170"/>
      <c r="K160" s="170"/>
      <c r="L160" s="169"/>
      <c r="M160" s="169"/>
    </row>
    <row r="161" spans="1:13" ht="12.75" customHeight="1" x14ac:dyDescent="0.2">
      <c r="A161" s="210"/>
      <c r="B161" s="208"/>
      <c r="C161" s="209"/>
      <c r="D161" s="209"/>
      <c r="E161" s="209"/>
      <c r="F161" s="209"/>
      <c r="G161" s="169"/>
      <c r="H161" s="168"/>
      <c r="I161" s="168"/>
      <c r="J161" s="170"/>
      <c r="K161" s="170"/>
      <c r="L161" s="169"/>
      <c r="M161" s="169"/>
    </row>
    <row r="162" spans="1:13" ht="12.75" customHeight="1" x14ac:dyDescent="0.2">
      <c r="A162" s="207"/>
      <c r="B162" s="208"/>
      <c r="C162" s="215"/>
      <c r="D162" s="221"/>
      <c r="E162" s="221"/>
      <c r="F162" s="222"/>
      <c r="G162" s="221"/>
      <c r="H162" s="168"/>
      <c r="I162" s="168"/>
      <c r="J162" s="170"/>
      <c r="K162" s="170"/>
      <c r="L162" s="169"/>
      <c r="M162" s="169"/>
    </row>
    <row r="163" spans="1:13" ht="12.75" customHeight="1" x14ac:dyDescent="0.2">
      <c r="A163" s="207"/>
      <c r="B163" s="208"/>
      <c r="C163" s="215"/>
      <c r="D163" s="221"/>
      <c r="E163" s="221"/>
      <c r="F163" s="221"/>
      <c r="G163" s="221"/>
      <c r="H163" s="168"/>
      <c r="I163" s="168"/>
      <c r="J163" s="170"/>
      <c r="K163" s="170"/>
      <c r="L163" s="169"/>
      <c r="M163" s="169"/>
    </row>
    <row r="164" spans="1:13" ht="12.75" customHeight="1" x14ac:dyDescent="0.2">
      <c r="A164" s="167"/>
      <c r="B164" s="168"/>
      <c r="C164" s="221"/>
      <c r="D164" s="169"/>
      <c r="E164" s="169"/>
      <c r="F164" s="169"/>
      <c r="G164" s="169"/>
      <c r="H164" s="168"/>
      <c r="I164" s="223"/>
      <c r="J164" s="224"/>
      <c r="K164" s="170"/>
      <c r="L164" s="169"/>
      <c r="M164" s="169"/>
    </row>
    <row r="165" spans="1:13" ht="12.75" customHeight="1" x14ac:dyDescent="0.2">
      <c r="A165" s="167"/>
      <c r="B165" s="168"/>
      <c r="C165" s="169"/>
      <c r="D165" s="169"/>
      <c r="E165" s="169"/>
      <c r="F165" s="169"/>
      <c r="G165" s="169"/>
      <c r="H165" s="168"/>
      <c r="I165" s="205"/>
      <c r="J165" s="205"/>
      <c r="K165" s="206"/>
      <c r="L165" s="169"/>
      <c r="M165" s="169"/>
    </row>
    <row r="166" spans="1:13" ht="12.75" customHeight="1" x14ac:dyDescent="0.2">
      <c r="A166" s="207"/>
      <c r="B166" s="208"/>
      <c r="C166" s="209"/>
      <c r="D166" s="209"/>
      <c r="E166" s="209"/>
      <c r="F166" s="209"/>
      <c r="G166" s="169"/>
      <c r="H166" s="168"/>
      <c r="I166" s="168"/>
      <c r="J166" s="170"/>
      <c r="K166" s="170"/>
      <c r="L166" s="169"/>
      <c r="M166" s="169"/>
    </row>
    <row r="167" spans="1:13" ht="12.75" customHeight="1" x14ac:dyDescent="0.2">
      <c r="A167" s="207"/>
      <c r="B167" s="217"/>
      <c r="C167" s="215"/>
      <c r="D167" s="209"/>
      <c r="E167" s="209"/>
      <c r="F167" s="209"/>
      <c r="G167" s="169"/>
      <c r="H167" s="168"/>
      <c r="I167" s="168"/>
      <c r="J167" s="170"/>
      <c r="K167" s="170"/>
      <c r="L167" s="169"/>
      <c r="M167" s="169"/>
    </row>
    <row r="168" spans="1:13" ht="12.75" customHeight="1" x14ac:dyDescent="0.2">
      <c r="A168" s="207"/>
      <c r="B168" s="218"/>
      <c r="C168" s="215"/>
      <c r="D168" s="209"/>
      <c r="E168" s="209"/>
      <c r="F168" s="209"/>
      <c r="G168" s="169"/>
      <c r="H168" s="168"/>
      <c r="I168" s="168"/>
      <c r="J168" s="170"/>
      <c r="K168" s="170"/>
      <c r="L168" s="169"/>
      <c r="M168" s="169"/>
    </row>
    <row r="169" spans="1:13" ht="12.75" customHeight="1" x14ac:dyDescent="0.2">
      <c r="A169" s="207"/>
      <c r="B169" s="208"/>
      <c r="C169" s="215"/>
      <c r="D169" s="209"/>
      <c r="E169" s="209"/>
      <c r="F169" s="209"/>
      <c r="G169" s="169"/>
      <c r="H169" s="168"/>
      <c r="I169" s="168"/>
      <c r="J169" s="170"/>
      <c r="K169" s="170"/>
      <c r="L169" s="169"/>
      <c r="M169" s="169"/>
    </row>
    <row r="170" spans="1:13" ht="12.75" customHeight="1" x14ac:dyDescent="0.2">
      <c r="A170" s="207"/>
      <c r="B170" s="208"/>
      <c r="C170" s="212"/>
      <c r="D170" s="169"/>
      <c r="E170" s="209"/>
      <c r="F170" s="209"/>
      <c r="G170" s="169"/>
      <c r="H170" s="168"/>
      <c r="I170" s="168"/>
      <c r="J170" s="170"/>
      <c r="K170" s="170"/>
      <c r="L170" s="169"/>
      <c r="M170" s="169"/>
    </row>
    <row r="171" spans="1:13" ht="12.75" customHeight="1" x14ac:dyDescent="0.2">
      <c r="A171" s="207"/>
      <c r="B171" s="208"/>
      <c r="C171" s="216"/>
      <c r="D171" s="169"/>
      <c r="E171" s="209"/>
      <c r="F171" s="209"/>
      <c r="G171" s="169"/>
      <c r="H171" s="168"/>
      <c r="I171" s="168"/>
      <c r="J171" s="170"/>
      <c r="K171" s="170"/>
      <c r="L171" s="169"/>
      <c r="M171" s="169"/>
    </row>
    <row r="172" spans="1:13" ht="12.75" customHeight="1" x14ac:dyDescent="0.2">
      <c r="A172" s="207"/>
      <c r="B172" s="208"/>
      <c r="C172" s="209"/>
      <c r="D172" s="209"/>
      <c r="E172" s="209"/>
      <c r="F172" s="209"/>
      <c r="G172" s="169"/>
      <c r="H172" s="168"/>
      <c r="I172" s="168"/>
      <c r="J172" s="170"/>
      <c r="K172" s="170"/>
      <c r="L172" s="169"/>
      <c r="M172" s="169"/>
    </row>
    <row r="173" spans="1:13" ht="12.75" customHeight="1" x14ac:dyDescent="0.2">
      <c r="A173" s="207"/>
      <c r="B173" s="208"/>
      <c r="C173" s="207"/>
      <c r="D173" s="207"/>
      <c r="E173" s="212"/>
      <c r="F173" s="209"/>
      <c r="G173" s="169"/>
      <c r="H173" s="168"/>
      <c r="I173" s="168"/>
      <c r="J173" s="170"/>
      <c r="K173" s="170"/>
      <c r="L173" s="169"/>
      <c r="M173" s="169"/>
    </row>
    <row r="174" spans="1:13" ht="12.75" customHeight="1" x14ac:dyDescent="0.2">
      <c r="A174" s="207"/>
      <c r="B174" s="208"/>
      <c r="C174" s="209"/>
      <c r="D174" s="207"/>
      <c r="E174" s="209"/>
      <c r="F174" s="209"/>
      <c r="G174" s="169"/>
      <c r="H174" s="168"/>
      <c r="I174" s="168"/>
      <c r="J174" s="170"/>
      <c r="K174" s="170"/>
      <c r="L174" s="169"/>
      <c r="M174" s="169"/>
    </row>
    <row r="175" spans="1:13" ht="12.75" customHeight="1" x14ac:dyDescent="0.2">
      <c r="A175" s="210"/>
      <c r="B175" s="208"/>
      <c r="C175" s="209"/>
      <c r="D175" s="207"/>
      <c r="E175" s="207"/>
      <c r="F175" s="209"/>
      <c r="G175" s="169"/>
      <c r="H175" s="168"/>
      <c r="I175" s="168"/>
      <c r="J175" s="170"/>
      <c r="K175" s="170"/>
      <c r="L175" s="169"/>
      <c r="M175" s="169"/>
    </row>
    <row r="176" spans="1:13" ht="12.75" customHeight="1" x14ac:dyDescent="0.2">
      <c r="A176" s="207"/>
      <c r="B176" s="208"/>
      <c r="C176" s="209"/>
      <c r="D176" s="207"/>
      <c r="E176" s="207"/>
      <c r="F176" s="209"/>
      <c r="G176" s="169"/>
      <c r="H176" s="168"/>
      <c r="I176" s="168"/>
      <c r="J176" s="170"/>
      <c r="K176" s="170"/>
      <c r="L176" s="169"/>
      <c r="M176" s="169"/>
    </row>
    <row r="177" spans="1:13" ht="12.75" customHeight="1" x14ac:dyDescent="0.2">
      <c r="A177" s="210"/>
      <c r="B177" s="208"/>
      <c r="C177" s="209"/>
      <c r="D177" s="207"/>
      <c r="E177" s="207"/>
      <c r="F177" s="209"/>
      <c r="G177" s="169"/>
      <c r="H177" s="168"/>
      <c r="I177" s="168"/>
      <c r="J177" s="170"/>
      <c r="K177" s="170"/>
      <c r="L177" s="169"/>
      <c r="M177" s="169"/>
    </row>
    <row r="178" spans="1:13" ht="12.75" customHeight="1" x14ac:dyDescent="0.2">
      <c r="A178" s="207"/>
      <c r="B178" s="208"/>
      <c r="C178" s="209"/>
      <c r="D178" s="207"/>
      <c r="E178" s="207"/>
      <c r="F178" s="209"/>
      <c r="G178" s="169"/>
      <c r="H178" s="168"/>
      <c r="I178" s="168"/>
      <c r="J178" s="170"/>
      <c r="K178" s="170"/>
      <c r="L178" s="169"/>
      <c r="M178" s="169"/>
    </row>
    <row r="179" spans="1:13" ht="12.75" customHeight="1" x14ac:dyDescent="0.2">
      <c r="A179" s="210"/>
      <c r="B179" s="208"/>
      <c r="C179" s="209"/>
      <c r="D179" s="207"/>
      <c r="E179" s="207"/>
      <c r="F179" s="209"/>
      <c r="G179" s="169"/>
      <c r="H179" s="168"/>
      <c r="I179" s="168"/>
      <c r="J179" s="170"/>
      <c r="K179" s="170"/>
      <c r="L179" s="169"/>
      <c r="M179" s="169"/>
    </row>
    <row r="180" spans="1:13" ht="12.75" customHeight="1" x14ac:dyDescent="0.2">
      <c r="A180" s="210"/>
      <c r="B180" s="208"/>
      <c r="C180" s="209"/>
      <c r="D180" s="207"/>
      <c r="E180" s="207"/>
      <c r="F180" s="209"/>
      <c r="G180" s="169"/>
      <c r="H180" s="168"/>
      <c r="I180" s="168"/>
      <c r="J180" s="170"/>
      <c r="K180" s="170"/>
      <c r="L180" s="169"/>
      <c r="M180" s="169"/>
    </row>
    <row r="181" spans="1:13" ht="12.75" customHeight="1" x14ac:dyDescent="0.2">
      <c r="A181" s="210"/>
      <c r="B181" s="208"/>
      <c r="C181" s="209"/>
      <c r="D181" s="207"/>
      <c r="E181" s="207"/>
      <c r="F181" s="209"/>
      <c r="G181" s="169"/>
      <c r="H181" s="168"/>
      <c r="I181" s="168"/>
      <c r="J181" s="170"/>
      <c r="K181" s="170"/>
      <c r="L181" s="169"/>
      <c r="M181" s="169"/>
    </row>
    <row r="182" spans="1:13" ht="12.75" customHeight="1" x14ac:dyDescent="0.2">
      <c r="A182" s="210"/>
      <c r="B182" s="208"/>
      <c r="C182" s="209"/>
      <c r="D182" s="207"/>
      <c r="E182" s="207"/>
      <c r="F182" s="209"/>
      <c r="G182" s="169"/>
      <c r="H182" s="168"/>
      <c r="I182" s="168"/>
      <c r="J182" s="170"/>
      <c r="K182" s="170"/>
      <c r="L182" s="169"/>
      <c r="M182" s="169"/>
    </row>
    <row r="183" spans="1:13" ht="12.75" customHeight="1" x14ac:dyDescent="0.2">
      <c r="A183" s="210"/>
      <c r="B183" s="208"/>
      <c r="C183" s="209"/>
      <c r="D183" s="207"/>
      <c r="E183" s="207"/>
      <c r="F183" s="209"/>
      <c r="G183" s="169"/>
      <c r="H183" s="168"/>
      <c r="I183" s="168"/>
      <c r="J183" s="170"/>
      <c r="K183" s="170"/>
      <c r="L183" s="169"/>
      <c r="M183" s="169"/>
    </row>
    <row r="184" spans="1:13" ht="12.75" customHeight="1" x14ac:dyDescent="0.2">
      <c r="A184" s="210"/>
      <c r="B184" s="208"/>
      <c r="C184" s="209"/>
      <c r="D184" s="207"/>
      <c r="E184" s="207"/>
      <c r="F184" s="209"/>
      <c r="G184" s="169"/>
      <c r="H184" s="168"/>
      <c r="I184" s="168"/>
      <c r="J184" s="170"/>
      <c r="K184" s="170"/>
      <c r="L184" s="169"/>
      <c r="M184" s="169"/>
    </row>
    <row r="185" spans="1:13" ht="12.75" customHeight="1" x14ac:dyDescent="0.2">
      <c r="A185" s="210"/>
      <c r="B185" s="208"/>
      <c r="C185" s="209"/>
      <c r="D185" s="207"/>
      <c r="E185" s="207"/>
      <c r="F185" s="209"/>
      <c r="G185" s="169"/>
      <c r="H185" s="168"/>
      <c r="I185" s="168"/>
      <c r="J185" s="170"/>
      <c r="K185" s="170"/>
      <c r="L185" s="169"/>
      <c r="M185" s="169"/>
    </row>
    <row r="186" spans="1:13" ht="12.75" customHeight="1" x14ac:dyDescent="0.2">
      <c r="A186" s="210"/>
      <c r="B186" s="208"/>
      <c r="C186" s="209"/>
      <c r="D186" s="207"/>
      <c r="E186" s="207"/>
      <c r="F186" s="209"/>
      <c r="G186" s="169"/>
      <c r="H186" s="168"/>
      <c r="I186" s="168"/>
      <c r="J186" s="170"/>
      <c r="K186" s="170"/>
      <c r="L186" s="169"/>
      <c r="M186" s="169"/>
    </row>
    <row r="187" spans="1:13" ht="12.75" customHeight="1" x14ac:dyDescent="0.2">
      <c r="A187" s="210"/>
      <c r="B187" s="208"/>
      <c r="C187" s="209"/>
      <c r="D187" s="207"/>
      <c r="E187" s="207"/>
      <c r="F187" s="209"/>
      <c r="G187" s="169"/>
      <c r="H187" s="168"/>
      <c r="I187" s="168"/>
      <c r="J187" s="170"/>
      <c r="K187" s="170"/>
      <c r="L187" s="169"/>
      <c r="M187" s="169"/>
    </row>
    <row r="188" spans="1:13" ht="12.75" customHeight="1" x14ac:dyDescent="0.2">
      <c r="A188" s="210"/>
      <c r="B188" s="208"/>
      <c r="C188" s="209"/>
      <c r="D188" s="207"/>
      <c r="E188" s="207"/>
      <c r="F188" s="209"/>
      <c r="G188" s="169"/>
      <c r="H188" s="168"/>
      <c r="I188" s="168"/>
      <c r="J188" s="170"/>
      <c r="K188" s="170"/>
      <c r="L188" s="169"/>
      <c r="M188" s="169"/>
    </row>
    <row r="189" spans="1:13" ht="12.75" customHeight="1" x14ac:dyDescent="0.2">
      <c r="A189" s="210"/>
      <c r="B189" s="208"/>
      <c r="C189" s="209"/>
      <c r="D189" s="207"/>
      <c r="E189" s="207"/>
      <c r="F189" s="209"/>
      <c r="G189" s="169"/>
      <c r="H189" s="168"/>
      <c r="I189" s="168"/>
      <c r="J189" s="170"/>
      <c r="K189" s="170"/>
      <c r="L189" s="169"/>
      <c r="M189" s="169"/>
    </row>
    <row r="190" spans="1:13" ht="12.75" customHeight="1" x14ac:dyDescent="0.2">
      <c r="A190" s="210"/>
      <c r="B190" s="208"/>
      <c r="C190" s="209"/>
      <c r="D190" s="207"/>
      <c r="E190" s="207"/>
      <c r="F190" s="209"/>
      <c r="G190" s="169"/>
      <c r="H190" s="168"/>
      <c r="I190" s="168"/>
      <c r="J190" s="170"/>
      <c r="K190" s="170"/>
      <c r="L190" s="169"/>
      <c r="M190" s="169"/>
    </row>
    <row r="191" spans="1:13" ht="12.75" customHeight="1" x14ac:dyDescent="0.2">
      <c r="A191" s="210"/>
      <c r="B191" s="208"/>
      <c r="C191" s="209"/>
      <c r="D191" s="207"/>
      <c r="E191" s="207"/>
      <c r="F191" s="209"/>
      <c r="G191" s="169"/>
      <c r="H191" s="168"/>
      <c r="I191" s="168"/>
      <c r="J191" s="170"/>
      <c r="K191" s="170"/>
      <c r="L191" s="169"/>
      <c r="M191" s="169"/>
    </row>
    <row r="192" spans="1:13" ht="12.75" customHeight="1" x14ac:dyDescent="0.2">
      <c r="A192" s="210"/>
      <c r="B192" s="208"/>
      <c r="C192" s="209"/>
      <c r="D192" s="207"/>
      <c r="E192" s="207"/>
      <c r="F192" s="209"/>
      <c r="G192" s="169"/>
      <c r="H192" s="168"/>
      <c r="I192" s="168"/>
      <c r="J192" s="170"/>
      <c r="K192" s="170"/>
      <c r="L192" s="169"/>
      <c r="M192" s="169"/>
    </row>
    <row r="193" spans="1:13" ht="12.75" customHeight="1" x14ac:dyDescent="0.2">
      <c r="A193" s="210"/>
      <c r="B193" s="208"/>
      <c r="C193" s="209"/>
      <c r="D193" s="207"/>
      <c r="E193" s="207"/>
      <c r="F193" s="209"/>
      <c r="G193" s="169"/>
      <c r="H193" s="168"/>
      <c r="I193" s="168"/>
      <c r="J193" s="170"/>
      <c r="K193" s="170"/>
      <c r="L193" s="169"/>
      <c r="M193" s="169"/>
    </row>
    <row r="194" spans="1:13" ht="12.75" customHeight="1" x14ac:dyDescent="0.2">
      <c r="A194" s="210"/>
      <c r="B194" s="208"/>
      <c r="C194" s="209"/>
      <c r="D194" s="207"/>
      <c r="E194" s="207"/>
      <c r="F194" s="209"/>
      <c r="G194" s="169"/>
      <c r="H194" s="168"/>
      <c r="I194" s="168"/>
      <c r="J194" s="170"/>
      <c r="K194" s="170"/>
      <c r="L194" s="169"/>
      <c r="M194" s="169"/>
    </row>
    <row r="195" spans="1:13" ht="12.75" customHeight="1" x14ac:dyDescent="0.2">
      <c r="A195" s="210"/>
      <c r="B195" s="208"/>
      <c r="C195" s="209"/>
      <c r="D195" s="207"/>
      <c r="E195" s="207"/>
      <c r="F195" s="209"/>
      <c r="G195" s="169"/>
      <c r="H195" s="168"/>
      <c r="I195" s="168"/>
      <c r="J195" s="170"/>
      <c r="K195" s="170"/>
      <c r="L195" s="169"/>
      <c r="M195" s="169"/>
    </row>
    <row r="196" spans="1:13" ht="12.75" customHeight="1" x14ac:dyDescent="0.2">
      <c r="A196" s="210"/>
      <c r="B196" s="208"/>
      <c r="C196" s="209"/>
      <c r="D196" s="207"/>
      <c r="E196" s="207"/>
      <c r="F196" s="209"/>
      <c r="G196" s="169"/>
      <c r="H196" s="168"/>
      <c r="I196" s="168"/>
      <c r="J196" s="170"/>
      <c r="K196" s="170"/>
      <c r="L196" s="169"/>
      <c r="M196" s="169"/>
    </row>
    <row r="197" spans="1:13" ht="12.75" customHeight="1" x14ac:dyDescent="0.2">
      <c r="A197" s="210"/>
      <c r="B197" s="208"/>
      <c r="C197" s="209"/>
      <c r="D197" s="207"/>
      <c r="E197" s="207"/>
      <c r="F197" s="209"/>
      <c r="G197" s="169"/>
      <c r="H197" s="168"/>
      <c r="I197" s="168"/>
      <c r="J197" s="170"/>
      <c r="K197" s="170"/>
      <c r="L197" s="169"/>
      <c r="M197" s="169"/>
    </row>
    <row r="198" spans="1:13" ht="12.75" customHeight="1" x14ac:dyDescent="0.2">
      <c r="A198" s="207"/>
      <c r="B198" s="208"/>
      <c r="C198" s="209"/>
      <c r="D198" s="207"/>
      <c r="E198" s="209"/>
      <c r="F198" s="209"/>
      <c r="G198" s="169"/>
      <c r="H198" s="168"/>
      <c r="I198" s="168"/>
      <c r="J198" s="170"/>
      <c r="K198" s="170"/>
      <c r="L198" s="169"/>
      <c r="M198" s="169"/>
    </row>
    <row r="199" spans="1:13" ht="12.75" customHeight="1" x14ac:dyDescent="0.2">
      <c r="A199" s="167"/>
      <c r="B199" s="168"/>
      <c r="C199" s="169"/>
      <c r="D199" s="169"/>
      <c r="E199" s="169"/>
      <c r="F199" s="169"/>
      <c r="G199" s="169"/>
      <c r="H199" s="168"/>
      <c r="I199" s="168"/>
      <c r="J199" s="170"/>
      <c r="K199" s="170"/>
      <c r="L199" s="169"/>
      <c r="M199" s="169"/>
    </row>
    <row r="200" spans="1:13" ht="12.75" customHeight="1" x14ac:dyDescent="0.2">
      <c r="A200" s="167"/>
      <c r="B200" s="168"/>
      <c r="C200" s="169"/>
      <c r="D200" s="169"/>
      <c r="E200" s="169"/>
      <c r="F200" s="169"/>
      <c r="G200" s="169"/>
      <c r="H200" s="168"/>
      <c r="I200" s="168"/>
      <c r="J200" s="170"/>
      <c r="K200" s="170"/>
      <c r="L200" s="169"/>
      <c r="M200" s="169"/>
    </row>
    <row r="201" spans="1:13" ht="12.75" customHeight="1" x14ac:dyDescent="0.2">
      <c r="A201" s="167"/>
      <c r="B201" s="168"/>
      <c r="C201" s="169"/>
      <c r="D201" s="169"/>
      <c r="E201" s="169"/>
      <c r="F201" s="169"/>
      <c r="G201" s="169"/>
      <c r="H201" s="168"/>
      <c r="I201" s="168"/>
      <c r="J201" s="170"/>
      <c r="K201" s="170"/>
      <c r="L201" s="169"/>
      <c r="M201" s="169"/>
    </row>
    <row r="202" spans="1:13" ht="12.75" customHeight="1" x14ac:dyDescent="0.2">
      <c r="A202" s="167"/>
      <c r="B202" s="168"/>
      <c r="C202" s="169"/>
      <c r="D202" s="169"/>
      <c r="E202" s="169"/>
      <c r="F202" s="169"/>
      <c r="G202" s="169"/>
      <c r="H202" s="168"/>
      <c r="I202" s="168"/>
      <c r="J202" s="170"/>
      <c r="K202" s="170"/>
      <c r="L202" s="169"/>
      <c r="M202" s="169"/>
    </row>
    <row r="203" spans="1:13" ht="12.75" customHeight="1" x14ac:dyDescent="0.2">
      <c r="A203" s="167"/>
      <c r="B203" s="168"/>
      <c r="C203" s="169"/>
      <c r="D203" s="169"/>
      <c r="E203" s="169"/>
      <c r="F203" s="169"/>
      <c r="G203" s="169"/>
      <c r="H203" s="168"/>
      <c r="I203" s="168"/>
      <c r="J203" s="170"/>
      <c r="K203" s="170"/>
      <c r="L203" s="169"/>
      <c r="M203" s="169"/>
    </row>
    <row r="204" spans="1:13" ht="12.75" customHeight="1" x14ac:dyDescent="0.2">
      <c r="A204" s="167"/>
      <c r="B204" s="168"/>
      <c r="C204" s="169"/>
      <c r="D204" s="169"/>
      <c r="E204" s="169"/>
      <c r="F204" s="169"/>
      <c r="G204" s="169"/>
      <c r="H204" s="168"/>
      <c r="I204" s="168"/>
      <c r="J204" s="170"/>
      <c r="K204" s="170"/>
      <c r="L204" s="169"/>
      <c r="M204" s="169"/>
    </row>
    <row r="205" spans="1:13" ht="12.75" customHeight="1" x14ac:dyDescent="0.2">
      <c r="A205" s="167"/>
      <c r="B205" s="168"/>
      <c r="C205" s="169"/>
      <c r="D205" s="169"/>
      <c r="E205" s="169"/>
      <c r="F205" s="169"/>
      <c r="G205" s="169"/>
      <c r="H205" s="168"/>
      <c r="I205" s="168"/>
      <c r="J205" s="170"/>
      <c r="K205" s="170"/>
      <c r="L205" s="169"/>
      <c r="M205" s="169"/>
    </row>
    <row r="206" spans="1:13" ht="12.75" customHeight="1" x14ac:dyDescent="0.2">
      <c r="A206" s="167"/>
      <c r="B206" s="168"/>
      <c r="C206" s="169"/>
      <c r="D206" s="169"/>
      <c r="E206" s="169"/>
      <c r="F206" s="169"/>
      <c r="G206" s="169"/>
      <c r="H206" s="168"/>
      <c r="I206" s="168"/>
      <c r="J206" s="170"/>
      <c r="K206" s="170"/>
      <c r="L206" s="169"/>
      <c r="M206" s="169"/>
    </row>
    <row r="207" spans="1:13" ht="12.75" customHeight="1" x14ac:dyDescent="0.2">
      <c r="A207" s="167"/>
      <c r="B207" s="168"/>
      <c r="C207" s="169"/>
      <c r="D207" s="169"/>
      <c r="E207" s="169"/>
      <c r="F207" s="169"/>
      <c r="G207" s="169"/>
      <c r="H207" s="168"/>
      <c r="I207" s="168"/>
      <c r="J207" s="170"/>
      <c r="K207" s="170"/>
      <c r="L207" s="169"/>
      <c r="M207" s="169"/>
    </row>
    <row r="208" spans="1:13" ht="12.75" customHeight="1" x14ac:dyDescent="0.2">
      <c r="A208" s="167"/>
      <c r="B208" s="168"/>
      <c r="C208" s="169"/>
      <c r="D208" s="169"/>
      <c r="E208" s="169"/>
      <c r="F208" s="169"/>
      <c r="G208" s="169"/>
      <c r="H208" s="168"/>
      <c r="I208" s="168"/>
      <c r="J208" s="170"/>
      <c r="K208" s="170"/>
      <c r="L208" s="169"/>
      <c r="M208" s="169"/>
    </row>
    <row r="209" spans="1:13" ht="12.75" customHeight="1" x14ac:dyDescent="0.2">
      <c r="A209" s="167"/>
      <c r="B209" s="168"/>
      <c r="C209" s="169"/>
      <c r="D209" s="169"/>
      <c r="E209" s="169"/>
      <c r="F209" s="169"/>
      <c r="G209" s="169"/>
      <c r="H209" s="168"/>
      <c r="I209" s="168"/>
      <c r="J209" s="170"/>
      <c r="K209" s="170"/>
      <c r="L209" s="169"/>
      <c r="M209" s="169"/>
    </row>
    <row r="210" spans="1:13" ht="12.75" customHeight="1" x14ac:dyDescent="0.2">
      <c r="A210" s="167"/>
      <c r="B210" s="168"/>
      <c r="C210" s="169"/>
      <c r="D210" s="169"/>
      <c r="E210" s="169"/>
      <c r="F210" s="169"/>
      <c r="G210" s="169"/>
      <c r="H210" s="168"/>
      <c r="I210" s="168"/>
      <c r="J210" s="170"/>
      <c r="K210" s="170"/>
      <c r="L210" s="169"/>
      <c r="M210" s="169"/>
    </row>
    <row r="211" spans="1:13" ht="12.75" customHeight="1" x14ac:dyDescent="0.2">
      <c r="A211" s="167"/>
      <c r="B211" s="168"/>
      <c r="C211" s="169"/>
      <c r="D211" s="169"/>
      <c r="E211" s="169"/>
      <c r="F211" s="169"/>
      <c r="G211" s="169"/>
      <c r="H211" s="168"/>
      <c r="I211" s="168"/>
      <c r="J211" s="170"/>
      <c r="K211" s="170"/>
      <c r="L211" s="169"/>
      <c r="M211" s="169"/>
    </row>
    <row r="212" spans="1:13" ht="12.75" customHeight="1" x14ac:dyDescent="0.2">
      <c r="A212" s="167"/>
      <c r="B212" s="168"/>
      <c r="C212" s="169"/>
      <c r="D212" s="169"/>
      <c r="E212" s="169"/>
      <c r="F212" s="169"/>
      <c r="G212" s="169"/>
      <c r="H212" s="168"/>
      <c r="I212" s="168"/>
      <c r="J212" s="170"/>
      <c r="K212" s="170"/>
      <c r="L212" s="169"/>
      <c r="M212" s="169"/>
    </row>
    <row r="213" spans="1:13" ht="12.75" customHeight="1" x14ac:dyDescent="0.2">
      <c r="A213" s="167"/>
      <c r="B213" s="168"/>
      <c r="C213" s="215"/>
      <c r="D213" s="221"/>
      <c r="E213" s="221"/>
      <c r="F213" s="222"/>
      <c r="G213" s="221"/>
      <c r="H213" s="168"/>
      <c r="I213" s="168"/>
      <c r="J213" s="170"/>
      <c r="K213" s="170"/>
      <c r="L213" s="169"/>
      <c r="M213" s="169"/>
    </row>
    <row r="214" spans="1:13" ht="12.75" customHeight="1" x14ac:dyDescent="0.2">
      <c r="A214" s="167"/>
      <c r="B214" s="168"/>
      <c r="C214" s="215"/>
      <c r="D214" s="221"/>
      <c r="E214" s="221"/>
      <c r="F214" s="221"/>
      <c r="G214" s="221"/>
      <c r="H214" s="168"/>
      <c r="I214" s="168"/>
      <c r="J214" s="170"/>
      <c r="K214" s="170"/>
      <c r="L214" s="169"/>
      <c r="M214" s="169"/>
    </row>
    <row r="215" spans="1:13" ht="12.75" customHeight="1" x14ac:dyDescent="0.2">
      <c r="A215" s="167"/>
      <c r="B215" s="168"/>
      <c r="C215" s="221"/>
      <c r="D215" s="221"/>
      <c r="E215" s="221"/>
      <c r="F215" s="221"/>
      <c r="G215" s="221"/>
      <c r="H215" s="168"/>
      <c r="I215" s="168"/>
      <c r="J215" s="170"/>
      <c r="K215" s="170"/>
      <c r="L215" s="169"/>
      <c r="M215" s="169"/>
    </row>
    <row r="216" spans="1:13" ht="12.75" customHeight="1" x14ac:dyDescent="0.2">
      <c r="A216" s="167"/>
      <c r="B216" s="168"/>
      <c r="C216" s="221"/>
      <c r="D216" s="169"/>
      <c r="E216" s="169"/>
      <c r="F216" s="169"/>
      <c r="G216" s="169"/>
      <c r="H216" s="168"/>
      <c r="I216" s="223"/>
      <c r="J216" s="224"/>
      <c r="K216" s="170"/>
      <c r="L216" s="169"/>
      <c r="M216" s="169"/>
    </row>
  </sheetData>
  <sheetProtection algorithmName="SHA-512" hashValue="ReuTbemVts3MFAZCkliK6ldxKDpmFTcdA4DPV/NIK/zPVPz+hJoqR2a9ox9R1Q51RHnZm4b9kLHrwVAGQyn7AQ==" saltValue="amVIN5PRO0FvuNY1t8eQUw==" spinCount="100000" sheet="1" objects="1" scenarios="1"/>
  <mergeCells count="7">
    <mergeCell ref="I5:I6"/>
    <mergeCell ref="C55:G55"/>
    <mergeCell ref="C68:G68"/>
    <mergeCell ref="E16:G16"/>
    <mergeCell ref="A5:A6"/>
    <mergeCell ref="C5:G6"/>
    <mergeCell ref="H5:H6"/>
  </mergeCells>
  <pageMargins left="0.7" right="0.7" top="0.75" bottom="0.75" header="0" footer="0"/>
  <pageSetup scale="85" fitToHeight="0" orientation="portrait" r:id="rId1"/>
  <headerFooter>
    <oddFooter>&amp;C&amp;G
C2.2.</oddFooter>
  </headerFooter>
  <drawing r:id="rId2"/>
  <legacyDrawing r:id="rId3"/>
  <legacyDrawingHF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08000"/>
    <pageSetUpPr fitToPage="1"/>
  </sheetPr>
  <dimension ref="A1:N100"/>
  <sheetViews>
    <sheetView view="pageBreakPreview" topLeftCell="A15" zoomScaleNormal="100" zoomScaleSheetLayoutView="100" workbookViewId="0">
      <selection activeCell="O27" sqref="O27"/>
    </sheetView>
  </sheetViews>
  <sheetFormatPr defaultColWidth="12.7109375" defaultRowHeight="15" customHeight="1" x14ac:dyDescent="0.2"/>
  <cols>
    <col min="1" max="1" width="6.7109375" style="302" customWidth="1"/>
    <col min="2" max="2" width="9" style="302" customWidth="1"/>
    <col min="3" max="3" width="3.7109375" style="302" customWidth="1"/>
    <col min="4" max="4" width="4.140625" style="302" customWidth="1"/>
    <col min="5" max="6" width="3.7109375" style="302" customWidth="1"/>
    <col min="7" max="7" width="34.140625" style="302" customWidth="1"/>
    <col min="8" max="8" width="6.7109375" style="302" customWidth="1"/>
    <col min="9" max="9" width="7.7109375" style="302" customWidth="1"/>
    <col min="10" max="10" width="10.7109375" style="302" customWidth="1"/>
    <col min="11" max="11" width="12.7109375" style="302" customWidth="1"/>
    <col min="12" max="14" width="9.140625" style="302" customWidth="1"/>
    <col min="15" max="16384" width="12.7109375" style="302"/>
  </cols>
  <sheetData>
    <row r="1" spans="1:14" ht="12.75" customHeight="1" x14ac:dyDescent="0.2">
      <c r="A1" s="3" t="str">
        <f>'A-P&amp;G (W24)'!A1</f>
        <v>Contract:  004/MKLM/2022/2023</v>
      </c>
      <c r="B1" s="4"/>
      <c r="C1" s="4"/>
      <c r="D1" s="4"/>
      <c r="E1" s="4"/>
      <c r="F1" s="4"/>
      <c r="G1" s="111"/>
      <c r="H1" s="111"/>
      <c r="I1" s="111"/>
      <c r="J1" s="112"/>
      <c r="K1" s="192"/>
      <c r="L1" s="169"/>
      <c r="M1" s="169"/>
      <c r="N1" s="169"/>
    </row>
    <row r="2" spans="1:14" ht="12.75" customHeight="1" x14ac:dyDescent="0.2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14"/>
      <c r="K2" s="193"/>
      <c r="L2" s="169"/>
      <c r="M2" s="169"/>
      <c r="N2" s="169"/>
    </row>
    <row r="3" spans="1:14" ht="12.75" customHeight="1" x14ac:dyDescent="0.2">
      <c r="A3" s="9" t="str">
        <f>'A-P&amp;G (W24)'!A3</f>
        <v xml:space="preserve">Section C2.2:  Schedule of Quantities </v>
      </c>
      <c r="B3" s="14"/>
      <c r="C3" s="14"/>
      <c r="D3" s="14"/>
      <c r="E3" s="14"/>
      <c r="F3" s="14"/>
      <c r="G3" s="14"/>
      <c r="H3" s="14"/>
      <c r="I3" s="14"/>
      <c r="J3" s="114"/>
      <c r="K3" s="193"/>
      <c r="L3" s="169"/>
      <c r="M3" s="169"/>
      <c r="N3" s="169"/>
    </row>
    <row r="4" spans="1:14" ht="12.75" customHeight="1" x14ac:dyDescent="0.2">
      <c r="A4" s="16" t="s">
        <v>138</v>
      </c>
      <c r="B4" s="14"/>
      <c r="C4" s="14"/>
      <c r="D4" s="14"/>
      <c r="E4" s="14"/>
      <c r="F4" s="14"/>
      <c r="G4" s="14"/>
      <c r="H4" s="14"/>
      <c r="I4" s="14"/>
      <c r="J4" s="114"/>
      <c r="K4" s="193"/>
      <c r="L4" s="169"/>
      <c r="M4" s="169"/>
      <c r="N4" s="169"/>
    </row>
    <row r="5" spans="1:14" ht="12.75" customHeight="1" x14ac:dyDescent="0.2">
      <c r="A5" s="336" t="s">
        <v>3</v>
      </c>
      <c r="B5" s="116" t="s">
        <v>4</v>
      </c>
      <c r="C5" s="338" t="s">
        <v>5</v>
      </c>
      <c r="D5" s="339"/>
      <c r="E5" s="339"/>
      <c r="F5" s="339"/>
      <c r="G5" s="340"/>
      <c r="H5" s="344" t="s">
        <v>6</v>
      </c>
      <c r="I5" s="344" t="s">
        <v>7</v>
      </c>
      <c r="J5" s="117" t="s">
        <v>8</v>
      </c>
      <c r="K5" s="118" t="s">
        <v>9</v>
      </c>
      <c r="L5" s="231"/>
      <c r="M5" s="231"/>
      <c r="N5" s="231"/>
    </row>
    <row r="6" spans="1:14" ht="12.75" customHeight="1" x14ac:dyDescent="0.2">
      <c r="A6" s="337"/>
      <c r="B6" s="119" t="s">
        <v>10</v>
      </c>
      <c r="C6" s="341"/>
      <c r="D6" s="342"/>
      <c r="E6" s="342"/>
      <c r="F6" s="342"/>
      <c r="G6" s="343"/>
      <c r="H6" s="345"/>
      <c r="I6" s="345"/>
      <c r="J6" s="120" t="s">
        <v>11</v>
      </c>
      <c r="K6" s="121" t="s">
        <v>11</v>
      </c>
      <c r="L6" s="231"/>
      <c r="M6" s="231"/>
      <c r="N6" s="231"/>
    </row>
    <row r="7" spans="1:14" ht="12.75" customHeight="1" x14ac:dyDescent="0.2">
      <c r="A7" s="194"/>
      <c r="B7" s="123"/>
      <c r="C7" s="124"/>
      <c r="D7" s="125"/>
      <c r="E7" s="125"/>
      <c r="F7" s="125"/>
      <c r="G7" s="126"/>
      <c r="H7" s="123"/>
      <c r="I7" s="123"/>
      <c r="J7" s="127"/>
      <c r="K7" s="175"/>
      <c r="L7" s="169"/>
      <c r="M7" s="169"/>
      <c r="N7" s="169"/>
    </row>
    <row r="8" spans="1:14" ht="12.75" customHeight="1" x14ac:dyDescent="0.2">
      <c r="A8" s="146">
        <v>5</v>
      </c>
      <c r="B8" s="247"/>
      <c r="C8" s="131" t="s">
        <v>13</v>
      </c>
      <c r="D8" s="131"/>
      <c r="E8" s="132"/>
      <c r="F8" s="133">
        <v>5</v>
      </c>
      <c r="G8" s="126"/>
      <c r="H8" s="123"/>
      <c r="I8" s="123"/>
      <c r="J8" s="127"/>
      <c r="K8" s="175"/>
      <c r="L8" s="169"/>
      <c r="M8" s="169"/>
      <c r="N8" s="169"/>
    </row>
    <row r="9" spans="1:14" ht="12.75" customHeight="1" x14ac:dyDescent="0.2">
      <c r="A9" s="122"/>
      <c r="B9" s="248"/>
      <c r="C9" s="240" t="s">
        <v>139</v>
      </c>
      <c r="D9" s="132"/>
      <c r="E9" s="132"/>
      <c r="F9" s="132"/>
      <c r="G9" s="126"/>
      <c r="H9" s="123"/>
      <c r="I9" s="123"/>
      <c r="J9" s="127"/>
      <c r="K9" s="175"/>
      <c r="L9" s="169"/>
      <c r="M9" s="169"/>
      <c r="N9" s="169"/>
    </row>
    <row r="10" spans="1:14" ht="12.75" customHeight="1" x14ac:dyDescent="0.2">
      <c r="A10" s="122"/>
      <c r="B10" s="123"/>
      <c r="C10" s="249" t="s">
        <v>140</v>
      </c>
      <c r="D10" s="141"/>
      <c r="E10" s="141"/>
      <c r="F10" s="141"/>
      <c r="G10" s="126"/>
      <c r="H10" s="123"/>
      <c r="I10" s="123"/>
      <c r="J10" s="127"/>
      <c r="K10" s="175"/>
      <c r="L10" s="169"/>
      <c r="M10" s="169"/>
      <c r="N10" s="169"/>
    </row>
    <row r="11" spans="1:14" ht="12.75" customHeight="1" x14ac:dyDescent="0.2">
      <c r="A11" s="122"/>
      <c r="B11" s="123"/>
      <c r="C11" s="250" t="s">
        <v>135</v>
      </c>
      <c r="D11" s="141"/>
      <c r="E11" s="141"/>
      <c r="F11" s="141"/>
      <c r="G11" s="126"/>
      <c r="H11" s="123"/>
      <c r="I11" s="123"/>
      <c r="J11" s="127"/>
      <c r="K11" s="175"/>
      <c r="L11" s="169"/>
      <c r="M11" s="169"/>
      <c r="N11" s="169"/>
    </row>
    <row r="12" spans="1:14" ht="12.75" customHeight="1" x14ac:dyDescent="0.2">
      <c r="A12" s="122"/>
      <c r="B12" s="123"/>
      <c r="C12" s="251" t="s">
        <v>136</v>
      </c>
      <c r="D12" s="141"/>
      <c r="E12" s="141"/>
      <c r="F12" s="141"/>
      <c r="G12" s="126"/>
      <c r="H12" s="123"/>
      <c r="I12" s="123"/>
      <c r="J12" s="127"/>
      <c r="K12" s="175"/>
      <c r="L12" s="169"/>
      <c r="M12" s="169"/>
      <c r="N12" s="169"/>
    </row>
    <row r="13" spans="1:14" ht="12.75" customHeight="1" x14ac:dyDescent="0.2">
      <c r="A13" s="122"/>
      <c r="B13" s="123"/>
      <c r="C13" s="252"/>
      <c r="D13" s="141"/>
      <c r="E13" s="141"/>
      <c r="F13" s="141"/>
      <c r="G13" s="126"/>
      <c r="H13" s="123"/>
      <c r="I13" s="123"/>
      <c r="J13" s="127"/>
      <c r="K13" s="175"/>
      <c r="L13" s="169"/>
      <c r="M13" s="169"/>
      <c r="N13" s="169"/>
    </row>
    <row r="14" spans="1:14" ht="12.75" customHeight="1" x14ac:dyDescent="0.2">
      <c r="A14" s="122"/>
      <c r="B14" s="123"/>
      <c r="C14" s="253" t="s">
        <v>106</v>
      </c>
      <c r="D14" s="254"/>
      <c r="E14" s="254"/>
      <c r="F14" s="254"/>
      <c r="G14" s="255"/>
      <c r="H14" s="123"/>
      <c r="I14" s="123"/>
      <c r="J14" s="127"/>
      <c r="K14" s="175"/>
      <c r="L14" s="169"/>
      <c r="M14" s="169"/>
      <c r="N14" s="169"/>
    </row>
    <row r="15" spans="1:14" ht="12.75" customHeight="1" x14ac:dyDescent="0.2">
      <c r="A15" s="122"/>
      <c r="B15" s="123"/>
      <c r="C15" s="134"/>
      <c r="D15" s="137"/>
      <c r="E15" s="137"/>
      <c r="F15" s="137"/>
      <c r="G15" s="126"/>
      <c r="H15" s="123"/>
      <c r="I15" s="123"/>
      <c r="J15" s="127"/>
      <c r="K15" s="175"/>
      <c r="L15" s="169"/>
      <c r="M15" s="169"/>
      <c r="N15" s="169"/>
    </row>
    <row r="16" spans="1:14" ht="12.75" customHeight="1" x14ac:dyDescent="0.2">
      <c r="A16" s="146">
        <f>SUM($A$8+0.1)</f>
        <v>5.0999999999999996</v>
      </c>
      <c r="B16" s="123" t="s">
        <v>107</v>
      </c>
      <c r="C16" s="244" t="s">
        <v>108</v>
      </c>
      <c r="D16" s="137"/>
      <c r="E16" s="137"/>
      <c r="F16" s="137"/>
      <c r="G16" s="243"/>
      <c r="H16" s="123"/>
      <c r="I16" s="123"/>
      <c r="J16" s="127"/>
      <c r="K16" s="175"/>
      <c r="L16" s="169"/>
      <c r="M16" s="169"/>
      <c r="N16" s="169"/>
    </row>
    <row r="17" spans="1:14" ht="12.75" customHeight="1" x14ac:dyDescent="0.2">
      <c r="A17" s="146"/>
      <c r="B17" s="123"/>
      <c r="C17" s="244" t="s">
        <v>137</v>
      </c>
      <c r="D17" s="137"/>
      <c r="E17" s="137"/>
      <c r="F17" s="137"/>
      <c r="G17" s="243"/>
      <c r="H17" s="123"/>
      <c r="I17" s="123"/>
      <c r="J17" s="127"/>
      <c r="K17" s="175"/>
      <c r="L17" s="169"/>
      <c r="M17" s="169"/>
      <c r="N17" s="169"/>
    </row>
    <row r="18" spans="1:14" ht="12.75" customHeight="1" x14ac:dyDescent="0.2">
      <c r="A18" s="122"/>
      <c r="B18" s="123"/>
      <c r="C18" s="244" t="s">
        <v>109</v>
      </c>
      <c r="D18" s="137"/>
      <c r="E18" s="137"/>
      <c r="F18" s="137"/>
      <c r="G18" s="243"/>
      <c r="H18" s="123"/>
      <c r="I18" s="123"/>
      <c r="J18" s="127"/>
      <c r="K18" s="175"/>
      <c r="L18" s="169"/>
      <c r="M18" s="169"/>
      <c r="N18" s="169"/>
    </row>
    <row r="19" spans="1:14" ht="12.75" customHeight="1" x14ac:dyDescent="0.2">
      <c r="A19" s="146"/>
      <c r="B19" s="123"/>
      <c r="C19" s="244" t="s">
        <v>181</v>
      </c>
      <c r="D19" s="137"/>
      <c r="E19" s="137"/>
      <c r="F19" s="137"/>
      <c r="G19" s="243"/>
      <c r="H19" s="123"/>
      <c r="I19" s="123"/>
      <c r="J19" s="127"/>
      <c r="K19" s="175"/>
      <c r="L19" s="169"/>
      <c r="M19" s="169"/>
      <c r="N19" s="169"/>
    </row>
    <row r="20" spans="1:14" ht="12.75" customHeight="1" x14ac:dyDescent="0.2">
      <c r="A20" s="146"/>
      <c r="B20" s="123"/>
      <c r="C20" s="244" t="s">
        <v>182</v>
      </c>
      <c r="D20" s="137"/>
      <c r="E20" s="137"/>
      <c r="F20" s="137"/>
      <c r="G20" s="243"/>
      <c r="H20" s="123"/>
      <c r="I20" s="123"/>
      <c r="J20" s="233"/>
      <c r="K20" s="256"/>
      <c r="L20" s="169"/>
      <c r="M20" s="169"/>
      <c r="N20" s="169"/>
    </row>
    <row r="21" spans="1:14" ht="12.75" customHeight="1" x14ac:dyDescent="0.2">
      <c r="A21" s="122"/>
      <c r="B21" s="123"/>
      <c r="C21" s="257" t="s">
        <v>183</v>
      </c>
      <c r="D21" s="137"/>
      <c r="E21" s="137"/>
      <c r="F21" s="137"/>
      <c r="G21" s="243"/>
      <c r="H21" s="123"/>
      <c r="I21" s="123"/>
      <c r="J21" s="233"/>
      <c r="K21" s="234"/>
      <c r="L21" s="169"/>
      <c r="M21" s="169"/>
      <c r="N21" s="169"/>
    </row>
    <row r="22" spans="1:14" ht="12.75" customHeight="1" x14ac:dyDescent="0.2">
      <c r="A22" s="146"/>
      <c r="B22" s="123"/>
      <c r="C22" s="244" t="s">
        <v>110</v>
      </c>
      <c r="D22" s="137"/>
      <c r="E22" s="137"/>
      <c r="F22" s="137"/>
      <c r="G22" s="243"/>
      <c r="H22" s="123" t="s">
        <v>111</v>
      </c>
      <c r="I22" s="123">
        <v>250</v>
      </c>
      <c r="J22" s="258"/>
      <c r="K22" s="234">
        <f>J22*I22</f>
        <v>0</v>
      </c>
      <c r="L22" s="169"/>
      <c r="M22" s="169"/>
      <c r="N22" s="169"/>
    </row>
    <row r="23" spans="1:14" ht="12.75" customHeight="1" x14ac:dyDescent="0.2">
      <c r="A23" s="122"/>
      <c r="B23" s="123"/>
      <c r="C23" s="358" t="s">
        <v>190</v>
      </c>
      <c r="D23" s="359"/>
      <c r="E23" s="359"/>
      <c r="F23" s="359"/>
      <c r="G23" s="360"/>
      <c r="H23" s="123"/>
      <c r="I23" s="123"/>
      <c r="J23" s="233"/>
      <c r="K23" s="234"/>
      <c r="L23" s="169"/>
      <c r="M23" s="169"/>
      <c r="N23" s="169" t="s">
        <v>112</v>
      </c>
    </row>
    <row r="24" spans="1:14" ht="12.75" customHeight="1" x14ac:dyDescent="0.2">
      <c r="A24" s="146"/>
      <c r="B24" s="123"/>
      <c r="C24" s="244"/>
      <c r="D24" s="140"/>
      <c r="E24" s="137"/>
      <c r="F24" s="137"/>
      <c r="G24" s="243"/>
      <c r="H24" s="123"/>
      <c r="I24" s="123"/>
      <c r="J24" s="233"/>
      <c r="K24" s="234"/>
      <c r="L24" s="169"/>
      <c r="M24" s="169"/>
      <c r="N24" s="169"/>
    </row>
    <row r="25" spans="1:14" ht="12.75" customHeight="1" x14ac:dyDescent="0.2">
      <c r="A25" s="146"/>
      <c r="B25" s="123"/>
      <c r="C25" s="244"/>
      <c r="D25" s="245"/>
      <c r="E25" s="137"/>
      <c r="F25" s="137"/>
      <c r="G25" s="243"/>
      <c r="H25" s="123"/>
      <c r="I25" s="123"/>
      <c r="J25" s="233"/>
      <c r="K25" s="234"/>
      <c r="L25" s="169"/>
      <c r="M25" s="169"/>
      <c r="N25" s="169"/>
    </row>
    <row r="26" spans="1:14" ht="12.75" customHeight="1" x14ac:dyDescent="0.2">
      <c r="A26" s="146">
        <v>5.2</v>
      </c>
      <c r="B26" s="123"/>
      <c r="C26" s="246" t="s">
        <v>141</v>
      </c>
      <c r="D26" s="245"/>
      <c r="E26" s="137"/>
      <c r="F26" s="137"/>
      <c r="G26" s="243"/>
      <c r="H26" s="123"/>
      <c r="I26" s="123"/>
      <c r="J26" s="233"/>
      <c r="K26" s="234"/>
      <c r="L26" s="169"/>
      <c r="M26" s="169"/>
      <c r="N26" s="169"/>
    </row>
    <row r="27" spans="1:14" ht="12.75" customHeight="1" x14ac:dyDescent="0.2">
      <c r="A27" s="122"/>
      <c r="B27" s="123"/>
      <c r="C27" s="244"/>
      <c r="D27" s="137"/>
      <c r="E27" s="137"/>
      <c r="F27" s="137"/>
      <c r="G27" s="243"/>
      <c r="H27" s="123"/>
      <c r="I27" s="123"/>
      <c r="J27" s="233"/>
      <c r="K27" s="234"/>
      <c r="L27" s="169"/>
      <c r="M27" s="169"/>
      <c r="N27" s="169"/>
    </row>
    <row r="28" spans="1:14" ht="12.75" customHeight="1" x14ac:dyDescent="0.2">
      <c r="A28" s="146"/>
      <c r="B28" s="123"/>
      <c r="C28" s="244" t="s">
        <v>108</v>
      </c>
      <c r="D28" s="137"/>
      <c r="E28" s="137"/>
      <c r="F28" s="137"/>
      <c r="G28" s="243"/>
      <c r="H28" s="123"/>
      <c r="I28" s="123"/>
      <c r="J28" s="233"/>
      <c r="K28" s="234"/>
      <c r="L28" s="169"/>
      <c r="M28" s="169"/>
      <c r="N28" s="169"/>
    </row>
    <row r="29" spans="1:14" ht="12.75" customHeight="1" x14ac:dyDescent="0.2">
      <c r="A29" s="122"/>
      <c r="B29" s="123"/>
      <c r="C29" s="244" t="s">
        <v>137</v>
      </c>
      <c r="D29" s="137"/>
      <c r="E29" s="137"/>
      <c r="F29" s="137"/>
      <c r="G29" s="243"/>
      <c r="H29" s="123"/>
      <c r="I29" s="123"/>
      <c r="J29" s="233"/>
      <c r="K29" s="234"/>
      <c r="L29" s="216"/>
      <c r="M29" s="169"/>
      <c r="N29" s="169"/>
    </row>
    <row r="30" spans="1:14" ht="12.75" customHeight="1" x14ac:dyDescent="0.2">
      <c r="A30" s="151"/>
      <c r="B30" s="123"/>
      <c r="C30" s="244" t="s">
        <v>184</v>
      </c>
      <c r="D30" s="137"/>
      <c r="E30" s="137"/>
      <c r="F30" s="137"/>
      <c r="G30" s="243"/>
      <c r="H30" s="123"/>
      <c r="I30" s="123"/>
      <c r="J30" s="233"/>
      <c r="K30" s="234"/>
      <c r="L30" s="212"/>
      <c r="M30" s="169"/>
      <c r="N30" s="169"/>
    </row>
    <row r="31" spans="1:14" ht="12.75" customHeight="1" x14ac:dyDescent="0.2">
      <c r="A31" s="151"/>
      <c r="B31" s="123"/>
      <c r="C31" s="244" t="s">
        <v>185</v>
      </c>
      <c r="D31" s="137"/>
      <c r="E31" s="137"/>
      <c r="F31" s="137"/>
      <c r="G31" s="243"/>
      <c r="H31" s="123"/>
      <c r="I31" s="123"/>
      <c r="J31" s="233"/>
      <c r="K31" s="234"/>
      <c r="L31" s="212"/>
      <c r="M31" s="169"/>
      <c r="N31" s="169"/>
    </row>
    <row r="32" spans="1:14" ht="12.75" customHeight="1" x14ac:dyDescent="0.2">
      <c r="A32" s="146"/>
      <c r="B32" s="123"/>
      <c r="C32" s="242" t="s">
        <v>186</v>
      </c>
      <c r="D32" s="140"/>
      <c r="E32" s="137"/>
      <c r="F32" s="137"/>
      <c r="G32" s="243"/>
      <c r="H32" s="123"/>
      <c r="I32" s="123"/>
      <c r="J32" s="233"/>
      <c r="K32" s="234"/>
      <c r="L32" s="212"/>
      <c r="M32" s="169"/>
      <c r="N32" s="169"/>
    </row>
    <row r="33" spans="1:14" ht="12.75" customHeight="1" x14ac:dyDescent="0.2">
      <c r="A33" s="151"/>
      <c r="B33" s="123"/>
      <c r="C33" s="242" t="s">
        <v>187</v>
      </c>
      <c r="D33" s="140"/>
      <c r="E33" s="137"/>
      <c r="F33" s="137"/>
      <c r="G33" s="243"/>
      <c r="H33" s="123" t="s">
        <v>142</v>
      </c>
      <c r="I33" s="123">
        <v>250</v>
      </c>
      <c r="J33" s="258"/>
      <c r="K33" s="234">
        <f t="shared" ref="K33" si="0">J33*I33</f>
        <v>0</v>
      </c>
      <c r="L33" s="212"/>
      <c r="M33" s="169"/>
      <c r="N33" s="169"/>
    </row>
    <row r="34" spans="1:14" ht="12.75" customHeight="1" x14ac:dyDescent="0.2">
      <c r="A34" s="151"/>
      <c r="B34" s="123"/>
      <c r="C34" s="124" t="s">
        <v>67</v>
      </c>
      <c r="D34" s="143"/>
      <c r="E34" s="137"/>
      <c r="F34" s="137"/>
      <c r="G34" s="126"/>
      <c r="H34" s="123"/>
      <c r="I34" s="123"/>
      <c r="J34" s="233"/>
      <c r="K34" s="234"/>
      <c r="L34" s="212"/>
      <c r="M34" s="169"/>
      <c r="N34" s="169"/>
    </row>
    <row r="35" spans="1:14" ht="12.75" customHeight="1" x14ac:dyDescent="0.2">
      <c r="A35" s="151"/>
      <c r="B35" s="123"/>
      <c r="C35" s="137"/>
      <c r="D35" s="140"/>
      <c r="E35" s="137"/>
      <c r="F35" s="137"/>
      <c r="G35" s="126"/>
      <c r="H35" s="123"/>
      <c r="I35" s="123"/>
      <c r="J35" s="127"/>
      <c r="K35" s="175"/>
      <c r="L35" s="212"/>
      <c r="M35" s="169"/>
      <c r="N35" s="169"/>
    </row>
    <row r="36" spans="1:14" ht="12.75" customHeight="1" x14ac:dyDescent="0.2">
      <c r="A36" s="151"/>
      <c r="B36" s="123"/>
      <c r="C36" s="137"/>
      <c r="D36" s="140"/>
      <c r="E36" s="137"/>
      <c r="F36" s="137"/>
      <c r="G36" s="126"/>
      <c r="H36" s="123"/>
      <c r="I36" s="123"/>
      <c r="J36" s="127"/>
      <c r="K36" s="175"/>
      <c r="L36" s="212"/>
      <c r="M36" s="169"/>
      <c r="N36" s="169"/>
    </row>
    <row r="37" spans="1:14" ht="12.75" customHeight="1" x14ac:dyDescent="0.2">
      <c r="A37" s="151"/>
      <c r="B37" s="123"/>
      <c r="C37" s="137"/>
      <c r="D37" s="140"/>
      <c r="E37" s="137"/>
      <c r="F37" s="137"/>
      <c r="G37" s="126"/>
      <c r="H37" s="123"/>
      <c r="I37" s="123"/>
      <c r="J37" s="127"/>
      <c r="K37" s="175"/>
      <c r="L37" s="212"/>
      <c r="M37" s="169"/>
      <c r="N37" s="169"/>
    </row>
    <row r="38" spans="1:14" ht="12.75" customHeight="1" x14ac:dyDescent="0.2">
      <c r="A38" s="151"/>
      <c r="B38" s="123"/>
      <c r="C38" s="137"/>
      <c r="D38" s="140"/>
      <c r="E38" s="137"/>
      <c r="F38" s="137"/>
      <c r="G38" s="126"/>
      <c r="H38" s="123"/>
      <c r="I38" s="123"/>
      <c r="J38" s="127"/>
      <c r="K38" s="175"/>
      <c r="L38" s="212"/>
      <c r="M38" s="169"/>
      <c r="N38" s="169"/>
    </row>
    <row r="39" spans="1:14" ht="12.75" customHeight="1" x14ac:dyDescent="0.2">
      <c r="A39" s="151"/>
      <c r="B39" s="123"/>
      <c r="C39" s="137"/>
      <c r="D39" s="140"/>
      <c r="E39" s="137"/>
      <c r="F39" s="137"/>
      <c r="G39" s="126"/>
      <c r="H39" s="123"/>
      <c r="I39" s="123"/>
      <c r="J39" s="127"/>
      <c r="K39" s="175"/>
      <c r="L39" s="212"/>
      <c r="M39" s="169"/>
      <c r="N39" s="169"/>
    </row>
    <row r="40" spans="1:14" ht="12.75" customHeight="1" x14ac:dyDescent="0.2">
      <c r="A40" s="146"/>
      <c r="B40" s="123"/>
      <c r="C40" s="124"/>
      <c r="D40" s="140"/>
      <c r="E40" s="137"/>
      <c r="F40" s="137"/>
      <c r="G40" s="126"/>
      <c r="H40" s="123"/>
      <c r="I40" s="123"/>
      <c r="J40" s="127"/>
      <c r="K40" s="175"/>
      <c r="L40" s="212"/>
      <c r="M40" s="169"/>
      <c r="N40" s="169"/>
    </row>
    <row r="41" spans="1:14" ht="12.75" customHeight="1" x14ac:dyDescent="0.2">
      <c r="A41" s="122"/>
      <c r="B41" s="123"/>
      <c r="C41" s="124"/>
      <c r="D41" s="140"/>
      <c r="E41" s="137"/>
      <c r="F41" s="137"/>
      <c r="G41" s="126"/>
      <c r="H41" s="123"/>
      <c r="I41" s="123"/>
      <c r="J41" s="127"/>
      <c r="K41" s="175"/>
      <c r="L41" s="212"/>
      <c r="M41" s="169"/>
      <c r="N41" s="169"/>
    </row>
    <row r="42" spans="1:14" ht="12.75" customHeight="1" x14ac:dyDescent="0.2">
      <c r="A42" s="122"/>
      <c r="B42" s="123"/>
      <c r="C42" s="124"/>
      <c r="D42" s="140"/>
      <c r="E42" s="137"/>
      <c r="F42" s="137"/>
      <c r="G42" s="126"/>
      <c r="H42" s="123"/>
      <c r="I42" s="123"/>
      <c r="J42" s="127"/>
      <c r="K42" s="175"/>
      <c r="L42" s="212"/>
      <c r="M42" s="169"/>
      <c r="N42" s="169"/>
    </row>
    <row r="43" spans="1:14" ht="12.75" customHeight="1" x14ac:dyDescent="0.2">
      <c r="A43" s="122"/>
      <c r="B43" s="123"/>
      <c r="C43" s="134"/>
      <c r="D43" s="140"/>
      <c r="E43" s="137"/>
      <c r="F43" s="137"/>
      <c r="G43" s="126"/>
      <c r="H43" s="123"/>
      <c r="I43" s="123"/>
      <c r="J43" s="127"/>
      <c r="K43" s="175"/>
      <c r="L43" s="212"/>
      <c r="M43" s="169"/>
      <c r="N43" s="169"/>
    </row>
    <row r="44" spans="1:14" ht="12.75" customHeight="1" x14ac:dyDescent="0.2">
      <c r="A44" s="122"/>
      <c r="B44" s="123"/>
      <c r="C44" s="134"/>
      <c r="D44" s="140"/>
      <c r="E44" s="137"/>
      <c r="F44" s="137"/>
      <c r="G44" s="126"/>
      <c r="H44" s="123"/>
      <c r="I44" s="123"/>
      <c r="J44" s="127"/>
      <c r="K44" s="175"/>
      <c r="L44" s="212"/>
      <c r="M44" s="169"/>
      <c r="N44" s="169"/>
    </row>
    <row r="45" spans="1:14" ht="12.75" customHeight="1" x14ac:dyDescent="0.2">
      <c r="A45" s="122"/>
      <c r="B45" s="123"/>
      <c r="C45" s="124"/>
      <c r="D45" s="140"/>
      <c r="E45" s="137"/>
      <c r="F45" s="137"/>
      <c r="G45" s="126"/>
      <c r="H45" s="123"/>
      <c r="I45" s="123"/>
      <c r="J45" s="127"/>
      <c r="K45" s="175"/>
      <c r="L45" s="212"/>
      <c r="M45" s="169"/>
      <c r="N45" s="169"/>
    </row>
    <row r="46" spans="1:14" ht="12.75" customHeight="1" x14ac:dyDescent="0.2">
      <c r="A46" s="122"/>
      <c r="B46" s="123"/>
      <c r="C46" s="124"/>
      <c r="D46" s="140"/>
      <c r="E46" s="137"/>
      <c r="F46" s="137"/>
      <c r="G46" s="126"/>
      <c r="H46" s="123"/>
      <c r="I46" s="123"/>
      <c r="J46" s="127"/>
      <c r="K46" s="175"/>
      <c r="L46" s="212"/>
      <c r="M46" s="169"/>
      <c r="N46" s="169"/>
    </row>
    <row r="47" spans="1:14" ht="12.75" customHeight="1" x14ac:dyDescent="0.2">
      <c r="A47" s="146"/>
      <c r="B47" s="123"/>
      <c r="C47" s="124"/>
      <c r="D47" s="140"/>
      <c r="E47" s="137"/>
      <c r="F47" s="137"/>
      <c r="G47" s="126"/>
      <c r="H47" s="123"/>
      <c r="I47" s="123"/>
      <c r="J47" s="127"/>
      <c r="K47" s="175"/>
      <c r="L47" s="212"/>
      <c r="M47" s="169"/>
      <c r="N47" s="169"/>
    </row>
    <row r="48" spans="1:14" ht="12.75" customHeight="1" x14ac:dyDescent="0.2">
      <c r="A48" s="122"/>
      <c r="B48" s="123"/>
      <c r="C48" s="124"/>
      <c r="D48" s="137"/>
      <c r="E48" s="137"/>
      <c r="F48" s="137"/>
      <c r="G48" s="126"/>
      <c r="H48" s="123"/>
      <c r="I48" s="123"/>
      <c r="J48" s="127"/>
      <c r="K48" s="175"/>
      <c r="L48" s="169"/>
      <c r="M48" s="169"/>
      <c r="N48" s="169"/>
    </row>
    <row r="49" spans="1:14" ht="12.75" customHeight="1" x14ac:dyDescent="0.2">
      <c r="A49" s="146"/>
      <c r="B49" s="123"/>
      <c r="C49" s="136"/>
      <c r="D49" s="154"/>
      <c r="E49" s="154"/>
      <c r="F49" s="154"/>
      <c r="G49" s="235"/>
      <c r="H49" s="236"/>
      <c r="I49" s="236"/>
      <c r="J49" s="237"/>
      <c r="K49" s="175"/>
      <c r="L49" s="169"/>
      <c r="M49" s="169"/>
      <c r="N49" s="169"/>
    </row>
    <row r="50" spans="1:14" ht="12.75" customHeight="1" x14ac:dyDescent="0.2">
      <c r="A50" s="238"/>
      <c r="B50" s="239"/>
      <c r="C50" s="300"/>
      <c r="D50" s="154"/>
      <c r="E50" s="154"/>
      <c r="F50" s="154"/>
      <c r="G50" s="235"/>
      <c r="H50" s="236"/>
      <c r="I50" s="236"/>
      <c r="J50" s="237"/>
      <c r="K50" s="175"/>
      <c r="L50" s="169"/>
      <c r="M50" s="169"/>
      <c r="N50" s="169"/>
    </row>
    <row r="51" spans="1:14" ht="12.75" customHeight="1" x14ac:dyDescent="0.2">
      <c r="A51" s="122"/>
      <c r="B51" s="123"/>
      <c r="C51" s="124"/>
      <c r="D51" s="142"/>
      <c r="E51" s="142"/>
      <c r="F51" s="142"/>
      <c r="G51" s="126"/>
      <c r="H51" s="123"/>
      <c r="I51" s="123"/>
      <c r="J51" s="127"/>
      <c r="K51" s="175"/>
      <c r="L51" s="169"/>
      <c r="M51" s="169"/>
      <c r="N51" s="169"/>
    </row>
    <row r="52" spans="1:14" ht="12.75" customHeight="1" x14ac:dyDescent="0.2">
      <c r="A52" s="122"/>
      <c r="B52" s="123"/>
      <c r="C52" s="124"/>
      <c r="D52" s="142"/>
      <c r="E52" s="142"/>
      <c r="F52" s="142"/>
      <c r="G52" s="126"/>
      <c r="H52" s="123"/>
      <c r="I52" s="123"/>
      <c r="J52" s="127"/>
      <c r="K52" s="175"/>
      <c r="L52" s="169"/>
      <c r="M52" s="169"/>
      <c r="N52" s="169"/>
    </row>
    <row r="53" spans="1:14" ht="12.75" customHeight="1" x14ac:dyDescent="0.2">
      <c r="A53" s="122"/>
      <c r="B53" s="123"/>
      <c r="C53" s="124"/>
      <c r="D53" s="142"/>
      <c r="E53" s="142"/>
      <c r="F53" s="142"/>
      <c r="G53" s="126"/>
      <c r="H53" s="123"/>
      <c r="I53" s="123"/>
      <c r="J53" s="127"/>
      <c r="K53" s="175"/>
      <c r="L53" s="169"/>
      <c r="M53" s="169"/>
      <c r="N53" s="169"/>
    </row>
    <row r="54" spans="1:14" ht="12.75" customHeight="1" x14ac:dyDescent="0.2">
      <c r="A54" s="122"/>
      <c r="B54" s="123"/>
      <c r="C54" s="124"/>
      <c r="D54" s="142"/>
      <c r="E54" s="142"/>
      <c r="F54" s="142"/>
      <c r="G54" s="126"/>
      <c r="H54" s="123"/>
      <c r="I54" s="123"/>
      <c r="J54" s="127"/>
      <c r="K54" s="175"/>
      <c r="L54" s="169"/>
      <c r="M54" s="169"/>
      <c r="N54" s="169"/>
    </row>
    <row r="55" spans="1:14" ht="12.75" customHeight="1" x14ac:dyDescent="0.2">
      <c r="A55" s="122"/>
      <c r="B55" s="123"/>
      <c r="C55" s="131" t="str">
        <f>C8</f>
        <v>SCHEDULE:</v>
      </c>
      <c r="D55" s="155"/>
      <c r="E55" s="155"/>
      <c r="F55" s="133">
        <f>$F$8</f>
        <v>5</v>
      </c>
      <c r="G55" s="156"/>
      <c r="H55" s="123"/>
      <c r="I55" s="123"/>
      <c r="J55" s="127"/>
      <c r="K55" s="175"/>
      <c r="L55" s="169"/>
      <c r="M55" s="169"/>
      <c r="N55" s="169"/>
    </row>
    <row r="56" spans="1:14" ht="12.75" customHeight="1" x14ac:dyDescent="0.2">
      <c r="A56" s="122"/>
      <c r="B56" s="123"/>
      <c r="C56" s="240" t="s">
        <v>115</v>
      </c>
      <c r="D56" s="155"/>
      <c r="E56" s="155"/>
      <c r="F56" s="155"/>
      <c r="G56" s="156"/>
      <c r="H56" s="123"/>
      <c r="I56" s="123"/>
      <c r="J56" s="127"/>
      <c r="K56" s="175"/>
      <c r="L56" s="169"/>
      <c r="M56" s="169"/>
      <c r="N56" s="169"/>
    </row>
    <row r="57" spans="1:14" ht="12.75" customHeight="1" x14ac:dyDescent="0.2">
      <c r="A57" s="122"/>
      <c r="B57" s="123"/>
      <c r="C57" s="157"/>
      <c r="D57" s="158"/>
      <c r="E57" s="158"/>
      <c r="F57" s="158"/>
      <c r="G57" s="159"/>
      <c r="H57" s="123"/>
      <c r="I57" s="123"/>
      <c r="J57" s="127"/>
      <c r="K57" s="175"/>
      <c r="L57" s="169"/>
      <c r="M57" s="169"/>
      <c r="N57" s="169"/>
    </row>
    <row r="58" spans="1:14" ht="30" customHeight="1" thickBot="1" x14ac:dyDescent="0.25">
      <c r="A58" s="160"/>
      <c r="B58" s="161"/>
      <c r="C58" s="162" t="s">
        <v>56</v>
      </c>
      <c r="D58" s="163"/>
      <c r="E58" s="163"/>
      <c r="F58" s="163"/>
      <c r="G58" s="163"/>
      <c r="H58" s="161"/>
      <c r="I58" s="164"/>
      <c r="J58" s="165" t="s">
        <v>57</v>
      </c>
      <c r="K58" s="241">
        <f>SUM(K21:K34)</f>
        <v>0</v>
      </c>
      <c r="L58" s="169"/>
      <c r="M58" s="169"/>
      <c r="N58" s="169"/>
    </row>
    <row r="59" spans="1:14" ht="12.75" customHeight="1" x14ac:dyDescent="0.2">
      <c r="A59" s="167"/>
      <c r="B59" s="168"/>
      <c r="C59" s="169"/>
      <c r="D59" s="169"/>
      <c r="E59" s="169"/>
      <c r="F59" s="169"/>
      <c r="G59" s="169"/>
      <c r="H59" s="168"/>
      <c r="I59" s="168"/>
      <c r="J59" s="170"/>
      <c r="K59" s="170"/>
      <c r="L59" s="169"/>
      <c r="M59" s="169"/>
      <c r="N59" s="169"/>
    </row>
    <row r="60" spans="1:14" ht="12.75" customHeight="1" x14ac:dyDescent="0.2">
      <c r="A60" s="167"/>
      <c r="B60" s="168"/>
      <c r="C60" s="169"/>
      <c r="D60" s="169"/>
      <c r="E60" s="169"/>
      <c r="F60" s="169"/>
      <c r="G60" s="169"/>
      <c r="H60" s="168"/>
      <c r="I60" s="168"/>
      <c r="J60" s="170"/>
      <c r="K60" s="170"/>
      <c r="L60" s="169"/>
      <c r="M60" s="169"/>
      <c r="N60" s="169"/>
    </row>
    <row r="61" spans="1:14" ht="12.75" customHeight="1" x14ac:dyDescent="0.2">
      <c r="A61" s="167"/>
      <c r="B61" s="168"/>
      <c r="C61" s="169"/>
      <c r="D61" s="169"/>
      <c r="E61" s="169"/>
      <c r="F61" s="169"/>
      <c r="G61" s="169"/>
      <c r="H61" s="168"/>
      <c r="I61" s="168"/>
      <c r="J61" s="170"/>
      <c r="K61" s="170"/>
      <c r="L61" s="169"/>
      <c r="M61" s="169"/>
      <c r="N61" s="169"/>
    </row>
    <row r="62" spans="1:14" ht="12.75" customHeight="1" x14ac:dyDescent="0.2">
      <c r="A62" s="167"/>
      <c r="B62" s="168"/>
      <c r="C62" s="169"/>
      <c r="D62" s="169"/>
      <c r="E62" s="169"/>
      <c r="F62" s="169"/>
      <c r="G62" s="169"/>
      <c r="H62" s="168"/>
      <c r="I62" s="168"/>
      <c r="J62" s="170"/>
      <c r="K62" s="170"/>
      <c r="L62" s="169"/>
      <c r="M62" s="169"/>
      <c r="N62" s="169"/>
    </row>
    <row r="63" spans="1:14" ht="12.75" customHeight="1" x14ac:dyDescent="0.2">
      <c r="A63" s="167"/>
      <c r="B63" s="168"/>
      <c r="C63" s="169"/>
      <c r="D63" s="169"/>
      <c r="E63" s="169"/>
      <c r="F63" s="169"/>
      <c r="G63" s="169"/>
      <c r="H63" s="168"/>
      <c r="I63" s="168"/>
      <c r="J63" s="170"/>
      <c r="K63" s="170"/>
      <c r="L63" s="169"/>
      <c r="M63" s="169"/>
      <c r="N63" s="169"/>
    </row>
    <row r="64" spans="1:14" ht="12.75" customHeight="1" x14ac:dyDescent="0.2">
      <c r="A64" s="167"/>
      <c r="B64" s="168"/>
      <c r="C64" s="169"/>
      <c r="D64" s="169"/>
      <c r="E64" s="169"/>
      <c r="F64" s="169"/>
      <c r="G64" s="169"/>
      <c r="H64" s="168"/>
      <c r="I64" s="168"/>
      <c r="J64" s="170"/>
      <c r="K64" s="170"/>
      <c r="L64" s="169"/>
      <c r="M64" s="169"/>
      <c r="N64" s="169"/>
    </row>
    <row r="65" spans="1:14" ht="12.75" customHeight="1" x14ac:dyDescent="0.2">
      <c r="A65" s="167"/>
      <c r="B65" s="168"/>
      <c r="C65" s="169"/>
      <c r="D65" s="169"/>
      <c r="E65" s="169"/>
      <c r="F65" s="169"/>
      <c r="G65" s="169"/>
      <c r="H65" s="168"/>
      <c r="I65" s="168"/>
      <c r="J65" s="170"/>
      <c r="K65" s="170"/>
      <c r="L65" s="169"/>
      <c r="M65" s="169"/>
      <c r="N65" s="169"/>
    </row>
    <row r="66" spans="1:14" ht="12.75" customHeight="1" x14ac:dyDescent="0.2">
      <c r="A66" s="167"/>
      <c r="B66" s="168"/>
      <c r="C66" s="169"/>
      <c r="D66" s="169"/>
      <c r="E66" s="169"/>
      <c r="F66" s="169"/>
      <c r="G66" s="169"/>
      <c r="H66" s="168"/>
      <c r="I66" s="168"/>
      <c r="J66" s="170"/>
      <c r="K66" s="170"/>
      <c r="L66" s="169"/>
      <c r="M66" s="169"/>
      <c r="N66" s="169"/>
    </row>
    <row r="67" spans="1:14" ht="12.75" customHeight="1" x14ac:dyDescent="0.2">
      <c r="A67" s="167"/>
      <c r="B67" s="168"/>
      <c r="C67" s="169"/>
      <c r="D67" s="169"/>
      <c r="E67" s="169"/>
      <c r="F67" s="169"/>
      <c r="G67" s="169"/>
      <c r="H67" s="168"/>
      <c r="I67" s="168"/>
      <c r="J67" s="170"/>
      <c r="K67" s="170"/>
      <c r="L67" s="169"/>
      <c r="M67" s="169"/>
      <c r="N67" s="169"/>
    </row>
    <row r="68" spans="1:14" ht="12.75" customHeight="1" x14ac:dyDescent="0.2">
      <c r="A68" s="167"/>
      <c r="B68" s="168"/>
      <c r="C68" s="169"/>
      <c r="D68" s="209"/>
      <c r="E68" s="169"/>
      <c r="F68" s="169"/>
      <c r="G68" s="169"/>
      <c r="H68" s="168"/>
      <c r="I68" s="168"/>
      <c r="J68" s="170"/>
      <c r="K68" s="170"/>
      <c r="L68" s="169"/>
      <c r="M68" s="169"/>
      <c r="N68" s="169"/>
    </row>
    <row r="69" spans="1:14" ht="12.75" customHeight="1" x14ac:dyDescent="0.2">
      <c r="A69" s="167"/>
      <c r="B69" s="168"/>
      <c r="C69" s="169"/>
      <c r="D69" s="169"/>
      <c r="E69" s="169"/>
      <c r="F69" s="169"/>
      <c r="G69" s="169"/>
      <c r="H69" s="168"/>
      <c r="I69" s="168"/>
      <c r="J69" s="170"/>
      <c r="K69" s="170"/>
      <c r="L69" s="169"/>
      <c r="M69" s="169"/>
      <c r="N69" s="169"/>
    </row>
    <row r="70" spans="1:14" ht="12.75" customHeight="1" x14ac:dyDescent="0.2">
      <c r="A70" s="167"/>
      <c r="B70" s="168"/>
      <c r="C70" s="169"/>
      <c r="D70" s="169"/>
      <c r="E70" s="169"/>
      <c r="F70" s="169"/>
      <c r="G70" s="169"/>
      <c r="H70" s="168"/>
      <c r="I70" s="168"/>
      <c r="J70" s="170"/>
      <c r="K70" s="170"/>
      <c r="L70" s="169"/>
      <c r="M70" s="169"/>
      <c r="N70" s="169"/>
    </row>
    <row r="71" spans="1:14" ht="12.75" customHeight="1" x14ac:dyDescent="0.2">
      <c r="A71" s="167"/>
      <c r="B71" s="168"/>
      <c r="C71" s="169"/>
      <c r="D71" s="169"/>
      <c r="E71" s="169"/>
      <c r="F71" s="169"/>
      <c r="G71" s="169"/>
      <c r="H71" s="168"/>
      <c r="I71" s="168"/>
      <c r="J71" s="170"/>
      <c r="K71" s="170"/>
      <c r="L71" s="169"/>
      <c r="M71" s="169"/>
      <c r="N71" s="169"/>
    </row>
    <row r="72" spans="1:14" ht="12.75" customHeight="1" x14ac:dyDescent="0.2">
      <c r="A72" s="167"/>
      <c r="B72" s="168"/>
      <c r="C72" s="169"/>
      <c r="D72" s="169"/>
      <c r="E72" s="169"/>
      <c r="F72" s="169"/>
      <c r="G72" s="169"/>
      <c r="H72" s="168"/>
      <c r="I72" s="168"/>
      <c r="J72" s="170"/>
      <c r="K72" s="170"/>
      <c r="L72" s="169"/>
      <c r="M72" s="169"/>
      <c r="N72" s="169"/>
    </row>
    <row r="73" spans="1:14" ht="12.75" customHeight="1" x14ac:dyDescent="0.2">
      <c r="A73" s="167"/>
      <c r="B73" s="168"/>
      <c r="C73" s="169"/>
      <c r="D73" s="169"/>
      <c r="E73" s="169"/>
      <c r="F73" s="169"/>
      <c r="G73" s="169"/>
      <c r="H73" s="168"/>
      <c r="I73" s="168"/>
      <c r="J73" s="170"/>
      <c r="K73" s="170"/>
      <c r="L73" s="169"/>
      <c r="M73" s="169"/>
      <c r="N73" s="169"/>
    </row>
    <row r="74" spans="1:14" ht="12.75" customHeight="1" x14ac:dyDescent="0.2">
      <c r="A74" s="167"/>
      <c r="B74" s="168"/>
      <c r="C74" s="169"/>
      <c r="D74" s="169"/>
      <c r="E74" s="169"/>
      <c r="F74" s="169"/>
      <c r="G74" s="169"/>
      <c r="H74" s="168"/>
      <c r="I74" s="168"/>
      <c r="J74" s="170"/>
      <c r="K74" s="170"/>
      <c r="L74" s="169"/>
      <c r="M74" s="169"/>
      <c r="N74" s="169"/>
    </row>
    <row r="75" spans="1:14" ht="12.75" customHeight="1" x14ac:dyDescent="0.2">
      <c r="A75" s="167"/>
      <c r="B75" s="168"/>
      <c r="C75" s="169"/>
      <c r="D75" s="169"/>
      <c r="E75" s="169"/>
      <c r="F75" s="169"/>
      <c r="G75" s="169"/>
      <c r="H75" s="168"/>
      <c r="I75" s="168"/>
      <c r="J75" s="170"/>
      <c r="K75" s="170"/>
      <c r="L75" s="169"/>
      <c r="M75" s="169"/>
      <c r="N75" s="169"/>
    </row>
    <row r="76" spans="1:14" ht="12.75" customHeight="1" x14ac:dyDescent="0.2">
      <c r="A76" s="167"/>
      <c r="B76" s="168"/>
      <c r="C76" s="169"/>
      <c r="D76" s="169"/>
      <c r="E76" s="169"/>
      <c r="F76" s="169"/>
      <c r="G76" s="169"/>
      <c r="H76" s="168"/>
      <c r="I76" s="168"/>
      <c r="J76" s="170"/>
      <c r="K76" s="170"/>
      <c r="L76" s="169"/>
      <c r="M76" s="169"/>
      <c r="N76" s="169"/>
    </row>
    <row r="77" spans="1:14" ht="12.75" customHeight="1" x14ac:dyDescent="0.2">
      <c r="A77" s="167"/>
      <c r="B77" s="168"/>
      <c r="C77" s="169"/>
      <c r="D77" s="169"/>
      <c r="E77" s="169"/>
      <c r="F77" s="169"/>
      <c r="G77" s="169"/>
      <c r="H77" s="168"/>
      <c r="I77" s="168"/>
      <c r="J77" s="170"/>
      <c r="K77" s="170"/>
      <c r="L77" s="169"/>
      <c r="M77" s="169"/>
      <c r="N77" s="169"/>
    </row>
    <row r="78" spans="1:14" ht="12.75" customHeight="1" x14ac:dyDescent="0.2">
      <c r="A78" s="167"/>
      <c r="B78" s="168"/>
      <c r="C78" s="169"/>
      <c r="D78" s="169"/>
      <c r="E78" s="169"/>
      <c r="F78" s="169"/>
      <c r="G78" s="169"/>
      <c r="H78" s="168"/>
      <c r="I78" s="168"/>
      <c r="J78" s="170"/>
      <c r="K78" s="170"/>
      <c r="L78" s="169"/>
      <c r="M78" s="169"/>
      <c r="N78" s="169"/>
    </row>
    <row r="79" spans="1:14" ht="12.75" customHeight="1" x14ac:dyDescent="0.2">
      <c r="A79" s="167"/>
      <c r="B79" s="168"/>
      <c r="C79" s="169"/>
      <c r="D79" s="169"/>
      <c r="E79" s="169"/>
      <c r="F79" s="169"/>
      <c r="G79" s="169"/>
      <c r="H79" s="168"/>
      <c r="I79" s="168"/>
      <c r="J79" s="170"/>
      <c r="K79" s="170"/>
      <c r="L79" s="169"/>
      <c r="M79" s="169"/>
      <c r="N79" s="169"/>
    </row>
    <row r="80" spans="1:14" ht="12.75" customHeight="1" x14ac:dyDescent="0.2">
      <c r="A80" s="167"/>
      <c r="B80" s="168"/>
      <c r="C80" s="169"/>
      <c r="D80" s="169"/>
      <c r="E80" s="169"/>
      <c r="F80" s="169"/>
      <c r="G80" s="169"/>
      <c r="H80" s="168"/>
      <c r="I80" s="168"/>
      <c r="J80" s="170"/>
      <c r="K80" s="170"/>
      <c r="L80" s="169"/>
      <c r="M80" s="169"/>
      <c r="N80" s="169"/>
    </row>
    <row r="81" spans="1:14" ht="12.75" customHeight="1" x14ac:dyDescent="0.2">
      <c r="A81" s="167"/>
      <c r="B81" s="168"/>
      <c r="C81" s="169"/>
      <c r="D81" s="169"/>
      <c r="E81" s="169"/>
      <c r="F81" s="169"/>
      <c r="G81" s="169"/>
      <c r="H81" s="168"/>
      <c r="I81" s="168"/>
      <c r="J81" s="170"/>
      <c r="K81" s="170"/>
      <c r="L81" s="169"/>
      <c r="M81" s="169"/>
      <c r="N81" s="169"/>
    </row>
    <row r="82" spans="1:14" ht="12.75" customHeight="1" x14ac:dyDescent="0.2">
      <c r="A82" s="167"/>
      <c r="B82" s="168"/>
      <c r="C82" s="169"/>
      <c r="D82" s="169"/>
      <c r="E82" s="169"/>
      <c r="F82" s="169"/>
      <c r="G82" s="169"/>
      <c r="H82" s="168"/>
      <c r="I82" s="168"/>
      <c r="J82" s="170"/>
      <c r="K82" s="170"/>
      <c r="L82" s="169"/>
      <c r="M82" s="169"/>
      <c r="N82" s="169"/>
    </row>
    <row r="83" spans="1:14" ht="12.75" customHeight="1" x14ac:dyDescent="0.2">
      <c r="A83" s="167"/>
      <c r="B83" s="168"/>
      <c r="C83" s="169"/>
      <c r="D83" s="169"/>
      <c r="E83" s="169"/>
      <c r="F83" s="169"/>
      <c r="G83" s="169"/>
      <c r="H83" s="168"/>
      <c r="I83" s="168"/>
      <c r="J83" s="170"/>
      <c r="K83" s="170"/>
      <c r="L83" s="169"/>
      <c r="M83" s="169"/>
      <c r="N83" s="169"/>
    </row>
    <row r="84" spans="1:14" ht="12.75" customHeight="1" x14ac:dyDescent="0.2">
      <c r="A84" s="167"/>
      <c r="B84" s="168"/>
      <c r="C84" s="169"/>
      <c r="D84" s="169"/>
      <c r="E84" s="169"/>
      <c r="F84" s="169"/>
      <c r="G84" s="169"/>
      <c r="H84" s="168"/>
      <c r="I84" s="168"/>
      <c r="J84" s="170"/>
      <c r="K84" s="170"/>
      <c r="L84" s="169"/>
      <c r="M84" s="169"/>
      <c r="N84" s="169"/>
    </row>
    <row r="85" spans="1:14" ht="12.75" customHeight="1" x14ac:dyDescent="0.2">
      <c r="A85" s="167"/>
      <c r="B85" s="168"/>
      <c r="C85" s="169"/>
      <c r="D85" s="169"/>
      <c r="E85" s="169"/>
      <c r="F85" s="169"/>
      <c r="G85" s="169"/>
      <c r="H85" s="168"/>
      <c r="I85" s="168"/>
      <c r="J85" s="170"/>
      <c r="K85" s="170"/>
      <c r="L85" s="169"/>
      <c r="M85" s="169"/>
      <c r="N85" s="169"/>
    </row>
    <row r="86" spans="1:14" ht="12.75" customHeight="1" x14ac:dyDescent="0.2">
      <c r="A86" s="167"/>
      <c r="B86" s="168"/>
      <c r="C86" s="169"/>
      <c r="D86" s="169"/>
      <c r="E86" s="169"/>
      <c r="F86" s="169"/>
      <c r="G86" s="169"/>
      <c r="H86" s="168"/>
      <c r="I86" s="168"/>
      <c r="J86" s="170"/>
      <c r="K86" s="170"/>
      <c r="L86" s="169"/>
      <c r="M86" s="169"/>
      <c r="N86" s="169"/>
    </row>
    <row r="87" spans="1:14" ht="12.75" customHeight="1" x14ac:dyDescent="0.2">
      <c r="A87" s="167"/>
      <c r="B87" s="168"/>
      <c r="C87" s="169"/>
      <c r="D87" s="169"/>
      <c r="E87" s="169"/>
      <c r="F87" s="169"/>
      <c r="G87" s="169"/>
      <c r="H87" s="168"/>
      <c r="I87" s="168"/>
      <c r="J87" s="170"/>
      <c r="K87" s="170"/>
      <c r="L87" s="169"/>
      <c r="M87" s="169"/>
      <c r="N87" s="169"/>
    </row>
    <row r="88" spans="1:14" ht="12.75" customHeight="1" x14ac:dyDescent="0.2">
      <c r="A88" s="167"/>
      <c r="B88" s="168"/>
      <c r="C88" s="169"/>
      <c r="D88" s="169"/>
      <c r="E88" s="169"/>
      <c r="F88" s="169"/>
      <c r="G88" s="169"/>
      <c r="H88" s="168"/>
      <c r="I88" s="168"/>
      <c r="J88" s="170"/>
      <c r="K88" s="170"/>
      <c r="L88" s="169"/>
      <c r="M88" s="169"/>
      <c r="N88" s="169"/>
    </row>
    <row r="89" spans="1:14" ht="12.75" customHeight="1" x14ac:dyDescent="0.2">
      <c r="A89" s="167"/>
      <c r="B89" s="168"/>
      <c r="C89" s="169"/>
      <c r="D89" s="169"/>
      <c r="E89" s="169"/>
      <c r="F89" s="169"/>
      <c r="G89" s="169"/>
      <c r="H89" s="168"/>
      <c r="I89" s="168"/>
      <c r="J89" s="170"/>
      <c r="K89" s="170"/>
      <c r="L89" s="169"/>
      <c r="M89" s="169"/>
      <c r="N89" s="169"/>
    </row>
    <row r="90" spans="1:14" ht="12.75" customHeight="1" x14ac:dyDescent="0.2">
      <c r="A90" s="167"/>
      <c r="B90" s="168"/>
      <c r="C90" s="169"/>
      <c r="D90" s="169"/>
      <c r="E90" s="169"/>
      <c r="F90" s="169"/>
      <c r="G90" s="169"/>
      <c r="H90" s="168"/>
      <c r="I90" s="168"/>
      <c r="J90" s="170"/>
      <c r="K90" s="170"/>
      <c r="L90" s="169"/>
      <c r="M90" s="169"/>
      <c r="N90" s="169"/>
    </row>
    <row r="91" spans="1:14" ht="12.75" customHeight="1" x14ac:dyDescent="0.2">
      <c r="A91" s="167"/>
      <c r="B91" s="168"/>
      <c r="C91" s="169"/>
      <c r="D91" s="169"/>
      <c r="E91" s="169"/>
      <c r="F91" s="169"/>
      <c r="G91" s="169"/>
      <c r="H91" s="168"/>
      <c r="I91" s="168"/>
      <c r="J91" s="170"/>
      <c r="K91" s="170"/>
      <c r="L91" s="169"/>
      <c r="M91" s="169"/>
      <c r="N91" s="169"/>
    </row>
    <row r="92" spans="1:14" ht="12.75" customHeight="1" x14ac:dyDescent="0.2">
      <c r="A92" s="167"/>
      <c r="B92" s="168"/>
      <c r="C92" s="169"/>
      <c r="D92" s="169"/>
      <c r="E92" s="169"/>
      <c r="F92" s="169"/>
      <c r="G92" s="169"/>
      <c r="H92" s="168"/>
      <c r="I92" s="168"/>
      <c r="J92" s="170"/>
      <c r="K92" s="170"/>
      <c r="L92" s="169"/>
      <c r="M92" s="169"/>
      <c r="N92" s="169"/>
    </row>
    <row r="93" spans="1:14" ht="12.75" customHeight="1" x14ac:dyDescent="0.2">
      <c r="A93" s="167"/>
      <c r="B93" s="168"/>
      <c r="C93" s="169"/>
      <c r="D93" s="169"/>
      <c r="E93" s="169"/>
      <c r="F93" s="169"/>
      <c r="G93" s="169"/>
      <c r="H93" s="168"/>
      <c r="I93" s="168"/>
      <c r="J93" s="170"/>
      <c r="K93" s="170"/>
      <c r="L93" s="169"/>
      <c r="M93" s="169"/>
      <c r="N93" s="169"/>
    </row>
    <row r="94" spans="1:14" ht="12.75" customHeight="1" x14ac:dyDescent="0.2">
      <c r="A94" s="167"/>
      <c r="B94" s="168"/>
      <c r="C94" s="169"/>
      <c r="D94" s="169"/>
      <c r="E94" s="169"/>
      <c r="F94" s="169"/>
      <c r="G94" s="169"/>
      <c r="H94" s="168"/>
      <c r="I94" s="168"/>
      <c r="J94" s="170"/>
      <c r="K94" s="170"/>
      <c r="L94" s="169"/>
      <c r="M94" s="169"/>
      <c r="N94" s="169"/>
    </row>
    <row r="95" spans="1:14" ht="12.75" customHeight="1" x14ac:dyDescent="0.2">
      <c r="A95" s="167"/>
      <c r="B95" s="168"/>
      <c r="C95" s="169"/>
      <c r="D95" s="169"/>
      <c r="E95" s="169"/>
      <c r="F95" s="169"/>
      <c r="G95" s="169"/>
      <c r="H95" s="168"/>
      <c r="I95" s="168"/>
      <c r="J95" s="170"/>
      <c r="K95" s="170"/>
      <c r="L95" s="169"/>
      <c r="M95" s="169"/>
      <c r="N95" s="169"/>
    </row>
    <row r="96" spans="1:14" ht="12.75" customHeight="1" x14ac:dyDescent="0.2">
      <c r="A96" s="167"/>
      <c r="B96" s="168"/>
      <c r="C96" s="169"/>
      <c r="D96" s="169"/>
      <c r="E96" s="169"/>
      <c r="F96" s="169"/>
      <c r="G96" s="169"/>
      <c r="H96" s="168"/>
      <c r="I96" s="168"/>
      <c r="J96" s="170"/>
      <c r="K96" s="170"/>
      <c r="L96" s="169"/>
      <c r="M96" s="169"/>
      <c r="N96" s="169"/>
    </row>
    <row r="97" spans="1:14" ht="12.75" customHeight="1" x14ac:dyDescent="0.2">
      <c r="A97" s="167"/>
      <c r="B97" s="168"/>
      <c r="C97" s="169"/>
      <c r="D97" s="169"/>
      <c r="E97" s="169"/>
      <c r="F97" s="169"/>
      <c r="G97" s="169"/>
      <c r="H97" s="168"/>
      <c r="I97" s="168"/>
      <c r="J97" s="170"/>
      <c r="K97" s="170"/>
      <c r="L97" s="169"/>
      <c r="M97" s="169"/>
      <c r="N97" s="169"/>
    </row>
    <row r="98" spans="1:14" ht="12.75" customHeight="1" x14ac:dyDescent="0.2">
      <c r="A98" s="167"/>
      <c r="B98" s="168"/>
      <c r="C98" s="169"/>
      <c r="D98" s="169"/>
      <c r="E98" s="169"/>
      <c r="F98" s="169"/>
      <c r="G98" s="169"/>
      <c r="H98" s="168"/>
      <c r="I98" s="168"/>
      <c r="J98" s="170"/>
      <c r="K98" s="170"/>
      <c r="L98" s="169"/>
      <c r="M98" s="169"/>
      <c r="N98" s="169"/>
    </row>
    <row r="99" spans="1:14" ht="12.75" customHeight="1" x14ac:dyDescent="0.2">
      <c r="A99" s="167"/>
      <c r="B99" s="168"/>
      <c r="C99" s="169"/>
      <c r="D99" s="169"/>
      <c r="E99" s="169"/>
      <c r="F99" s="169"/>
      <c r="G99" s="169"/>
      <c r="H99" s="168"/>
      <c r="I99" s="168"/>
      <c r="J99" s="170"/>
      <c r="K99" s="170"/>
      <c r="L99" s="169"/>
      <c r="M99" s="169"/>
      <c r="N99" s="169"/>
    </row>
    <row r="100" spans="1:14" ht="12.75" customHeight="1" x14ac:dyDescent="0.2">
      <c r="A100" s="167"/>
      <c r="B100" s="168"/>
      <c r="C100" s="169"/>
      <c r="D100" s="169"/>
      <c r="E100" s="169"/>
      <c r="F100" s="169"/>
      <c r="G100" s="169"/>
      <c r="H100" s="168"/>
      <c r="I100" s="168"/>
      <c r="J100" s="170"/>
      <c r="K100" s="170"/>
      <c r="L100" s="169"/>
      <c r="M100" s="169"/>
      <c r="N100" s="169"/>
    </row>
  </sheetData>
  <sheetProtection algorithmName="SHA-512" hashValue="Q4J6spswTRl1oDCIDH5l4/vW9WTqnE+ukuRPKjBRM51nqib7eZIxlHG9GeLHIRCpnd7qd1SMMVmcDDRw8yW3aw==" saltValue="ZrH6cqFEumqWiDoe6EFXug==" spinCount="100000" sheet="1" objects="1" scenarios="1"/>
  <mergeCells count="5">
    <mergeCell ref="A5:A6"/>
    <mergeCell ref="C5:G6"/>
    <mergeCell ref="H5:H6"/>
    <mergeCell ref="I5:I6"/>
    <mergeCell ref="C23:G23"/>
  </mergeCells>
  <hyperlinks>
    <hyperlink ref="C12" r:id="rId1" xr:uid="{00000000-0004-0000-0400-000000000000}"/>
  </hyperlinks>
  <pageMargins left="0.7" right="0.7" top="0.75" bottom="0.75" header="0" footer="0"/>
  <pageSetup scale="89" fitToHeight="0" orientation="portrait" r:id="rId2"/>
  <headerFooter>
    <oddFooter>&amp;C&amp;G
C2.2.</oddFooter>
  </headerFooter>
  <drawing r:id="rId3"/>
  <legacyDrawingHF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08000"/>
    <pageSetUpPr fitToPage="1"/>
  </sheetPr>
  <dimension ref="A1:K96"/>
  <sheetViews>
    <sheetView view="pageBreakPreview" zoomScaleNormal="100" zoomScaleSheetLayoutView="100" workbookViewId="0">
      <selection activeCell="A7" sqref="A7:C7"/>
    </sheetView>
  </sheetViews>
  <sheetFormatPr defaultColWidth="12.7109375" defaultRowHeight="15" customHeight="1" x14ac:dyDescent="0.2"/>
  <cols>
    <col min="1" max="1" width="18" style="302" customWidth="1"/>
    <col min="2" max="2" width="54.7109375" style="302" customWidth="1"/>
    <col min="3" max="3" width="21.5703125" style="302" customWidth="1"/>
    <col min="4" max="4" width="14.7109375" style="302" hidden="1" customWidth="1"/>
    <col min="5" max="5" width="13.7109375" style="302" hidden="1" customWidth="1"/>
    <col min="6" max="6" width="11.7109375" style="302" customWidth="1"/>
    <col min="7" max="11" width="8" style="302" customWidth="1"/>
    <col min="12" max="16384" width="12.7109375" style="302"/>
  </cols>
  <sheetData>
    <row r="1" spans="1:11" ht="12" customHeight="1" x14ac:dyDescent="0.2">
      <c r="A1" s="259"/>
      <c r="B1" s="111"/>
      <c r="C1" s="260"/>
      <c r="D1" s="261"/>
      <c r="E1" s="261"/>
      <c r="F1" s="168"/>
      <c r="G1" s="169"/>
      <c r="H1" s="169"/>
      <c r="I1" s="169"/>
      <c r="J1" s="169"/>
      <c r="K1" s="169"/>
    </row>
    <row r="2" spans="1:11" ht="12.75" customHeight="1" x14ac:dyDescent="0.2">
      <c r="A2" s="262" t="str">
        <f>'D-Earthworks (W24) '!A1</f>
        <v>Contract:  004/MKLM/2022/2023</v>
      </c>
      <c r="B2" s="263"/>
      <c r="C2" s="264"/>
      <c r="D2" s="169"/>
      <c r="E2" s="169"/>
      <c r="F2" s="168"/>
      <c r="G2" s="169"/>
      <c r="H2" s="169"/>
      <c r="I2" s="169"/>
      <c r="J2" s="169"/>
      <c r="K2" s="169"/>
    </row>
    <row r="3" spans="1:11" ht="12.75" customHeight="1" x14ac:dyDescent="0.2">
      <c r="A3" s="9" t="s">
        <v>0</v>
      </c>
      <c r="B3" s="265"/>
      <c r="C3" s="266"/>
      <c r="D3" s="169"/>
      <c r="E3" s="169"/>
      <c r="F3" s="168"/>
      <c r="G3" s="169"/>
      <c r="H3" s="169"/>
      <c r="I3" s="169"/>
      <c r="J3" s="169"/>
      <c r="K3" s="169"/>
    </row>
    <row r="4" spans="1:11" ht="12.75" customHeight="1" x14ac:dyDescent="0.2">
      <c r="A4" s="267" t="s">
        <v>113</v>
      </c>
      <c r="B4" s="268"/>
      <c r="C4" s="269"/>
      <c r="D4" s="169"/>
      <c r="E4" s="169"/>
      <c r="F4" s="168"/>
      <c r="G4" s="169"/>
      <c r="H4" s="169"/>
      <c r="I4" s="169"/>
      <c r="J4" s="169"/>
      <c r="K4" s="169"/>
    </row>
    <row r="5" spans="1:11" ht="12.75" customHeight="1" x14ac:dyDescent="0.2">
      <c r="A5" s="9"/>
      <c r="B5" s="265"/>
      <c r="C5" s="266"/>
      <c r="D5" s="169"/>
      <c r="E5" s="169"/>
      <c r="F5" s="168"/>
      <c r="G5" s="169"/>
      <c r="H5" s="169"/>
      <c r="I5" s="169"/>
      <c r="J5" s="169"/>
      <c r="K5" s="169"/>
    </row>
    <row r="6" spans="1:11" x14ac:dyDescent="0.25">
      <c r="A6" s="363" t="s">
        <v>114</v>
      </c>
      <c r="B6" s="347"/>
      <c r="C6" s="364"/>
    </row>
    <row r="7" spans="1:11" ht="29.45" customHeight="1" x14ac:dyDescent="0.25">
      <c r="A7" s="365" t="s">
        <v>200</v>
      </c>
      <c r="B7" s="366"/>
      <c r="C7" s="367"/>
    </row>
    <row r="8" spans="1:11" x14ac:dyDescent="0.25">
      <c r="A8" s="368" t="s">
        <v>199</v>
      </c>
      <c r="B8" s="369"/>
      <c r="C8" s="370"/>
    </row>
    <row r="9" spans="1:11" x14ac:dyDescent="0.25">
      <c r="A9" s="363"/>
      <c r="B9" s="347"/>
      <c r="C9" s="364"/>
    </row>
    <row r="10" spans="1:11" ht="12.75" customHeight="1" x14ac:dyDescent="0.2">
      <c r="A10" s="371"/>
      <c r="B10" s="347"/>
      <c r="C10" s="364"/>
    </row>
    <row r="11" spans="1:11" ht="15.75" customHeight="1" x14ac:dyDescent="0.25">
      <c r="A11" s="372" t="s">
        <v>116</v>
      </c>
      <c r="B11" s="347"/>
      <c r="C11" s="364"/>
    </row>
    <row r="12" spans="1:11" ht="13.5" customHeight="1" thickBot="1" x14ac:dyDescent="0.25">
      <c r="A12" s="270"/>
      <c r="B12" s="301"/>
      <c r="C12" s="303"/>
    </row>
    <row r="13" spans="1:11" ht="18" customHeight="1" thickBot="1" x14ac:dyDescent="0.25">
      <c r="A13" s="271" t="s">
        <v>117</v>
      </c>
      <c r="B13" s="272" t="s">
        <v>5</v>
      </c>
      <c r="C13" s="273"/>
    </row>
    <row r="14" spans="1:11" ht="23.45" customHeight="1" x14ac:dyDescent="0.2">
      <c r="A14" s="274">
        <v>1</v>
      </c>
      <c r="B14" s="275" t="s">
        <v>15</v>
      </c>
      <c r="C14" s="276">
        <f>'A-P&amp;G (W24)'!K109</f>
        <v>35000</v>
      </c>
    </row>
    <row r="15" spans="1:11" ht="24" customHeight="1" x14ac:dyDescent="0.2">
      <c r="A15" s="277">
        <v>2</v>
      </c>
      <c r="B15" s="275" t="s">
        <v>59</v>
      </c>
      <c r="C15" s="278">
        <f>'A-Prov Sum (W24) '!K61</f>
        <v>47500</v>
      </c>
    </row>
    <row r="16" spans="1:11" ht="21.6" customHeight="1" x14ac:dyDescent="0.2">
      <c r="A16" s="277">
        <v>3</v>
      </c>
      <c r="B16" s="275" t="s">
        <v>79</v>
      </c>
      <c r="C16" s="279">
        <f>'C-Site clear (W24)'!K57</f>
        <v>0</v>
      </c>
    </row>
    <row r="17" spans="1:6" ht="22.15" customHeight="1" x14ac:dyDescent="0.2">
      <c r="A17" s="274">
        <v>4</v>
      </c>
      <c r="B17" s="275" t="s">
        <v>118</v>
      </c>
      <c r="C17" s="279">
        <f>'D-Earthworks (W24) '!K60</f>
        <v>0</v>
      </c>
    </row>
    <row r="18" spans="1:6" ht="24" customHeight="1" x14ac:dyDescent="0.2">
      <c r="A18" s="274">
        <v>5</v>
      </c>
      <c r="B18" s="275" t="s">
        <v>115</v>
      </c>
      <c r="C18" s="279">
        <f>'Toilet Struct (W24)'!K58</f>
        <v>0</v>
      </c>
      <c r="D18" s="280"/>
      <c r="E18" s="280"/>
      <c r="F18" s="280"/>
    </row>
    <row r="19" spans="1:6" ht="18" customHeight="1" x14ac:dyDescent="0.2">
      <c r="A19" s="274"/>
      <c r="B19" s="275"/>
      <c r="C19" s="279"/>
    </row>
    <row r="20" spans="1:6" ht="18" customHeight="1" thickBot="1" x14ac:dyDescent="0.25">
      <c r="A20" s="274"/>
      <c r="B20" s="275"/>
      <c r="C20" s="279"/>
      <c r="D20" s="281"/>
    </row>
    <row r="21" spans="1:6" ht="23.45" customHeight="1" thickBot="1" x14ac:dyDescent="0.25">
      <c r="A21" s="361" t="s">
        <v>119</v>
      </c>
      <c r="B21" s="362"/>
      <c r="C21" s="282">
        <f>SUM(C14:C20)</f>
        <v>82500</v>
      </c>
      <c r="D21" s="283"/>
      <c r="E21" s="284"/>
    </row>
    <row r="22" spans="1:6" ht="18" customHeight="1" thickBot="1" x14ac:dyDescent="0.25">
      <c r="A22" s="373"/>
      <c r="B22" s="362"/>
      <c r="C22" s="285"/>
      <c r="D22" s="283"/>
    </row>
    <row r="23" spans="1:6" ht="24" customHeight="1" thickBot="1" x14ac:dyDescent="0.25">
      <c r="A23" s="361" t="s">
        <v>119</v>
      </c>
      <c r="B23" s="362"/>
      <c r="C23" s="282">
        <f>C21</f>
        <v>82500</v>
      </c>
      <c r="D23" s="283"/>
    </row>
    <row r="24" spans="1:6" ht="24" customHeight="1" thickBot="1" x14ac:dyDescent="0.25">
      <c r="A24" s="373" t="s">
        <v>189</v>
      </c>
      <c r="B24" s="362"/>
      <c r="C24" s="285">
        <f>C23*2.5%</f>
        <v>2062.5</v>
      </c>
      <c r="D24" s="283"/>
    </row>
    <row r="25" spans="1:6" ht="24" customHeight="1" thickBot="1" x14ac:dyDescent="0.25">
      <c r="A25" s="361" t="s">
        <v>120</v>
      </c>
      <c r="B25" s="362"/>
      <c r="C25" s="282">
        <f>C23+C24</f>
        <v>84562.5</v>
      </c>
      <c r="D25" s="283"/>
      <c r="E25" s="284"/>
    </row>
    <row r="26" spans="1:6" ht="24" customHeight="1" thickBot="1" x14ac:dyDescent="0.25">
      <c r="A26" s="373" t="s">
        <v>121</v>
      </c>
      <c r="B26" s="362"/>
      <c r="C26" s="285">
        <f>C25*15%</f>
        <v>12684.375</v>
      </c>
      <c r="D26" s="286"/>
    </row>
    <row r="27" spans="1:6" ht="24" customHeight="1" thickBot="1" x14ac:dyDescent="0.25">
      <c r="A27" s="374" t="s">
        <v>122</v>
      </c>
      <c r="B27" s="362"/>
      <c r="C27" s="287">
        <f>C25+C26</f>
        <v>97246.875</v>
      </c>
      <c r="D27" s="288"/>
    </row>
    <row r="28" spans="1:6" ht="11.25" customHeight="1" x14ac:dyDescent="0.2">
      <c r="A28" s="270"/>
      <c r="B28" s="301"/>
      <c r="C28" s="303"/>
      <c r="D28" s="281"/>
    </row>
    <row r="29" spans="1:6" x14ac:dyDescent="0.25">
      <c r="A29" s="289" t="s">
        <v>123</v>
      </c>
      <c r="B29" s="301"/>
      <c r="C29" s="303"/>
      <c r="D29" s="301"/>
    </row>
    <row r="30" spans="1:6" ht="12.75" customHeight="1" x14ac:dyDescent="0.2">
      <c r="A30" s="270" t="s">
        <v>124</v>
      </c>
      <c r="B30" s="268"/>
      <c r="C30" s="303"/>
      <c r="D30" s="301"/>
    </row>
    <row r="31" spans="1:6" ht="19.5" customHeight="1" x14ac:dyDescent="0.2">
      <c r="A31" s="270" t="s">
        <v>125</v>
      </c>
      <c r="B31" s="290"/>
      <c r="C31" s="303"/>
    </row>
    <row r="32" spans="1:6" ht="19.5" customHeight="1" x14ac:dyDescent="0.2">
      <c r="A32" s="270" t="s">
        <v>126</v>
      </c>
      <c r="B32" s="268"/>
      <c r="C32" s="291"/>
    </row>
    <row r="33" spans="1:11" ht="19.5" customHeight="1" x14ac:dyDescent="0.2">
      <c r="A33" s="270" t="s">
        <v>127</v>
      </c>
      <c r="B33" s="292"/>
      <c r="C33" s="303"/>
    </row>
    <row r="34" spans="1:11" ht="19.5" customHeight="1" x14ac:dyDescent="0.2">
      <c r="A34" s="270" t="s">
        <v>128</v>
      </c>
      <c r="B34" s="292"/>
      <c r="C34" s="303"/>
    </row>
    <row r="35" spans="1:11" ht="19.5" customHeight="1" x14ac:dyDescent="0.2">
      <c r="A35" s="270" t="s">
        <v>129</v>
      </c>
      <c r="B35" s="290" t="s">
        <v>130</v>
      </c>
      <c r="C35" s="303"/>
    </row>
    <row r="36" spans="1:11" ht="18" customHeight="1" x14ac:dyDescent="0.2">
      <c r="A36" s="270"/>
      <c r="B36" s="301"/>
      <c r="C36" s="303"/>
    </row>
    <row r="37" spans="1:11" ht="21" customHeight="1" x14ac:dyDescent="0.25">
      <c r="A37" s="289" t="s">
        <v>131</v>
      </c>
      <c r="B37" s="301"/>
      <c r="C37" s="303"/>
    </row>
    <row r="38" spans="1:11" ht="19.5" customHeight="1" x14ac:dyDescent="0.2">
      <c r="A38" s="270" t="s">
        <v>132</v>
      </c>
      <c r="B38" s="268"/>
      <c r="C38" s="303"/>
    </row>
    <row r="39" spans="1:11" ht="19.5" customHeight="1" x14ac:dyDescent="0.2">
      <c r="A39" s="270" t="s">
        <v>133</v>
      </c>
      <c r="B39" s="292"/>
      <c r="C39" s="303"/>
    </row>
    <row r="40" spans="1:11" ht="19.5" customHeight="1" x14ac:dyDescent="0.2">
      <c r="A40" s="270" t="s">
        <v>134</v>
      </c>
      <c r="B40" s="292"/>
      <c r="C40" s="303"/>
    </row>
    <row r="41" spans="1:11" ht="7.5" customHeight="1" thickBot="1" x14ac:dyDescent="0.25">
      <c r="A41" s="293"/>
      <c r="B41" s="294"/>
      <c r="C41" s="295"/>
    </row>
    <row r="42" spans="1:11" ht="12.75" customHeight="1" x14ac:dyDescent="0.2">
      <c r="A42" s="296"/>
      <c r="B42" s="280"/>
    </row>
    <row r="43" spans="1:11" ht="13.5" customHeight="1" x14ac:dyDescent="0.2">
      <c r="A43" s="296"/>
      <c r="B43" s="280"/>
    </row>
    <row r="44" spans="1:11" ht="12.75" customHeight="1" x14ac:dyDescent="0.2">
      <c r="A44" s="296"/>
      <c r="B44" s="280"/>
      <c r="C44" s="280"/>
    </row>
    <row r="45" spans="1:11" ht="12.75" customHeight="1" x14ac:dyDescent="0.2">
      <c r="A45" s="296"/>
      <c r="B45" s="280"/>
      <c r="C45" s="280"/>
      <c r="D45" s="280"/>
      <c r="E45" s="280"/>
      <c r="F45" s="280"/>
      <c r="G45" s="280"/>
      <c r="H45" s="280"/>
      <c r="I45" s="280"/>
      <c r="J45" s="280"/>
      <c r="K45" s="280"/>
    </row>
    <row r="46" spans="1:11" ht="12.75" customHeight="1" x14ac:dyDescent="0.2">
      <c r="A46" s="296"/>
    </row>
    <row r="47" spans="1:11" ht="12.75" customHeight="1" x14ac:dyDescent="0.2">
      <c r="A47" s="296"/>
    </row>
    <row r="48" spans="1:11" ht="12.75" customHeight="1" x14ac:dyDescent="0.2">
      <c r="A48" s="296"/>
    </row>
    <row r="49" spans="1:1" ht="6.75" customHeight="1" x14ac:dyDescent="0.2">
      <c r="A49" s="296"/>
    </row>
    <row r="50" spans="1:1" ht="12.75" customHeight="1" x14ac:dyDescent="0.2">
      <c r="A50" s="296"/>
    </row>
    <row r="51" spans="1:1" ht="12.75" customHeight="1" x14ac:dyDescent="0.2">
      <c r="A51" s="296"/>
    </row>
    <row r="52" spans="1:1" ht="12.75" customHeight="1" x14ac:dyDescent="0.2">
      <c r="A52" s="296"/>
    </row>
    <row r="53" spans="1:1" ht="12.75" customHeight="1" x14ac:dyDescent="0.2">
      <c r="A53" s="296"/>
    </row>
    <row r="54" spans="1:1" ht="12.75" customHeight="1" x14ac:dyDescent="0.2">
      <c r="A54" s="296"/>
    </row>
    <row r="55" spans="1:1" ht="12.75" customHeight="1" x14ac:dyDescent="0.2">
      <c r="A55" s="296"/>
    </row>
    <row r="56" spans="1:1" ht="12.75" customHeight="1" x14ac:dyDescent="0.2">
      <c r="A56" s="296"/>
    </row>
    <row r="57" spans="1:1" ht="12.75" customHeight="1" x14ac:dyDescent="0.2">
      <c r="A57" s="296"/>
    </row>
    <row r="58" spans="1:1" ht="12.75" customHeight="1" x14ac:dyDescent="0.2">
      <c r="A58" s="296"/>
    </row>
    <row r="59" spans="1:1" ht="12.75" customHeight="1" x14ac:dyDescent="0.2">
      <c r="A59" s="296"/>
    </row>
    <row r="60" spans="1:1" ht="12.75" customHeight="1" x14ac:dyDescent="0.2">
      <c r="A60" s="296"/>
    </row>
    <row r="61" spans="1:1" ht="12.75" customHeight="1" x14ac:dyDescent="0.2">
      <c r="A61" s="296"/>
    </row>
    <row r="62" spans="1:1" ht="12.75" customHeight="1" x14ac:dyDescent="0.2">
      <c r="A62" s="296"/>
    </row>
    <row r="63" spans="1:1" ht="12.75" customHeight="1" x14ac:dyDescent="0.2">
      <c r="A63" s="296"/>
    </row>
    <row r="64" spans="1:1" ht="12.75" customHeight="1" x14ac:dyDescent="0.2">
      <c r="A64" s="296"/>
    </row>
    <row r="65" spans="1:6" ht="12.75" customHeight="1" x14ac:dyDescent="0.2">
      <c r="A65" s="296"/>
    </row>
    <row r="66" spans="1:6" ht="12.75" customHeight="1" x14ac:dyDescent="0.2">
      <c r="A66" s="296"/>
      <c r="D66" s="280"/>
      <c r="E66" s="280"/>
      <c r="F66" s="280"/>
    </row>
    <row r="67" spans="1:6" ht="12.75" customHeight="1" x14ac:dyDescent="0.2">
      <c r="A67" s="296"/>
    </row>
    <row r="68" spans="1:6" ht="12.75" customHeight="1" x14ac:dyDescent="0.2">
      <c r="A68" s="296"/>
    </row>
    <row r="69" spans="1:6" ht="12.75" customHeight="1" x14ac:dyDescent="0.2">
      <c r="A69" s="296"/>
    </row>
    <row r="70" spans="1:6" ht="12.75" customHeight="1" x14ac:dyDescent="0.2">
      <c r="A70" s="296"/>
    </row>
    <row r="71" spans="1:6" ht="12.75" customHeight="1" x14ac:dyDescent="0.2">
      <c r="A71" s="296"/>
    </row>
    <row r="72" spans="1:6" ht="12.75" customHeight="1" x14ac:dyDescent="0.2">
      <c r="A72" s="296"/>
    </row>
    <row r="73" spans="1:6" ht="12.75" customHeight="1" x14ac:dyDescent="0.2">
      <c r="A73" s="296"/>
    </row>
    <row r="74" spans="1:6" ht="12.75" customHeight="1" x14ac:dyDescent="0.2">
      <c r="A74" s="296"/>
    </row>
    <row r="75" spans="1:6" ht="12.75" customHeight="1" x14ac:dyDescent="0.2">
      <c r="A75" s="296"/>
    </row>
    <row r="76" spans="1:6" ht="12.75" customHeight="1" x14ac:dyDescent="0.2">
      <c r="A76" s="296"/>
    </row>
    <row r="77" spans="1:6" ht="12.75" customHeight="1" x14ac:dyDescent="0.2">
      <c r="A77" s="296"/>
    </row>
    <row r="78" spans="1:6" ht="12.75" customHeight="1" x14ac:dyDescent="0.2">
      <c r="A78" s="296"/>
    </row>
    <row r="79" spans="1:6" ht="12.75" customHeight="1" x14ac:dyDescent="0.2">
      <c r="A79" s="296"/>
    </row>
    <row r="80" spans="1:6" ht="12.75" customHeight="1" x14ac:dyDescent="0.2">
      <c r="A80" s="296"/>
    </row>
    <row r="81" spans="1:1" ht="12.75" customHeight="1" x14ac:dyDescent="0.2">
      <c r="A81" s="296"/>
    </row>
    <row r="82" spans="1:1" ht="12.75" customHeight="1" x14ac:dyDescent="0.2">
      <c r="A82" s="296"/>
    </row>
    <row r="83" spans="1:1" ht="12.75" customHeight="1" x14ac:dyDescent="0.2">
      <c r="A83" s="296"/>
    </row>
    <row r="84" spans="1:1" ht="12.75" customHeight="1" x14ac:dyDescent="0.2">
      <c r="A84" s="296"/>
    </row>
    <row r="85" spans="1:1" ht="12.75" customHeight="1" x14ac:dyDescent="0.2">
      <c r="A85" s="296"/>
    </row>
    <row r="86" spans="1:1" ht="12.75" customHeight="1" x14ac:dyDescent="0.2">
      <c r="A86" s="296"/>
    </row>
    <row r="87" spans="1:1" ht="12.75" customHeight="1" x14ac:dyDescent="0.2">
      <c r="A87" s="296"/>
    </row>
    <row r="88" spans="1:1" ht="12.75" customHeight="1" x14ac:dyDescent="0.2">
      <c r="A88" s="296"/>
    </row>
    <row r="89" spans="1:1" ht="12.75" customHeight="1" x14ac:dyDescent="0.2">
      <c r="A89" s="296"/>
    </row>
    <row r="90" spans="1:1" ht="12.75" customHeight="1" x14ac:dyDescent="0.2">
      <c r="A90" s="296"/>
    </row>
    <row r="91" spans="1:1" ht="12.75" customHeight="1" x14ac:dyDescent="0.2">
      <c r="A91" s="296"/>
    </row>
    <row r="92" spans="1:1" ht="12.75" customHeight="1" x14ac:dyDescent="0.2">
      <c r="A92" s="296"/>
    </row>
    <row r="93" spans="1:1" ht="12.75" customHeight="1" x14ac:dyDescent="0.2">
      <c r="A93" s="296"/>
    </row>
    <row r="94" spans="1:1" ht="12.75" customHeight="1" x14ac:dyDescent="0.2">
      <c r="A94" s="296"/>
    </row>
    <row r="95" spans="1:1" ht="12.75" customHeight="1" x14ac:dyDescent="0.2">
      <c r="A95" s="296"/>
    </row>
    <row r="96" spans="1:1" ht="12.75" customHeight="1" x14ac:dyDescent="0.2">
      <c r="A96" s="296"/>
    </row>
  </sheetData>
  <sheetProtection algorithmName="SHA-512" hashValue="LYrAmLTTjvJdoUa3h31fJ0ABPsnvrtI9p8mVtEUxDzMuYEYn9wsPqe8Rh0hljT3ivm2kF4ZssY5RaOT4lSfe2A==" saltValue="DcB2eClAtA/MUiU68bKGGA==" spinCount="100000" sheet="1" objects="1" scenarios="1"/>
  <mergeCells count="13">
    <mergeCell ref="A26:B26"/>
    <mergeCell ref="A27:B27"/>
    <mergeCell ref="A22:B22"/>
    <mergeCell ref="A23:B23"/>
    <mergeCell ref="A24:B24"/>
    <mergeCell ref="A21:B21"/>
    <mergeCell ref="A25:B25"/>
    <mergeCell ref="A6:C6"/>
    <mergeCell ref="A7:C7"/>
    <mergeCell ref="A8:C8"/>
    <mergeCell ref="A9:C9"/>
    <mergeCell ref="A10:C10"/>
    <mergeCell ref="A11:C11"/>
  </mergeCells>
  <pageMargins left="0.7" right="0.7" top="0.75" bottom="0.75" header="0" footer="0"/>
  <pageSetup scale="87" fitToHeight="0" orientation="portrait" r:id="rId1"/>
  <headerFooter>
    <oddFooter>&amp;C&amp;G
C2.2.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D1223-F19D-4395-B62D-4C520D45D665}">
  <sheetPr>
    <pageSetUpPr fitToPage="1"/>
  </sheetPr>
  <dimension ref="A1:D64"/>
  <sheetViews>
    <sheetView tabSelected="1" view="pageBreakPreview" zoomScaleNormal="100" zoomScaleSheetLayoutView="100" workbookViewId="0">
      <selection activeCell="C16" sqref="C16"/>
    </sheetView>
  </sheetViews>
  <sheetFormatPr defaultColWidth="10.85546875" defaultRowHeight="12.75" x14ac:dyDescent="0.2"/>
  <cols>
    <col min="1" max="1" width="17.140625" style="597" customWidth="1"/>
    <col min="2" max="2" width="54.7109375" style="611" customWidth="1"/>
    <col min="3" max="3" width="42.140625" style="611" customWidth="1"/>
    <col min="4" max="5" width="10.85546875" style="611"/>
    <col min="6" max="6" width="12.140625" style="611" bestFit="1" customWidth="1"/>
    <col min="7" max="256" width="10.85546875" style="611"/>
    <col min="257" max="257" width="17.140625" style="611" customWidth="1"/>
    <col min="258" max="258" width="52" style="611" customWidth="1"/>
    <col min="259" max="259" width="25.42578125" style="611" customWidth="1"/>
    <col min="260" max="261" width="10.85546875" style="611"/>
    <col min="262" max="262" width="12.140625" style="611" bestFit="1" customWidth="1"/>
    <col min="263" max="512" width="10.85546875" style="611"/>
    <col min="513" max="513" width="17.140625" style="611" customWidth="1"/>
    <col min="514" max="514" width="52" style="611" customWidth="1"/>
    <col min="515" max="515" width="25.42578125" style="611" customWidth="1"/>
    <col min="516" max="517" width="10.85546875" style="611"/>
    <col min="518" max="518" width="12.140625" style="611" bestFit="1" customWidth="1"/>
    <col min="519" max="768" width="10.85546875" style="611"/>
    <col min="769" max="769" width="17.140625" style="611" customWidth="1"/>
    <col min="770" max="770" width="52" style="611" customWidth="1"/>
    <col min="771" max="771" width="25.42578125" style="611" customWidth="1"/>
    <col min="772" max="773" width="10.85546875" style="611"/>
    <col min="774" max="774" width="12.140625" style="611" bestFit="1" customWidth="1"/>
    <col min="775" max="1024" width="10.85546875" style="611"/>
    <col min="1025" max="1025" width="17.140625" style="611" customWidth="1"/>
    <col min="1026" max="1026" width="52" style="611" customWidth="1"/>
    <col min="1027" max="1027" width="25.42578125" style="611" customWidth="1"/>
    <col min="1028" max="1029" width="10.85546875" style="611"/>
    <col min="1030" max="1030" width="12.140625" style="611" bestFit="1" customWidth="1"/>
    <col min="1031" max="1280" width="10.85546875" style="611"/>
    <col min="1281" max="1281" width="17.140625" style="611" customWidth="1"/>
    <col min="1282" max="1282" width="52" style="611" customWidth="1"/>
    <col min="1283" max="1283" width="25.42578125" style="611" customWidth="1"/>
    <col min="1284" max="1285" width="10.85546875" style="611"/>
    <col min="1286" max="1286" width="12.140625" style="611" bestFit="1" customWidth="1"/>
    <col min="1287" max="1536" width="10.85546875" style="611"/>
    <col min="1537" max="1537" width="17.140625" style="611" customWidth="1"/>
    <col min="1538" max="1538" width="52" style="611" customWidth="1"/>
    <col min="1539" max="1539" width="25.42578125" style="611" customWidth="1"/>
    <col min="1540" max="1541" width="10.85546875" style="611"/>
    <col min="1542" max="1542" width="12.140625" style="611" bestFit="1" customWidth="1"/>
    <col min="1543" max="1792" width="10.85546875" style="611"/>
    <col min="1793" max="1793" width="17.140625" style="611" customWidth="1"/>
    <col min="1794" max="1794" width="52" style="611" customWidth="1"/>
    <col min="1795" max="1795" width="25.42578125" style="611" customWidth="1"/>
    <col min="1796" max="1797" width="10.85546875" style="611"/>
    <col min="1798" max="1798" width="12.140625" style="611" bestFit="1" customWidth="1"/>
    <col min="1799" max="2048" width="10.85546875" style="611"/>
    <col min="2049" max="2049" width="17.140625" style="611" customWidth="1"/>
    <col min="2050" max="2050" width="52" style="611" customWidth="1"/>
    <col min="2051" max="2051" width="25.42578125" style="611" customWidth="1"/>
    <col min="2052" max="2053" width="10.85546875" style="611"/>
    <col min="2054" max="2054" width="12.140625" style="611" bestFit="1" customWidth="1"/>
    <col min="2055" max="2304" width="10.85546875" style="611"/>
    <col min="2305" max="2305" width="17.140625" style="611" customWidth="1"/>
    <col min="2306" max="2306" width="52" style="611" customWidth="1"/>
    <col min="2307" max="2307" width="25.42578125" style="611" customWidth="1"/>
    <col min="2308" max="2309" width="10.85546875" style="611"/>
    <col min="2310" max="2310" width="12.140625" style="611" bestFit="1" customWidth="1"/>
    <col min="2311" max="2560" width="10.85546875" style="611"/>
    <col min="2561" max="2561" width="17.140625" style="611" customWidth="1"/>
    <col min="2562" max="2562" width="52" style="611" customWidth="1"/>
    <col min="2563" max="2563" width="25.42578125" style="611" customWidth="1"/>
    <col min="2564" max="2565" width="10.85546875" style="611"/>
    <col min="2566" max="2566" width="12.140625" style="611" bestFit="1" customWidth="1"/>
    <col min="2567" max="2816" width="10.85546875" style="611"/>
    <col min="2817" max="2817" width="17.140625" style="611" customWidth="1"/>
    <col min="2818" max="2818" width="52" style="611" customWidth="1"/>
    <col min="2819" max="2819" width="25.42578125" style="611" customWidth="1"/>
    <col min="2820" max="2821" width="10.85546875" style="611"/>
    <col min="2822" max="2822" width="12.140625" style="611" bestFit="1" customWidth="1"/>
    <col min="2823" max="3072" width="10.85546875" style="611"/>
    <col min="3073" max="3073" width="17.140625" style="611" customWidth="1"/>
    <col min="3074" max="3074" width="52" style="611" customWidth="1"/>
    <col min="3075" max="3075" width="25.42578125" style="611" customWidth="1"/>
    <col min="3076" max="3077" width="10.85546875" style="611"/>
    <col min="3078" max="3078" width="12.140625" style="611" bestFit="1" customWidth="1"/>
    <col min="3079" max="3328" width="10.85546875" style="611"/>
    <col min="3329" max="3329" width="17.140625" style="611" customWidth="1"/>
    <col min="3330" max="3330" width="52" style="611" customWidth="1"/>
    <col min="3331" max="3331" width="25.42578125" style="611" customWidth="1"/>
    <col min="3332" max="3333" width="10.85546875" style="611"/>
    <col min="3334" max="3334" width="12.140625" style="611" bestFit="1" customWidth="1"/>
    <col min="3335" max="3584" width="10.85546875" style="611"/>
    <col min="3585" max="3585" width="17.140625" style="611" customWidth="1"/>
    <col min="3586" max="3586" width="52" style="611" customWidth="1"/>
    <col min="3587" max="3587" width="25.42578125" style="611" customWidth="1"/>
    <col min="3588" max="3589" width="10.85546875" style="611"/>
    <col min="3590" max="3590" width="12.140625" style="611" bestFit="1" customWidth="1"/>
    <col min="3591" max="3840" width="10.85546875" style="611"/>
    <col min="3841" max="3841" width="17.140625" style="611" customWidth="1"/>
    <col min="3842" max="3842" width="52" style="611" customWidth="1"/>
    <col min="3843" max="3843" width="25.42578125" style="611" customWidth="1"/>
    <col min="3844" max="3845" width="10.85546875" style="611"/>
    <col min="3846" max="3846" width="12.140625" style="611" bestFit="1" customWidth="1"/>
    <col min="3847" max="4096" width="10.85546875" style="611"/>
    <col min="4097" max="4097" width="17.140625" style="611" customWidth="1"/>
    <col min="4098" max="4098" width="52" style="611" customWidth="1"/>
    <col min="4099" max="4099" width="25.42578125" style="611" customWidth="1"/>
    <col min="4100" max="4101" width="10.85546875" style="611"/>
    <col min="4102" max="4102" width="12.140625" style="611" bestFit="1" customWidth="1"/>
    <col min="4103" max="4352" width="10.85546875" style="611"/>
    <col min="4353" max="4353" width="17.140625" style="611" customWidth="1"/>
    <col min="4354" max="4354" width="52" style="611" customWidth="1"/>
    <col min="4355" max="4355" width="25.42578125" style="611" customWidth="1"/>
    <col min="4356" max="4357" width="10.85546875" style="611"/>
    <col min="4358" max="4358" width="12.140625" style="611" bestFit="1" customWidth="1"/>
    <col min="4359" max="4608" width="10.85546875" style="611"/>
    <col min="4609" max="4609" width="17.140625" style="611" customWidth="1"/>
    <col min="4610" max="4610" width="52" style="611" customWidth="1"/>
    <col min="4611" max="4611" width="25.42578125" style="611" customWidth="1"/>
    <col min="4612" max="4613" width="10.85546875" style="611"/>
    <col min="4614" max="4614" width="12.140625" style="611" bestFit="1" customWidth="1"/>
    <col min="4615" max="4864" width="10.85546875" style="611"/>
    <col min="4865" max="4865" width="17.140625" style="611" customWidth="1"/>
    <col min="4866" max="4866" width="52" style="611" customWidth="1"/>
    <col min="4867" max="4867" width="25.42578125" style="611" customWidth="1"/>
    <col min="4868" max="4869" width="10.85546875" style="611"/>
    <col min="4870" max="4870" width="12.140625" style="611" bestFit="1" customWidth="1"/>
    <col min="4871" max="5120" width="10.85546875" style="611"/>
    <col min="5121" max="5121" width="17.140625" style="611" customWidth="1"/>
    <col min="5122" max="5122" width="52" style="611" customWidth="1"/>
    <col min="5123" max="5123" width="25.42578125" style="611" customWidth="1"/>
    <col min="5124" max="5125" width="10.85546875" style="611"/>
    <col min="5126" max="5126" width="12.140625" style="611" bestFit="1" customWidth="1"/>
    <col min="5127" max="5376" width="10.85546875" style="611"/>
    <col min="5377" max="5377" width="17.140625" style="611" customWidth="1"/>
    <col min="5378" max="5378" width="52" style="611" customWidth="1"/>
    <col min="5379" max="5379" width="25.42578125" style="611" customWidth="1"/>
    <col min="5380" max="5381" width="10.85546875" style="611"/>
    <col min="5382" max="5382" width="12.140625" style="611" bestFit="1" customWidth="1"/>
    <col min="5383" max="5632" width="10.85546875" style="611"/>
    <col min="5633" max="5633" width="17.140625" style="611" customWidth="1"/>
    <col min="5634" max="5634" width="52" style="611" customWidth="1"/>
    <col min="5635" max="5635" width="25.42578125" style="611" customWidth="1"/>
    <col min="5636" max="5637" width="10.85546875" style="611"/>
    <col min="5638" max="5638" width="12.140625" style="611" bestFit="1" customWidth="1"/>
    <col min="5639" max="5888" width="10.85546875" style="611"/>
    <col min="5889" max="5889" width="17.140625" style="611" customWidth="1"/>
    <col min="5890" max="5890" width="52" style="611" customWidth="1"/>
    <col min="5891" max="5891" width="25.42578125" style="611" customWidth="1"/>
    <col min="5892" max="5893" width="10.85546875" style="611"/>
    <col min="5894" max="5894" width="12.140625" style="611" bestFit="1" customWidth="1"/>
    <col min="5895" max="6144" width="10.85546875" style="611"/>
    <col min="6145" max="6145" width="17.140625" style="611" customWidth="1"/>
    <col min="6146" max="6146" width="52" style="611" customWidth="1"/>
    <col min="6147" max="6147" width="25.42578125" style="611" customWidth="1"/>
    <col min="6148" max="6149" width="10.85546875" style="611"/>
    <col min="6150" max="6150" width="12.140625" style="611" bestFit="1" customWidth="1"/>
    <col min="6151" max="6400" width="10.85546875" style="611"/>
    <col min="6401" max="6401" width="17.140625" style="611" customWidth="1"/>
    <col min="6402" max="6402" width="52" style="611" customWidth="1"/>
    <col min="6403" max="6403" width="25.42578125" style="611" customWidth="1"/>
    <col min="6404" max="6405" width="10.85546875" style="611"/>
    <col min="6406" max="6406" width="12.140625" style="611" bestFit="1" customWidth="1"/>
    <col min="6407" max="6656" width="10.85546875" style="611"/>
    <col min="6657" max="6657" width="17.140625" style="611" customWidth="1"/>
    <col min="6658" max="6658" width="52" style="611" customWidth="1"/>
    <col min="6659" max="6659" width="25.42578125" style="611" customWidth="1"/>
    <col min="6660" max="6661" width="10.85546875" style="611"/>
    <col min="6662" max="6662" width="12.140625" style="611" bestFit="1" customWidth="1"/>
    <col min="6663" max="6912" width="10.85546875" style="611"/>
    <col min="6913" max="6913" width="17.140625" style="611" customWidth="1"/>
    <col min="6914" max="6914" width="52" style="611" customWidth="1"/>
    <col min="6915" max="6915" width="25.42578125" style="611" customWidth="1"/>
    <col min="6916" max="6917" width="10.85546875" style="611"/>
    <col min="6918" max="6918" width="12.140625" style="611" bestFit="1" customWidth="1"/>
    <col min="6919" max="7168" width="10.85546875" style="611"/>
    <col min="7169" max="7169" width="17.140625" style="611" customWidth="1"/>
    <col min="7170" max="7170" width="52" style="611" customWidth="1"/>
    <col min="7171" max="7171" width="25.42578125" style="611" customWidth="1"/>
    <col min="7172" max="7173" width="10.85546875" style="611"/>
    <col min="7174" max="7174" width="12.140625" style="611" bestFit="1" customWidth="1"/>
    <col min="7175" max="7424" width="10.85546875" style="611"/>
    <col min="7425" max="7425" width="17.140625" style="611" customWidth="1"/>
    <col min="7426" max="7426" width="52" style="611" customWidth="1"/>
    <col min="7427" max="7427" width="25.42578125" style="611" customWidth="1"/>
    <col min="7428" max="7429" width="10.85546875" style="611"/>
    <col min="7430" max="7430" width="12.140625" style="611" bestFit="1" customWidth="1"/>
    <col min="7431" max="7680" width="10.85546875" style="611"/>
    <col min="7681" max="7681" width="17.140625" style="611" customWidth="1"/>
    <col min="7682" max="7682" width="52" style="611" customWidth="1"/>
    <col min="7683" max="7683" width="25.42578125" style="611" customWidth="1"/>
    <col min="7684" max="7685" width="10.85546875" style="611"/>
    <col min="7686" max="7686" width="12.140625" style="611" bestFit="1" customWidth="1"/>
    <col min="7687" max="7936" width="10.85546875" style="611"/>
    <col min="7937" max="7937" width="17.140625" style="611" customWidth="1"/>
    <col min="7938" max="7938" width="52" style="611" customWidth="1"/>
    <col min="7939" max="7939" width="25.42578125" style="611" customWidth="1"/>
    <col min="7940" max="7941" width="10.85546875" style="611"/>
    <col min="7942" max="7942" width="12.140625" style="611" bestFit="1" customWidth="1"/>
    <col min="7943" max="8192" width="10.85546875" style="611"/>
    <col min="8193" max="8193" width="17.140625" style="611" customWidth="1"/>
    <col min="8194" max="8194" width="52" style="611" customWidth="1"/>
    <col min="8195" max="8195" width="25.42578125" style="611" customWidth="1"/>
    <col min="8196" max="8197" width="10.85546875" style="611"/>
    <col min="8198" max="8198" width="12.140625" style="611" bestFit="1" customWidth="1"/>
    <col min="8199" max="8448" width="10.85546875" style="611"/>
    <col min="8449" max="8449" width="17.140625" style="611" customWidth="1"/>
    <col min="8450" max="8450" width="52" style="611" customWidth="1"/>
    <col min="8451" max="8451" width="25.42578125" style="611" customWidth="1"/>
    <col min="8452" max="8453" width="10.85546875" style="611"/>
    <col min="8454" max="8454" width="12.140625" style="611" bestFit="1" customWidth="1"/>
    <col min="8455" max="8704" width="10.85546875" style="611"/>
    <col min="8705" max="8705" width="17.140625" style="611" customWidth="1"/>
    <col min="8706" max="8706" width="52" style="611" customWidth="1"/>
    <col min="8707" max="8707" width="25.42578125" style="611" customWidth="1"/>
    <col min="8708" max="8709" width="10.85546875" style="611"/>
    <col min="8710" max="8710" width="12.140625" style="611" bestFit="1" customWidth="1"/>
    <col min="8711" max="8960" width="10.85546875" style="611"/>
    <col min="8961" max="8961" width="17.140625" style="611" customWidth="1"/>
    <col min="8962" max="8962" width="52" style="611" customWidth="1"/>
    <col min="8963" max="8963" width="25.42578125" style="611" customWidth="1"/>
    <col min="8964" max="8965" width="10.85546875" style="611"/>
    <col min="8966" max="8966" width="12.140625" style="611" bestFit="1" customWidth="1"/>
    <col min="8967" max="9216" width="10.85546875" style="611"/>
    <col min="9217" max="9217" width="17.140625" style="611" customWidth="1"/>
    <col min="9218" max="9218" width="52" style="611" customWidth="1"/>
    <col min="9219" max="9219" width="25.42578125" style="611" customWidth="1"/>
    <col min="9220" max="9221" width="10.85546875" style="611"/>
    <col min="9222" max="9222" width="12.140625" style="611" bestFit="1" customWidth="1"/>
    <col min="9223" max="9472" width="10.85546875" style="611"/>
    <col min="9473" max="9473" width="17.140625" style="611" customWidth="1"/>
    <col min="9474" max="9474" width="52" style="611" customWidth="1"/>
    <col min="9475" max="9475" width="25.42578125" style="611" customWidth="1"/>
    <col min="9476" max="9477" width="10.85546875" style="611"/>
    <col min="9478" max="9478" width="12.140625" style="611" bestFit="1" customWidth="1"/>
    <col min="9479" max="9728" width="10.85546875" style="611"/>
    <col min="9729" max="9729" width="17.140625" style="611" customWidth="1"/>
    <col min="9730" max="9730" width="52" style="611" customWidth="1"/>
    <col min="9731" max="9731" width="25.42578125" style="611" customWidth="1"/>
    <col min="9732" max="9733" width="10.85546875" style="611"/>
    <col min="9734" max="9734" width="12.140625" style="611" bestFit="1" customWidth="1"/>
    <col min="9735" max="9984" width="10.85546875" style="611"/>
    <col min="9985" max="9985" width="17.140625" style="611" customWidth="1"/>
    <col min="9986" max="9986" width="52" style="611" customWidth="1"/>
    <col min="9987" max="9987" width="25.42578125" style="611" customWidth="1"/>
    <col min="9988" max="9989" width="10.85546875" style="611"/>
    <col min="9990" max="9990" width="12.140625" style="611" bestFit="1" customWidth="1"/>
    <col min="9991" max="10240" width="10.85546875" style="611"/>
    <col min="10241" max="10241" width="17.140625" style="611" customWidth="1"/>
    <col min="10242" max="10242" width="52" style="611" customWidth="1"/>
    <col min="10243" max="10243" width="25.42578125" style="611" customWidth="1"/>
    <col min="10244" max="10245" width="10.85546875" style="611"/>
    <col min="10246" max="10246" width="12.140625" style="611" bestFit="1" customWidth="1"/>
    <col min="10247" max="10496" width="10.85546875" style="611"/>
    <col min="10497" max="10497" width="17.140625" style="611" customWidth="1"/>
    <col min="10498" max="10498" width="52" style="611" customWidth="1"/>
    <col min="10499" max="10499" width="25.42578125" style="611" customWidth="1"/>
    <col min="10500" max="10501" width="10.85546875" style="611"/>
    <col min="10502" max="10502" width="12.140625" style="611" bestFit="1" customWidth="1"/>
    <col min="10503" max="10752" width="10.85546875" style="611"/>
    <col min="10753" max="10753" width="17.140625" style="611" customWidth="1"/>
    <col min="10754" max="10754" width="52" style="611" customWidth="1"/>
    <col min="10755" max="10755" width="25.42578125" style="611" customWidth="1"/>
    <col min="10756" max="10757" width="10.85546875" style="611"/>
    <col min="10758" max="10758" width="12.140625" style="611" bestFit="1" customWidth="1"/>
    <col min="10759" max="11008" width="10.85546875" style="611"/>
    <col min="11009" max="11009" width="17.140625" style="611" customWidth="1"/>
    <col min="11010" max="11010" width="52" style="611" customWidth="1"/>
    <col min="11011" max="11011" width="25.42578125" style="611" customWidth="1"/>
    <col min="11012" max="11013" width="10.85546875" style="611"/>
    <col min="11014" max="11014" width="12.140625" style="611" bestFit="1" customWidth="1"/>
    <col min="11015" max="11264" width="10.85546875" style="611"/>
    <col min="11265" max="11265" width="17.140625" style="611" customWidth="1"/>
    <col min="11266" max="11266" width="52" style="611" customWidth="1"/>
    <col min="11267" max="11267" width="25.42578125" style="611" customWidth="1"/>
    <col min="11268" max="11269" width="10.85546875" style="611"/>
    <col min="11270" max="11270" width="12.140625" style="611" bestFit="1" customWidth="1"/>
    <col min="11271" max="11520" width="10.85546875" style="611"/>
    <col min="11521" max="11521" width="17.140625" style="611" customWidth="1"/>
    <col min="11522" max="11522" width="52" style="611" customWidth="1"/>
    <col min="11523" max="11523" width="25.42578125" style="611" customWidth="1"/>
    <col min="11524" max="11525" width="10.85546875" style="611"/>
    <col min="11526" max="11526" width="12.140625" style="611" bestFit="1" customWidth="1"/>
    <col min="11527" max="11776" width="10.85546875" style="611"/>
    <col min="11777" max="11777" width="17.140625" style="611" customWidth="1"/>
    <col min="11778" max="11778" width="52" style="611" customWidth="1"/>
    <col min="11779" max="11779" width="25.42578125" style="611" customWidth="1"/>
    <col min="11780" max="11781" width="10.85546875" style="611"/>
    <col min="11782" max="11782" width="12.140625" style="611" bestFit="1" customWidth="1"/>
    <col min="11783" max="12032" width="10.85546875" style="611"/>
    <col min="12033" max="12033" width="17.140625" style="611" customWidth="1"/>
    <col min="12034" max="12034" width="52" style="611" customWidth="1"/>
    <col min="12035" max="12035" width="25.42578125" style="611" customWidth="1"/>
    <col min="12036" max="12037" width="10.85546875" style="611"/>
    <col min="12038" max="12038" width="12.140625" style="611" bestFit="1" customWidth="1"/>
    <col min="12039" max="12288" width="10.85546875" style="611"/>
    <col min="12289" max="12289" width="17.140625" style="611" customWidth="1"/>
    <col min="12290" max="12290" width="52" style="611" customWidth="1"/>
    <col min="12291" max="12291" width="25.42578125" style="611" customWidth="1"/>
    <col min="12292" max="12293" width="10.85546875" style="611"/>
    <col min="12294" max="12294" width="12.140625" style="611" bestFit="1" customWidth="1"/>
    <col min="12295" max="12544" width="10.85546875" style="611"/>
    <col min="12545" max="12545" width="17.140625" style="611" customWidth="1"/>
    <col min="12546" max="12546" width="52" style="611" customWidth="1"/>
    <col min="12547" max="12547" width="25.42578125" style="611" customWidth="1"/>
    <col min="12548" max="12549" width="10.85546875" style="611"/>
    <col min="12550" max="12550" width="12.140625" style="611" bestFit="1" customWidth="1"/>
    <col min="12551" max="12800" width="10.85546875" style="611"/>
    <col min="12801" max="12801" width="17.140625" style="611" customWidth="1"/>
    <col min="12802" max="12802" width="52" style="611" customWidth="1"/>
    <col min="12803" max="12803" width="25.42578125" style="611" customWidth="1"/>
    <col min="12804" max="12805" width="10.85546875" style="611"/>
    <col min="12806" max="12806" width="12.140625" style="611" bestFit="1" customWidth="1"/>
    <col min="12807" max="13056" width="10.85546875" style="611"/>
    <col min="13057" max="13057" width="17.140625" style="611" customWidth="1"/>
    <col min="13058" max="13058" width="52" style="611" customWidth="1"/>
    <col min="13059" max="13059" width="25.42578125" style="611" customWidth="1"/>
    <col min="13060" max="13061" width="10.85546875" style="611"/>
    <col min="13062" max="13062" width="12.140625" style="611" bestFit="1" customWidth="1"/>
    <col min="13063" max="13312" width="10.85546875" style="611"/>
    <col min="13313" max="13313" width="17.140625" style="611" customWidth="1"/>
    <col min="13314" max="13314" width="52" style="611" customWidth="1"/>
    <col min="13315" max="13315" width="25.42578125" style="611" customWidth="1"/>
    <col min="13316" max="13317" width="10.85546875" style="611"/>
    <col min="13318" max="13318" width="12.140625" style="611" bestFit="1" customWidth="1"/>
    <col min="13319" max="13568" width="10.85546875" style="611"/>
    <col min="13569" max="13569" width="17.140625" style="611" customWidth="1"/>
    <col min="13570" max="13570" width="52" style="611" customWidth="1"/>
    <col min="13571" max="13571" width="25.42578125" style="611" customWidth="1"/>
    <col min="13572" max="13573" width="10.85546875" style="611"/>
    <col min="13574" max="13574" width="12.140625" style="611" bestFit="1" customWidth="1"/>
    <col min="13575" max="13824" width="10.85546875" style="611"/>
    <col min="13825" max="13825" width="17.140625" style="611" customWidth="1"/>
    <col min="13826" max="13826" width="52" style="611" customWidth="1"/>
    <col min="13827" max="13827" width="25.42578125" style="611" customWidth="1"/>
    <col min="13828" max="13829" width="10.85546875" style="611"/>
    <col min="13830" max="13830" width="12.140625" style="611" bestFit="1" customWidth="1"/>
    <col min="13831" max="14080" width="10.85546875" style="611"/>
    <col min="14081" max="14081" width="17.140625" style="611" customWidth="1"/>
    <col min="14082" max="14082" width="52" style="611" customWidth="1"/>
    <col min="14083" max="14083" width="25.42578125" style="611" customWidth="1"/>
    <col min="14084" max="14085" width="10.85546875" style="611"/>
    <col min="14086" max="14086" width="12.140625" style="611" bestFit="1" customWidth="1"/>
    <col min="14087" max="14336" width="10.85546875" style="611"/>
    <col min="14337" max="14337" width="17.140625" style="611" customWidth="1"/>
    <col min="14338" max="14338" width="52" style="611" customWidth="1"/>
    <col min="14339" max="14339" width="25.42578125" style="611" customWidth="1"/>
    <col min="14340" max="14341" width="10.85546875" style="611"/>
    <col min="14342" max="14342" width="12.140625" style="611" bestFit="1" customWidth="1"/>
    <col min="14343" max="14592" width="10.85546875" style="611"/>
    <col min="14593" max="14593" width="17.140625" style="611" customWidth="1"/>
    <col min="14594" max="14594" width="52" style="611" customWidth="1"/>
    <col min="14595" max="14595" width="25.42578125" style="611" customWidth="1"/>
    <col min="14596" max="14597" width="10.85546875" style="611"/>
    <col min="14598" max="14598" width="12.140625" style="611" bestFit="1" customWidth="1"/>
    <col min="14599" max="14848" width="10.85546875" style="611"/>
    <col min="14849" max="14849" width="17.140625" style="611" customWidth="1"/>
    <col min="14850" max="14850" width="52" style="611" customWidth="1"/>
    <col min="14851" max="14851" width="25.42578125" style="611" customWidth="1"/>
    <col min="14852" max="14853" width="10.85546875" style="611"/>
    <col min="14854" max="14854" width="12.140625" style="611" bestFit="1" customWidth="1"/>
    <col min="14855" max="15104" width="10.85546875" style="611"/>
    <col min="15105" max="15105" width="17.140625" style="611" customWidth="1"/>
    <col min="15106" max="15106" width="52" style="611" customWidth="1"/>
    <col min="15107" max="15107" width="25.42578125" style="611" customWidth="1"/>
    <col min="15108" max="15109" width="10.85546875" style="611"/>
    <col min="15110" max="15110" width="12.140625" style="611" bestFit="1" customWidth="1"/>
    <col min="15111" max="15360" width="10.85546875" style="611"/>
    <col min="15361" max="15361" width="17.140625" style="611" customWidth="1"/>
    <col min="15362" max="15362" width="52" style="611" customWidth="1"/>
    <col min="15363" max="15363" width="25.42578125" style="611" customWidth="1"/>
    <col min="15364" max="15365" width="10.85546875" style="611"/>
    <col min="15366" max="15366" width="12.140625" style="611" bestFit="1" customWidth="1"/>
    <col min="15367" max="15616" width="10.85546875" style="611"/>
    <col min="15617" max="15617" width="17.140625" style="611" customWidth="1"/>
    <col min="15618" max="15618" width="52" style="611" customWidth="1"/>
    <col min="15619" max="15619" width="25.42578125" style="611" customWidth="1"/>
    <col min="15620" max="15621" width="10.85546875" style="611"/>
    <col min="15622" max="15622" width="12.140625" style="611" bestFit="1" customWidth="1"/>
    <col min="15623" max="15872" width="10.85546875" style="611"/>
    <col min="15873" max="15873" width="17.140625" style="611" customWidth="1"/>
    <col min="15874" max="15874" width="52" style="611" customWidth="1"/>
    <col min="15875" max="15875" width="25.42578125" style="611" customWidth="1"/>
    <col min="15876" max="15877" width="10.85546875" style="611"/>
    <col min="15878" max="15878" width="12.140625" style="611" bestFit="1" customWidth="1"/>
    <col min="15879" max="16128" width="10.85546875" style="611"/>
    <col min="16129" max="16129" width="17.140625" style="611" customWidth="1"/>
    <col min="16130" max="16130" width="52" style="611" customWidth="1"/>
    <col min="16131" max="16131" width="25.42578125" style="611" customWidth="1"/>
    <col min="16132" max="16133" width="10.85546875" style="611"/>
    <col min="16134" max="16134" width="12.140625" style="611" bestFit="1" customWidth="1"/>
    <col min="16135" max="16384" width="10.85546875" style="611"/>
  </cols>
  <sheetData>
    <row r="1" spans="1:4" s="8" customFormat="1" ht="12.75" customHeight="1" x14ac:dyDescent="0.2">
      <c r="A1" s="594" t="s">
        <v>192</v>
      </c>
      <c r="B1" s="5"/>
      <c r="C1" s="595"/>
      <c r="D1" s="107"/>
    </row>
    <row r="2" spans="1:4" s="8" customFormat="1" ht="12.75" customHeight="1" x14ac:dyDescent="0.2">
      <c r="A2" s="596" t="s">
        <v>210</v>
      </c>
      <c r="B2" s="597"/>
      <c r="C2" s="598"/>
      <c r="D2" s="107"/>
    </row>
    <row r="3" spans="1:4" s="8" customFormat="1" ht="12.75" customHeight="1" x14ac:dyDescent="0.2">
      <c r="A3" s="599" t="s">
        <v>209</v>
      </c>
      <c r="B3" s="600"/>
      <c r="C3" s="601"/>
      <c r="D3" s="107"/>
    </row>
    <row r="4" spans="1:4" s="8" customFormat="1" ht="12.75" customHeight="1" x14ac:dyDescent="0.2">
      <c r="A4" s="602"/>
      <c r="B4" s="603"/>
      <c r="C4" s="604"/>
      <c r="D4" s="107"/>
    </row>
    <row r="5" spans="1:4" s="8" customFormat="1" ht="12.75" customHeight="1" x14ac:dyDescent="0.2">
      <c r="A5" s="605"/>
      <c r="B5" s="606"/>
      <c r="C5" s="607"/>
      <c r="D5" s="107"/>
    </row>
    <row r="6" spans="1:4" s="611" customFormat="1" ht="20.100000000000001" customHeight="1" x14ac:dyDescent="0.25">
      <c r="A6" s="608" t="s">
        <v>114</v>
      </c>
      <c r="B6" s="609"/>
      <c r="C6" s="610"/>
    </row>
    <row r="7" spans="1:4" s="611" customFormat="1" ht="20.100000000000001" customHeight="1" x14ac:dyDescent="0.25">
      <c r="A7" s="608" t="s">
        <v>192</v>
      </c>
      <c r="B7" s="609"/>
      <c r="C7" s="610"/>
    </row>
    <row r="8" spans="1:4" s="611" customFormat="1" ht="20.100000000000001" customHeight="1" x14ac:dyDescent="0.25">
      <c r="A8" s="608" t="s">
        <v>208</v>
      </c>
      <c r="B8" s="609"/>
      <c r="C8" s="610"/>
    </row>
    <row r="9" spans="1:4" s="611" customFormat="1" x14ac:dyDescent="0.2">
      <c r="A9" s="612"/>
      <c r="B9" s="613"/>
      <c r="C9" s="614"/>
    </row>
    <row r="10" spans="1:4" s="611" customFormat="1" ht="15" x14ac:dyDescent="0.25">
      <c r="A10" s="615" t="s">
        <v>207</v>
      </c>
      <c r="B10" s="616"/>
      <c r="C10" s="617"/>
    </row>
    <row r="11" spans="1:4" s="611" customFormat="1" ht="13.5" thickBot="1" x14ac:dyDescent="0.25">
      <c r="A11" s="618"/>
      <c r="C11" s="619"/>
    </row>
    <row r="12" spans="1:4" s="611" customFormat="1" ht="18" customHeight="1" thickBot="1" x14ac:dyDescent="0.25">
      <c r="A12" s="620" t="s">
        <v>206</v>
      </c>
      <c r="B12" s="621"/>
      <c r="C12" s="622" t="s">
        <v>205</v>
      </c>
    </row>
    <row r="13" spans="1:4" s="611" customFormat="1" ht="18" customHeight="1" x14ac:dyDescent="0.2">
      <c r="A13" s="623"/>
      <c r="B13" s="624"/>
      <c r="C13" s="625"/>
    </row>
    <row r="14" spans="1:4" s="611" customFormat="1" ht="24" customHeight="1" x14ac:dyDescent="0.2">
      <c r="A14" s="626" t="s">
        <v>204</v>
      </c>
      <c r="B14" s="627"/>
      <c r="C14" s="628">
        <f>'Sum  (W23)'!C23</f>
        <v>82500</v>
      </c>
    </row>
    <row r="15" spans="1:4" s="611" customFormat="1" ht="18" customHeight="1" x14ac:dyDescent="0.2">
      <c r="A15" s="629"/>
      <c r="B15" s="630"/>
      <c r="C15" s="631"/>
    </row>
    <row r="16" spans="1:4" s="611" customFormat="1" ht="24" customHeight="1" x14ac:dyDescent="0.2">
      <c r="A16" s="626" t="s">
        <v>203</v>
      </c>
      <c r="B16" s="627"/>
      <c r="C16" s="628">
        <f>'Sum (W24)'!C23</f>
        <v>82500</v>
      </c>
    </row>
    <row r="17" spans="1:3" s="611" customFormat="1" ht="18" customHeight="1" x14ac:dyDescent="0.2">
      <c r="A17" s="632"/>
      <c r="B17" s="633"/>
      <c r="C17" s="634"/>
    </row>
    <row r="18" spans="1:3" s="611" customFormat="1" ht="18" customHeight="1" x14ac:dyDescent="0.2">
      <c r="A18" s="635"/>
      <c r="B18" s="636"/>
      <c r="C18" s="634"/>
    </row>
    <row r="19" spans="1:3" s="611" customFormat="1" ht="18" customHeight="1" x14ac:dyDescent="0.2">
      <c r="A19" s="637"/>
      <c r="B19" s="638"/>
      <c r="C19" s="634"/>
    </row>
    <row r="20" spans="1:3" s="611" customFormat="1" ht="18" customHeight="1" x14ac:dyDescent="0.2">
      <c r="A20" s="637"/>
      <c r="B20" s="638"/>
      <c r="C20" s="634"/>
    </row>
    <row r="21" spans="1:3" s="611" customFormat="1" ht="18" customHeight="1" x14ac:dyDescent="0.2">
      <c r="A21" s="637"/>
      <c r="B21" s="638"/>
      <c r="C21" s="634"/>
    </row>
    <row r="22" spans="1:3" s="611" customFormat="1" ht="18" customHeight="1" x14ac:dyDescent="0.2">
      <c r="A22" s="637"/>
      <c r="B22" s="638"/>
      <c r="C22" s="634"/>
    </row>
    <row r="23" spans="1:3" s="611" customFormat="1" ht="18" customHeight="1" x14ac:dyDescent="0.2">
      <c r="A23" s="639"/>
      <c r="B23" s="640"/>
      <c r="C23" s="634"/>
    </row>
    <row r="24" spans="1:3" s="611" customFormat="1" ht="18" customHeight="1" x14ac:dyDescent="0.2">
      <c r="A24" s="639"/>
      <c r="B24" s="640"/>
      <c r="C24" s="634"/>
    </row>
    <row r="25" spans="1:3" s="611" customFormat="1" ht="18" customHeight="1" x14ac:dyDescent="0.2">
      <c r="A25" s="639"/>
      <c r="B25" s="640"/>
      <c r="C25" s="634"/>
    </row>
    <row r="26" spans="1:3" s="611" customFormat="1" ht="18" customHeight="1" x14ac:dyDescent="0.2">
      <c r="A26" s="639"/>
      <c r="B26" s="640"/>
      <c r="C26" s="634"/>
    </row>
    <row r="27" spans="1:3" s="611" customFormat="1" ht="18" customHeight="1" x14ac:dyDescent="0.2">
      <c r="A27" s="639"/>
      <c r="B27" s="640"/>
      <c r="C27" s="634"/>
    </row>
    <row r="28" spans="1:3" s="611" customFormat="1" ht="18" customHeight="1" x14ac:dyDescent="0.2">
      <c r="A28" s="639"/>
      <c r="B28" s="640"/>
      <c r="C28" s="634"/>
    </row>
    <row r="29" spans="1:3" s="611" customFormat="1" ht="18" customHeight="1" x14ac:dyDescent="0.2">
      <c r="A29" s="639"/>
      <c r="B29" s="640"/>
      <c r="C29" s="634"/>
    </row>
    <row r="30" spans="1:3" s="611" customFormat="1" ht="18" customHeight="1" x14ac:dyDescent="0.2">
      <c r="A30" s="639"/>
      <c r="B30" s="640"/>
      <c r="C30" s="634"/>
    </row>
    <row r="31" spans="1:3" s="611" customFormat="1" ht="18" customHeight="1" x14ac:dyDescent="0.2">
      <c r="A31" s="639"/>
      <c r="B31" s="640"/>
      <c r="C31" s="634"/>
    </row>
    <row r="32" spans="1:3" s="611" customFormat="1" ht="18" customHeight="1" x14ac:dyDescent="0.2">
      <c r="A32" s="639"/>
      <c r="B32" s="640"/>
      <c r="C32" s="634"/>
    </row>
    <row r="33" spans="1:3" s="611" customFormat="1" ht="18" customHeight="1" x14ac:dyDescent="0.2">
      <c r="A33" s="639"/>
      <c r="B33" s="640"/>
      <c r="C33" s="634"/>
    </row>
    <row r="34" spans="1:3" s="611" customFormat="1" ht="18" customHeight="1" x14ac:dyDescent="0.2">
      <c r="A34" s="639"/>
      <c r="B34" s="640"/>
      <c r="C34" s="634"/>
    </row>
    <row r="35" spans="1:3" s="611" customFormat="1" ht="18" customHeight="1" x14ac:dyDescent="0.2">
      <c r="A35" s="637"/>
      <c r="B35" s="638"/>
      <c r="C35" s="634"/>
    </row>
    <row r="36" spans="1:3" s="611" customFormat="1" ht="18" customHeight="1" x14ac:dyDescent="0.2">
      <c r="A36" s="639"/>
      <c r="B36" s="640"/>
      <c r="C36" s="634"/>
    </row>
    <row r="37" spans="1:3" s="611" customFormat="1" ht="18" customHeight="1" x14ac:dyDescent="0.2">
      <c r="A37" s="639"/>
      <c r="B37" s="640"/>
      <c r="C37" s="634"/>
    </row>
    <row r="38" spans="1:3" s="611" customFormat="1" ht="18" customHeight="1" x14ac:dyDescent="0.2">
      <c r="A38" s="639"/>
      <c r="B38" s="640"/>
      <c r="C38" s="634"/>
    </row>
    <row r="39" spans="1:3" s="611" customFormat="1" ht="18" customHeight="1" x14ac:dyDescent="0.2">
      <c r="A39" s="637"/>
      <c r="B39" s="638"/>
      <c r="C39" s="634"/>
    </row>
    <row r="40" spans="1:3" s="611" customFormat="1" ht="18" customHeight="1" x14ac:dyDescent="0.2">
      <c r="A40" s="639"/>
      <c r="B40" s="640"/>
      <c r="C40" s="634"/>
    </row>
    <row r="41" spans="1:3" s="611" customFormat="1" ht="18" customHeight="1" x14ac:dyDescent="0.2">
      <c r="A41" s="639"/>
      <c r="B41" s="640"/>
      <c r="C41" s="634"/>
    </row>
    <row r="42" spans="1:3" s="611" customFormat="1" ht="18" customHeight="1" x14ac:dyDescent="0.2">
      <c r="A42" s="639"/>
      <c r="B42" s="640"/>
      <c r="C42" s="634"/>
    </row>
    <row r="43" spans="1:3" s="611" customFormat="1" ht="18" customHeight="1" x14ac:dyDescent="0.2">
      <c r="A43" s="637"/>
      <c r="B43" s="638"/>
      <c r="C43" s="634"/>
    </row>
    <row r="44" spans="1:3" s="611" customFormat="1" ht="18" customHeight="1" x14ac:dyDescent="0.2">
      <c r="A44" s="637"/>
      <c r="B44" s="638"/>
      <c r="C44" s="634"/>
    </row>
    <row r="45" spans="1:3" s="611" customFormat="1" ht="18" customHeight="1" x14ac:dyDescent="0.2">
      <c r="A45" s="637"/>
      <c r="B45" s="638"/>
      <c r="C45" s="634"/>
    </row>
    <row r="46" spans="1:3" s="611" customFormat="1" ht="18" customHeight="1" thickBot="1" x14ac:dyDescent="0.25">
      <c r="A46" s="639"/>
      <c r="B46" s="641"/>
      <c r="C46" s="642"/>
    </row>
    <row r="47" spans="1:3" s="611" customFormat="1" ht="24" customHeight="1" thickBot="1" x14ac:dyDescent="0.25">
      <c r="A47" s="643" t="s">
        <v>119</v>
      </c>
      <c r="B47" s="644"/>
      <c r="C47" s="645">
        <f>SUM(C14:C18)</f>
        <v>165000</v>
      </c>
    </row>
    <row r="48" spans="1:3" s="611" customFormat="1" ht="18" customHeight="1" thickBot="1" x14ac:dyDescent="0.25">
      <c r="A48" s="646"/>
      <c r="B48" s="647"/>
      <c r="C48" s="645"/>
    </row>
    <row r="49" spans="1:3" s="611" customFormat="1" ht="24" customHeight="1" thickBot="1" x14ac:dyDescent="0.25">
      <c r="A49" s="648" t="s">
        <v>202</v>
      </c>
      <c r="B49" s="649"/>
      <c r="C49" s="645">
        <f>C47*2.5%</f>
        <v>4125</v>
      </c>
    </row>
    <row r="50" spans="1:3" s="611" customFormat="1" ht="24" customHeight="1" thickBot="1" x14ac:dyDescent="0.25">
      <c r="A50" s="643" t="s">
        <v>120</v>
      </c>
      <c r="B50" s="644"/>
      <c r="C50" s="645">
        <f>C47+C49</f>
        <v>169125</v>
      </c>
    </row>
    <row r="51" spans="1:3" s="611" customFormat="1" ht="24" customHeight="1" thickBot="1" x14ac:dyDescent="0.25">
      <c r="A51" s="648" t="s">
        <v>121</v>
      </c>
      <c r="B51" s="649"/>
      <c r="C51" s="645">
        <f>C50*15%</f>
        <v>25368.75</v>
      </c>
    </row>
    <row r="52" spans="1:3" s="611" customFormat="1" ht="18" customHeight="1" thickBot="1" x14ac:dyDescent="0.25">
      <c r="A52" s="650"/>
      <c r="B52" s="651"/>
      <c r="C52" s="645"/>
    </row>
    <row r="53" spans="1:3" s="611" customFormat="1" ht="30" customHeight="1" thickBot="1" x14ac:dyDescent="0.25">
      <c r="A53" s="652" t="s">
        <v>122</v>
      </c>
      <c r="B53" s="653"/>
      <c r="C53" s="645">
        <f>C50+C51</f>
        <v>194493.75</v>
      </c>
    </row>
    <row r="54" spans="1:3" s="611" customFormat="1" ht="20.100000000000001" customHeight="1" thickBot="1" x14ac:dyDescent="0.25">
      <c r="A54" s="654"/>
      <c r="B54" s="655"/>
      <c r="C54" s="656"/>
    </row>
    <row r="55" spans="1:3" s="611" customFormat="1" ht="13.5" customHeight="1" x14ac:dyDescent="0.2">
      <c r="A55" s="618"/>
      <c r="C55" s="619"/>
    </row>
    <row r="56" spans="1:3" s="611" customFormat="1" ht="13.5" customHeight="1" x14ac:dyDescent="0.2">
      <c r="A56" s="618"/>
      <c r="C56" s="619"/>
    </row>
    <row r="57" spans="1:3" s="611" customFormat="1" ht="13.5" customHeight="1" x14ac:dyDescent="0.2">
      <c r="A57" s="618"/>
      <c r="C57" s="619"/>
    </row>
    <row r="58" spans="1:3" s="611" customFormat="1" ht="12.75" customHeight="1" x14ac:dyDescent="0.2">
      <c r="A58" s="618"/>
      <c r="C58" s="619"/>
    </row>
    <row r="59" spans="1:3" s="611" customFormat="1" x14ac:dyDescent="0.2">
      <c r="A59" s="618"/>
      <c r="C59" s="619"/>
    </row>
    <row r="60" spans="1:3" s="611" customFormat="1" x14ac:dyDescent="0.2">
      <c r="A60" s="618"/>
      <c r="C60" s="619"/>
    </row>
    <row r="61" spans="1:3" s="611" customFormat="1" x14ac:dyDescent="0.2">
      <c r="A61" s="618"/>
      <c r="C61" s="619"/>
    </row>
    <row r="62" spans="1:3" s="611" customFormat="1" x14ac:dyDescent="0.2">
      <c r="A62" s="618"/>
      <c r="C62" s="619"/>
    </row>
    <row r="63" spans="1:3" s="611" customFormat="1" ht="6.75" customHeight="1" x14ac:dyDescent="0.2">
      <c r="A63" s="618"/>
      <c r="C63" s="619"/>
    </row>
    <row r="64" spans="1:3" s="611" customFormat="1" ht="13.5" thickBot="1" x14ac:dyDescent="0.25">
      <c r="A64" s="654"/>
      <c r="B64" s="655"/>
      <c r="C64" s="656"/>
    </row>
  </sheetData>
  <sheetProtection algorithmName="SHA-512" hashValue="9NPckLjlaH3oWazLPw4Ct8Jni5ZOz0mrH4UrW6JHGJaWy9j0HDRShuEKO5TaCB9T58951bLkyzFTQ5bsM+vcmA==" saltValue="0g+l+KPx/TZ1yBR2xryLtA==" spinCount="100000" sheet="1" objects="1" scenarios="1"/>
  <mergeCells count="28">
    <mergeCell ref="A4:C4"/>
    <mergeCell ref="A5:C5"/>
    <mergeCell ref="A6:C6"/>
    <mergeCell ref="A7:C7"/>
    <mergeCell ref="A8:C8"/>
    <mergeCell ref="A16:B16"/>
    <mergeCell ref="A17:B17"/>
    <mergeCell ref="A18:B18"/>
    <mergeCell ref="A19:B19"/>
    <mergeCell ref="A9:C9"/>
    <mergeCell ref="A10:C10"/>
    <mergeCell ref="A12:B12"/>
    <mergeCell ref="A13:B13"/>
    <mergeCell ref="A14:B14"/>
    <mergeCell ref="A15:B15"/>
    <mergeCell ref="A50:B50"/>
    <mergeCell ref="A51:B51"/>
    <mergeCell ref="A20:B20"/>
    <mergeCell ref="A21:B21"/>
    <mergeCell ref="A53:B53"/>
    <mergeCell ref="A35:B35"/>
    <mergeCell ref="A39:B39"/>
    <mergeCell ref="A43:B43"/>
    <mergeCell ref="A44:B44"/>
    <mergeCell ref="A45:B45"/>
    <mergeCell ref="A47:B47"/>
    <mergeCell ref="A49:B49"/>
    <mergeCell ref="A22:B22"/>
  </mergeCells>
  <pageMargins left="0.7" right="0.7" top="0.75" bottom="0.75" header="0.3" footer="0.3"/>
  <pageSetup paperSize="9" scale="71" fitToHeight="0" orientation="portrait" r:id="rId1"/>
  <headerFooter>
    <oddFooter>&amp;C&amp;G
C2.2.&amp;P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3CD2-C0BC-42E0-9BAD-44C5812372AD}">
  <sheetPr>
    <tabColor rgb="FF808000"/>
    <pageSetUpPr fitToPage="1"/>
  </sheetPr>
  <dimension ref="A1:K96"/>
  <sheetViews>
    <sheetView view="pageBreakPreview" topLeftCell="A47" zoomScale="80" zoomScaleNormal="100" zoomScaleSheetLayoutView="80" workbookViewId="0">
      <selection activeCell="N68" sqref="N68"/>
    </sheetView>
  </sheetViews>
  <sheetFormatPr defaultColWidth="12.7109375" defaultRowHeight="15" customHeight="1" x14ac:dyDescent="0.2"/>
  <cols>
    <col min="1" max="1" width="6.7109375" style="383" customWidth="1"/>
    <col min="2" max="2" width="7.7109375" style="383" customWidth="1"/>
    <col min="3" max="3" width="3.7109375" style="383" customWidth="1"/>
    <col min="4" max="4" width="4.140625" style="383" customWidth="1"/>
    <col min="5" max="6" width="3.7109375" style="383" customWidth="1"/>
    <col min="7" max="7" width="28.7109375" style="383" customWidth="1"/>
    <col min="8" max="8" width="8.28515625" style="383" customWidth="1"/>
    <col min="9" max="9" width="9.7109375" style="383" customWidth="1"/>
    <col min="10" max="10" width="10.7109375" style="383" customWidth="1"/>
    <col min="11" max="11" width="12.7109375" style="383" customWidth="1"/>
    <col min="12" max="16384" width="12.7109375" style="383"/>
  </cols>
  <sheetData>
    <row r="1" spans="1:11" ht="12.75" customHeight="1" x14ac:dyDescent="0.2">
      <c r="A1" s="419" t="str">
        <f>'A-P&amp;G  (W23)'!A1:G3</f>
        <v>Contract:  004/MKLM/2022/2023</v>
      </c>
      <c r="B1" s="420"/>
      <c r="C1" s="420"/>
      <c r="D1" s="420"/>
      <c r="E1" s="420"/>
      <c r="F1" s="420"/>
      <c r="G1" s="421"/>
      <c r="H1" s="422"/>
      <c r="I1" s="422"/>
      <c r="J1" s="423"/>
      <c r="K1" s="424"/>
    </row>
    <row r="2" spans="1:11" ht="12.75" customHeight="1" x14ac:dyDescent="0.2">
      <c r="A2" s="425" t="str">
        <f>'A-P&amp;G  (W23)'!A2</f>
        <v>Part C2:  Pricing Data</v>
      </c>
      <c r="B2" s="426"/>
      <c r="C2" s="426"/>
      <c r="D2" s="426"/>
      <c r="E2" s="426"/>
      <c r="F2" s="426"/>
      <c r="G2" s="426"/>
      <c r="H2" s="426"/>
      <c r="I2" s="426"/>
      <c r="J2" s="413"/>
      <c r="K2" s="427"/>
    </row>
    <row r="3" spans="1:11" ht="12.75" customHeight="1" x14ac:dyDescent="0.2">
      <c r="A3" s="425" t="str">
        <f>'A-P&amp;G  (W23)'!A3</f>
        <v xml:space="preserve">Section C2.2:  Schedule of Quantities </v>
      </c>
      <c r="B3" s="428"/>
      <c r="C3" s="428"/>
      <c r="D3" s="428"/>
      <c r="E3" s="428"/>
      <c r="F3" s="428"/>
      <c r="G3" s="428"/>
      <c r="H3" s="428"/>
      <c r="I3" s="428"/>
      <c r="J3" s="413"/>
      <c r="K3" s="427"/>
    </row>
    <row r="4" spans="1:11" ht="12.75" customHeight="1" x14ac:dyDescent="0.2">
      <c r="A4" s="429" t="s">
        <v>58</v>
      </c>
      <c r="B4" s="428"/>
      <c r="C4" s="428"/>
      <c r="D4" s="428"/>
      <c r="E4" s="428"/>
      <c r="F4" s="428"/>
      <c r="G4" s="428"/>
      <c r="H4" s="428"/>
      <c r="I4" s="428"/>
      <c r="J4" s="413"/>
      <c r="K4" s="427"/>
    </row>
    <row r="5" spans="1:11" ht="12.75" customHeight="1" x14ac:dyDescent="0.2">
      <c r="A5" s="430" t="s">
        <v>3</v>
      </c>
      <c r="B5" s="431" t="s">
        <v>4</v>
      </c>
      <c r="C5" s="432" t="s">
        <v>5</v>
      </c>
      <c r="D5" s="433"/>
      <c r="E5" s="433"/>
      <c r="F5" s="433"/>
      <c r="G5" s="434"/>
      <c r="H5" s="435" t="s">
        <v>6</v>
      </c>
      <c r="I5" s="435" t="s">
        <v>7</v>
      </c>
      <c r="J5" s="436" t="s">
        <v>8</v>
      </c>
      <c r="K5" s="437" t="s">
        <v>9</v>
      </c>
    </row>
    <row r="6" spans="1:11" ht="12.75" customHeight="1" x14ac:dyDescent="0.2">
      <c r="A6" s="438"/>
      <c r="B6" s="439" t="s">
        <v>10</v>
      </c>
      <c r="C6" s="440"/>
      <c r="D6" s="441"/>
      <c r="E6" s="441"/>
      <c r="F6" s="441"/>
      <c r="G6" s="442"/>
      <c r="H6" s="443"/>
      <c r="I6" s="443"/>
      <c r="J6" s="444" t="s">
        <v>11</v>
      </c>
      <c r="K6" s="445" t="s">
        <v>11</v>
      </c>
    </row>
    <row r="7" spans="1:11" ht="12.75" customHeight="1" x14ac:dyDescent="0.2">
      <c r="A7" s="389"/>
      <c r="B7" s="380"/>
      <c r="C7" s="446"/>
      <c r="D7" s="447"/>
      <c r="E7" s="447"/>
      <c r="F7" s="447"/>
      <c r="G7" s="379"/>
      <c r="H7" s="380"/>
      <c r="I7" s="380"/>
      <c r="J7" s="398"/>
      <c r="K7" s="448"/>
    </row>
    <row r="8" spans="1:11" ht="12.75" customHeight="1" x14ac:dyDescent="0.2">
      <c r="A8" s="385">
        <f>F8</f>
        <v>2</v>
      </c>
      <c r="B8" s="449" t="s">
        <v>12</v>
      </c>
      <c r="C8" s="394" t="s">
        <v>13</v>
      </c>
      <c r="D8" s="394"/>
      <c r="E8" s="390"/>
      <c r="F8" s="396">
        <v>2</v>
      </c>
      <c r="G8" s="379"/>
      <c r="H8" s="380"/>
      <c r="I8" s="380"/>
      <c r="J8" s="398"/>
      <c r="K8" s="448"/>
    </row>
    <row r="9" spans="1:11" ht="12.75" customHeight="1" x14ac:dyDescent="0.2">
      <c r="A9" s="385"/>
      <c r="B9" s="449" t="s">
        <v>14</v>
      </c>
      <c r="C9" s="399" t="s">
        <v>59</v>
      </c>
      <c r="D9" s="390"/>
      <c r="E9" s="390"/>
      <c r="F9" s="390"/>
      <c r="G9" s="379"/>
      <c r="H9" s="380"/>
      <c r="I9" s="380"/>
      <c r="J9" s="398"/>
      <c r="K9" s="448"/>
    </row>
    <row r="10" spans="1:11" ht="12.75" customHeight="1" x14ac:dyDescent="0.2">
      <c r="A10" s="385"/>
      <c r="B10" s="450"/>
      <c r="C10" s="451"/>
      <c r="D10" s="378"/>
      <c r="E10" s="378"/>
      <c r="F10" s="378"/>
      <c r="G10" s="379"/>
      <c r="H10" s="380"/>
      <c r="I10" s="380"/>
      <c r="J10" s="398"/>
      <c r="K10" s="448"/>
    </row>
    <row r="11" spans="1:11" ht="12.75" customHeight="1" x14ac:dyDescent="0.2">
      <c r="A11" s="385"/>
      <c r="B11" s="376"/>
      <c r="C11" s="394" t="s">
        <v>60</v>
      </c>
      <c r="D11" s="390"/>
      <c r="E11" s="390"/>
      <c r="F11" s="390"/>
      <c r="G11" s="379"/>
      <c r="H11" s="380"/>
      <c r="I11" s="380"/>
      <c r="J11" s="398"/>
      <c r="K11" s="448"/>
    </row>
    <row r="12" spans="1:11" ht="12.75" customHeight="1" x14ac:dyDescent="0.2">
      <c r="A12" s="385"/>
      <c r="B12" s="376"/>
      <c r="C12" s="452"/>
      <c r="D12" s="377"/>
      <c r="E12" s="377"/>
      <c r="F12" s="378"/>
      <c r="G12" s="379"/>
      <c r="H12" s="380"/>
      <c r="I12" s="380"/>
      <c r="J12" s="398"/>
      <c r="K12" s="448"/>
    </row>
    <row r="13" spans="1:11" ht="12.75" customHeight="1" x14ac:dyDescent="0.2">
      <c r="A13" s="385"/>
      <c r="B13" s="376"/>
      <c r="C13" s="384" t="s">
        <v>61</v>
      </c>
      <c r="D13" s="412"/>
      <c r="E13" s="384"/>
      <c r="F13" s="384"/>
      <c r="G13" s="379"/>
      <c r="H13" s="380"/>
      <c r="I13" s="380"/>
      <c r="J13" s="398"/>
      <c r="K13" s="448"/>
    </row>
    <row r="14" spans="1:11" ht="12.75" customHeight="1" x14ac:dyDescent="0.2">
      <c r="A14" s="385"/>
      <c r="B14" s="376"/>
      <c r="C14" s="453" t="s">
        <v>62</v>
      </c>
      <c r="D14" s="412"/>
      <c r="E14" s="377"/>
      <c r="F14" s="378"/>
      <c r="G14" s="379"/>
      <c r="H14" s="380"/>
      <c r="I14" s="380"/>
      <c r="J14" s="398"/>
      <c r="K14" s="448"/>
    </row>
    <row r="15" spans="1:11" ht="12.75" customHeight="1" x14ac:dyDescent="0.2">
      <c r="A15" s="385"/>
      <c r="B15" s="376"/>
      <c r="C15" s="453" t="s">
        <v>63</v>
      </c>
      <c r="D15" s="412"/>
      <c r="E15" s="377"/>
      <c r="F15" s="378"/>
      <c r="G15" s="379"/>
      <c r="H15" s="380"/>
      <c r="I15" s="380"/>
      <c r="J15" s="398"/>
      <c r="K15" s="448"/>
    </row>
    <row r="16" spans="1:11" ht="12.75" customHeight="1" x14ac:dyDescent="0.2">
      <c r="A16" s="385"/>
      <c r="B16" s="376"/>
      <c r="C16" s="377"/>
      <c r="D16" s="377"/>
      <c r="E16" s="378"/>
      <c r="F16" s="378"/>
      <c r="G16" s="379"/>
      <c r="H16" s="380"/>
      <c r="I16" s="380"/>
      <c r="J16" s="387"/>
      <c r="K16" s="448"/>
    </row>
    <row r="17" spans="1:11" ht="12.75" customHeight="1" x14ac:dyDescent="0.2">
      <c r="A17" s="385"/>
      <c r="B17" s="376"/>
      <c r="C17" s="453" t="s">
        <v>64</v>
      </c>
      <c r="D17" s="412"/>
      <c r="E17" s="378"/>
      <c r="F17" s="378"/>
      <c r="G17" s="379"/>
      <c r="H17" s="380"/>
      <c r="I17" s="380"/>
      <c r="J17" s="387"/>
      <c r="K17" s="448"/>
    </row>
    <row r="18" spans="1:11" ht="12.75" customHeight="1" x14ac:dyDescent="0.2">
      <c r="A18" s="385"/>
      <c r="B18" s="376"/>
      <c r="C18" s="377"/>
      <c r="D18" s="377"/>
      <c r="E18" s="378"/>
      <c r="F18" s="378"/>
      <c r="G18" s="379"/>
      <c r="H18" s="380"/>
      <c r="I18" s="380"/>
      <c r="J18" s="387"/>
      <c r="K18" s="448"/>
    </row>
    <row r="19" spans="1:11" ht="12.75" customHeight="1" x14ac:dyDescent="0.2">
      <c r="A19" s="385"/>
      <c r="B19" s="376">
        <v>8.5</v>
      </c>
      <c r="C19" s="377" t="s">
        <v>29</v>
      </c>
      <c r="D19" s="377" t="s">
        <v>22</v>
      </c>
      <c r="E19" s="384" t="s">
        <v>65</v>
      </c>
      <c r="F19" s="378"/>
      <c r="G19" s="379"/>
      <c r="H19" s="380"/>
      <c r="I19" s="380"/>
      <c r="J19" s="387"/>
      <c r="K19" s="448"/>
    </row>
    <row r="20" spans="1:11" ht="12.75" customHeight="1" x14ac:dyDescent="0.2">
      <c r="A20" s="385"/>
      <c r="B20" s="376"/>
      <c r="C20" s="377"/>
      <c r="D20" s="377"/>
      <c r="E20" s="378"/>
      <c r="F20" s="378"/>
      <c r="G20" s="379"/>
      <c r="H20" s="380"/>
      <c r="I20" s="380"/>
      <c r="J20" s="387"/>
      <c r="K20" s="382"/>
    </row>
    <row r="21" spans="1:11" ht="12.75" customHeight="1" x14ac:dyDescent="0.2">
      <c r="A21" s="375">
        <f>SUM($A$8+0.1)</f>
        <v>2.1</v>
      </c>
      <c r="B21" s="391" t="s">
        <v>66</v>
      </c>
      <c r="C21" s="377"/>
      <c r="D21" s="377"/>
      <c r="E21" s="377" t="s">
        <v>22</v>
      </c>
      <c r="F21" s="378" t="s">
        <v>194</v>
      </c>
      <c r="G21" s="379"/>
      <c r="H21" s="386" t="s">
        <v>51</v>
      </c>
      <c r="I21" s="380">
        <v>5</v>
      </c>
      <c r="J21" s="418">
        <v>5000</v>
      </c>
      <c r="K21" s="382">
        <f>J21*I21</f>
        <v>25000</v>
      </c>
    </row>
    <row r="22" spans="1:11" ht="12.75" customHeight="1" x14ac:dyDescent="0.2">
      <c r="A22" s="385"/>
      <c r="B22" s="376"/>
      <c r="C22" s="377"/>
      <c r="D22" s="377"/>
      <c r="E22" s="377"/>
      <c r="F22" s="378"/>
      <c r="G22" s="379"/>
      <c r="H22" s="380"/>
      <c r="I22" s="380"/>
      <c r="J22" s="381" t="s">
        <v>67</v>
      </c>
      <c r="K22" s="382"/>
    </row>
    <row r="23" spans="1:11" ht="12.75" customHeight="1" x14ac:dyDescent="0.2">
      <c r="A23" s="375">
        <f>SUM($A$8+0.2)</f>
        <v>2.2000000000000002</v>
      </c>
      <c r="B23" s="376"/>
      <c r="C23" s="377"/>
      <c r="D23" s="377"/>
      <c r="E23" s="377" t="s">
        <v>27</v>
      </c>
      <c r="F23" s="378" t="s">
        <v>68</v>
      </c>
      <c r="G23" s="379"/>
      <c r="H23" s="380" t="s">
        <v>69</v>
      </c>
      <c r="I23" s="387">
        <f>K21</f>
        <v>25000</v>
      </c>
      <c r="J23" s="304"/>
      <c r="K23" s="382">
        <f>J23*I23</f>
        <v>0</v>
      </c>
    </row>
    <row r="24" spans="1:11" ht="12.75" customHeight="1" x14ac:dyDescent="0.2">
      <c r="A24" s="385"/>
      <c r="B24" s="376"/>
      <c r="C24" s="377"/>
      <c r="D24" s="377"/>
      <c r="E24" s="378"/>
      <c r="F24" s="378"/>
      <c r="G24" s="379"/>
      <c r="H24" s="380"/>
      <c r="I24" s="380"/>
      <c r="J24" s="381"/>
      <c r="K24" s="382"/>
    </row>
    <row r="25" spans="1:11" ht="12.75" customHeight="1" x14ac:dyDescent="0.2">
      <c r="A25" s="375">
        <f>SUM($A$8+0.3)</f>
        <v>2.2999999999999998</v>
      </c>
      <c r="B25" s="376" t="s">
        <v>70</v>
      </c>
      <c r="C25" s="377"/>
      <c r="D25" s="377"/>
      <c r="E25" s="377" t="s">
        <v>71</v>
      </c>
      <c r="F25" s="378" t="s">
        <v>72</v>
      </c>
      <c r="G25" s="379"/>
      <c r="H25" s="386" t="s">
        <v>51</v>
      </c>
      <c r="I25" s="380">
        <v>5</v>
      </c>
      <c r="J25" s="418">
        <v>1500</v>
      </c>
      <c r="K25" s="382">
        <f>J25*I25</f>
        <v>7500</v>
      </c>
    </row>
    <row r="26" spans="1:11" ht="12.75" customHeight="1" x14ac:dyDescent="0.2">
      <c r="A26" s="385"/>
      <c r="B26" s="376"/>
      <c r="C26" s="377"/>
      <c r="D26" s="377"/>
      <c r="E26" s="378"/>
      <c r="F26" s="378"/>
      <c r="G26" s="379"/>
      <c r="H26" s="380"/>
      <c r="I26" s="380"/>
      <c r="J26" s="381"/>
      <c r="K26" s="382"/>
    </row>
    <row r="27" spans="1:11" ht="12.75" customHeight="1" x14ac:dyDescent="0.2">
      <c r="A27" s="375">
        <f>SUM($A$8+0.4)</f>
        <v>2.4</v>
      </c>
      <c r="B27" s="376"/>
      <c r="C27" s="377"/>
      <c r="D27" s="377"/>
      <c r="E27" s="377" t="s">
        <v>73</v>
      </c>
      <c r="F27" s="378" t="s">
        <v>68</v>
      </c>
      <c r="G27" s="379"/>
      <c r="H27" s="380" t="s">
        <v>69</v>
      </c>
      <c r="I27" s="387">
        <f>K25</f>
        <v>7500</v>
      </c>
      <c r="J27" s="304"/>
      <c r="K27" s="382">
        <f>J27*I27</f>
        <v>0</v>
      </c>
    </row>
    <row r="28" spans="1:11" ht="12.75" customHeight="1" x14ac:dyDescent="0.2">
      <c r="A28" s="375"/>
      <c r="B28" s="376"/>
      <c r="C28" s="377"/>
      <c r="D28" s="377"/>
      <c r="E28" s="377"/>
      <c r="F28" s="378"/>
      <c r="G28" s="379"/>
      <c r="H28" s="380"/>
      <c r="I28" s="380"/>
      <c r="J28" s="381"/>
      <c r="K28" s="382"/>
    </row>
    <row r="29" spans="1:11" ht="12.75" customHeight="1" x14ac:dyDescent="0.2">
      <c r="A29" s="385"/>
      <c r="B29" s="376"/>
      <c r="C29" s="377"/>
      <c r="D29" s="377"/>
      <c r="E29" s="378"/>
      <c r="F29" s="378"/>
      <c r="G29" s="379"/>
      <c r="H29" s="380"/>
      <c r="I29" s="380"/>
      <c r="J29" s="381"/>
      <c r="K29" s="382"/>
    </row>
    <row r="30" spans="1:11" ht="12.75" customHeight="1" x14ac:dyDescent="0.2">
      <c r="A30" s="389"/>
      <c r="B30" s="376">
        <v>8.5</v>
      </c>
      <c r="C30" s="377" t="s">
        <v>29</v>
      </c>
      <c r="D30" s="377" t="s">
        <v>27</v>
      </c>
      <c r="E30" s="384" t="s">
        <v>74</v>
      </c>
      <c r="F30" s="378"/>
      <c r="G30" s="379"/>
      <c r="H30" s="380"/>
      <c r="I30" s="380"/>
      <c r="J30" s="381"/>
      <c r="K30" s="382"/>
    </row>
    <row r="31" spans="1:11" ht="12.75" customHeight="1" x14ac:dyDescent="0.2">
      <c r="A31" s="389"/>
      <c r="B31" s="376"/>
      <c r="C31" s="377"/>
      <c r="D31" s="377"/>
      <c r="E31" s="378"/>
      <c r="F31" s="378"/>
      <c r="G31" s="379"/>
      <c r="H31" s="380"/>
      <c r="I31" s="380"/>
      <c r="J31" s="381"/>
      <c r="K31" s="382"/>
    </row>
    <row r="32" spans="1:11" ht="12.75" customHeight="1" x14ac:dyDescent="0.2">
      <c r="A32" s="375">
        <f>SUM($A$8+0.7)</f>
        <v>2.7</v>
      </c>
      <c r="B32" s="391" t="s">
        <v>75</v>
      </c>
      <c r="C32" s="377"/>
      <c r="D32" s="377"/>
      <c r="E32" s="377" t="s">
        <v>22</v>
      </c>
      <c r="F32" s="378" t="s">
        <v>76</v>
      </c>
      <c r="G32" s="379"/>
      <c r="H32" s="386" t="s">
        <v>51</v>
      </c>
      <c r="I32" s="380">
        <v>5</v>
      </c>
      <c r="J32" s="418">
        <v>1000</v>
      </c>
      <c r="K32" s="382">
        <f>J32*I32</f>
        <v>5000</v>
      </c>
    </row>
    <row r="33" spans="1:11" ht="12.75" customHeight="1" x14ac:dyDescent="0.2">
      <c r="A33" s="385"/>
      <c r="B33" s="376"/>
      <c r="C33" s="377"/>
      <c r="D33" s="377"/>
      <c r="E33" s="377"/>
      <c r="F33" s="378"/>
      <c r="G33" s="379"/>
      <c r="H33" s="380"/>
      <c r="I33" s="380"/>
      <c r="J33" s="381"/>
      <c r="K33" s="382"/>
    </row>
    <row r="34" spans="1:11" ht="12.75" customHeight="1" x14ac:dyDescent="0.2">
      <c r="A34" s="417">
        <f>SUM($A$8+0.8)</f>
        <v>2.8</v>
      </c>
      <c r="B34" s="376"/>
      <c r="C34" s="377"/>
      <c r="D34" s="377"/>
      <c r="E34" s="377" t="s">
        <v>27</v>
      </c>
      <c r="F34" s="378" t="s">
        <v>68</v>
      </c>
      <c r="G34" s="379"/>
      <c r="H34" s="380" t="s">
        <v>69</v>
      </c>
      <c r="I34" s="387">
        <f>K32</f>
        <v>5000</v>
      </c>
      <c r="J34" s="304"/>
      <c r="K34" s="382">
        <f>J34*I34</f>
        <v>0</v>
      </c>
    </row>
    <row r="35" spans="1:11" ht="12.75" customHeight="1" x14ac:dyDescent="0.2">
      <c r="A35" s="385"/>
      <c r="B35" s="376"/>
      <c r="C35" s="377"/>
      <c r="D35" s="377"/>
      <c r="E35" s="378"/>
      <c r="F35" s="378"/>
      <c r="G35" s="379"/>
      <c r="H35" s="380"/>
      <c r="I35" s="380"/>
      <c r="J35" s="381"/>
      <c r="K35" s="382"/>
    </row>
    <row r="36" spans="1:11" ht="12.75" customHeight="1" x14ac:dyDescent="0.2">
      <c r="A36" s="375">
        <f>SUM($A$8+0.9)</f>
        <v>2.9</v>
      </c>
      <c r="B36" s="391" t="s">
        <v>75</v>
      </c>
      <c r="C36" s="377"/>
      <c r="D36" s="377"/>
      <c r="E36" s="377" t="s">
        <v>195</v>
      </c>
      <c r="F36" s="378" t="s">
        <v>196</v>
      </c>
      <c r="G36" s="379"/>
      <c r="H36" s="386" t="s">
        <v>197</v>
      </c>
      <c r="I36" s="380">
        <v>1</v>
      </c>
      <c r="J36" s="416">
        <v>10000</v>
      </c>
      <c r="K36" s="382">
        <f>J36*I36</f>
        <v>10000</v>
      </c>
    </row>
    <row r="37" spans="1:11" ht="12.75" customHeight="1" x14ac:dyDescent="0.2">
      <c r="A37" s="385"/>
      <c r="B37" s="376"/>
      <c r="C37" s="377"/>
      <c r="D37" s="377"/>
      <c r="E37" s="377"/>
      <c r="F37" s="378"/>
      <c r="G37" s="379"/>
      <c r="H37" s="380"/>
      <c r="I37" s="380"/>
      <c r="J37" s="381"/>
      <c r="K37" s="382"/>
    </row>
    <row r="38" spans="1:11" ht="12.75" customHeight="1" x14ac:dyDescent="0.2">
      <c r="A38" s="415">
        <f>SUM($A$8+0.1)</f>
        <v>2.1</v>
      </c>
      <c r="B38" s="376"/>
      <c r="C38" s="377"/>
      <c r="D38" s="377"/>
      <c r="E38" s="377" t="s">
        <v>198</v>
      </c>
      <c r="F38" s="378" t="s">
        <v>68</v>
      </c>
      <c r="G38" s="379"/>
      <c r="H38" s="380" t="s">
        <v>69</v>
      </c>
      <c r="I38" s="387">
        <f>K36</f>
        <v>10000</v>
      </c>
      <c r="J38" s="304"/>
      <c r="K38" s="382">
        <f>J38*I38</f>
        <v>0</v>
      </c>
    </row>
    <row r="39" spans="1:11" ht="12.75" customHeight="1" x14ac:dyDescent="0.2">
      <c r="A39" s="375"/>
      <c r="B39" s="376"/>
      <c r="C39" s="377"/>
      <c r="D39" s="377"/>
      <c r="E39" s="377"/>
      <c r="F39" s="378"/>
      <c r="G39" s="379"/>
      <c r="H39" s="380"/>
      <c r="I39" s="380"/>
      <c r="J39" s="381"/>
      <c r="K39" s="382"/>
    </row>
    <row r="40" spans="1:11" ht="12.75" customHeight="1" x14ac:dyDescent="0.2">
      <c r="A40" s="375"/>
      <c r="B40" s="376"/>
      <c r="C40" s="377"/>
      <c r="D40" s="377"/>
      <c r="E40" s="384"/>
      <c r="F40" s="378"/>
      <c r="G40" s="379"/>
      <c r="H40" s="380"/>
      <c r="I40" s="380"/>
      <c r="J40" s="381"/>
      <c r="K40" s="382"/>
    </row>
    <row r="41" spans="1:11" ht="12.75" customHeight="1" x14ac:dyDescent="0.2">
      <c r="A41" s="385"/>
      <c r="B41" s="376"/>
      <c r="C41" s="377"/>
      <c r="D41" s="377"/>
      <c r="E41" s="378"/>
      <c r="F41" s="378"/>
      <c r="G41" s="379"/>
      <c r="H41" s="380"/>
      <c r="I41" s="380"/>
      <c r="J41" s="381"/>
      <c r="K41" s="382"/>
    </row>
    <row r="42" spans="1:11" ht="12.75" customHeight="1" x14ac:dyDescent="0.2">
      <c r="A42" s="375"/>
      <c r="B42" s="376"/>
      <c r="C42" s="377"/>
      <c r="D42" s="377"/>
      <c r="E42" s="377"/>
      <c r="F42" s="378"/>
      <c r="G42" s="379"/>
      <c r="H42" s="386"/>
      <c r="I42" s="380"/>
      <c r="J42" s="381"/>
      <c r="K42" s="382"/>
    </row>
    <row r="43" spans="1:11" ht="12.75" customHeight="1" x14ac:dyDescent="0.2">
      <c r="A43" s="385"/>
      <c r="B43" s="376"/>
      <c r="C43" s="377"/>
      <c r="D43" s="377"/>
      <c r="E43" s="377"/>
      <c r="F43" s="378"/>
      <c r="G43" s="379"/>
      <c r="H43" s="380"/>
      <c r="I43" s="380"/>
      <c r="J43" s="381"/>
      <c r="K43" s="382"/>
    </row>
    <row r="44" spans="1:11" ht="12.75" customHeight="1" x14ac:dyDescent="0.2">
      <c r="A44" s="385"/>
      <c r="B44" s="376"/>
      <c r="C44" s="377"/>
      <c r="D44" s="377"/>
      <c r="E44" s="377"/>
      <c r="F44" s="378"/>
      <c r="G44" s="379"/>
      <c r="H44" s="380"/>
      <c r="I44" s="380"/>
      <c r="J44" s="381"/>
      <c r="K44" s="382"/>
    </row>
    <row r="45" spans="1:11" ht="12.75" customHeight="1" x14ac:dyDescent="0.2">
      <c r="A45" s="385"/>
      <c r="B45" s="376"/>
      <c r="C45" s="377"/>
      <c r="D45" s="377"/>
      <c r="E45" s="377"/>
      <c r="F45" s="378"/>
      <c r="G45" s="379"/>
      <c r="H45" s="380"/>
      <c r="I45" s="380"/>
      <c r="J45" s="381"/>
      <c r="K45" s="382"/>
    </row>
    <row r="46" spans="1:11" ht="12.75" customHeight="1" x14ac:dyDescent="0.2">
      <c r="A46" s="385"/>
      <c r="B46" s="376"/>
      <c r="C46" s="377"/>
      <c r="D46" s="377"/>
      <c r="E46" s="377"/>
      <c r="F46" s="378"/>
      <c r="G46" s="379"/>
      <c r="H46" s="380"/>
      <c r="I46" s="380"/>
      <c r="J46" s="381"/>
      <c r="K46" s="382"/>
    </row>
    <row r="47" spans="1:11" ht="12.75" customHeight="1" x14ac:dyDescent="0.2">
      <c r="A47" s="385"/>
      <c r="B47" s="376"/>
      <c r="C47" s="377"/>
      <c r="D47" s="377"/>
      <c r="E47" s="377"/>
      <c r="F47" s="378"/>
      <c r="G47" s="379"/>
      <c r="H47" s="380"/>
      <c r="I47" s="380"/>
      <c r="J47" s="381"/>
      <c r="K47" s="382"/>
    </row>
    <row r="48" spans="1:11" ht="12.75" customHeight="1" x14ac:dyDescent="0.2">
      <c r="A48" s="375"/>
      <c r="B48" s="376"/>
      <c r="C48" s="377"/>
      <c r="D48" s="377"/>
      <c r="E48" s="377"/>
      <c r="F48" s="378"/>
      <c r="G48" s="379"/>
      <c r="H48" s="380"/>
      <c r="I48" s="387"/>
      <c r="J48" s="381"/>
      <c r="K48" s="382"/>
    </row>
    <row r="49" spans="1:11" ht="12.75" customHeight="1" x14ac:dyDescent="0.2">
      <c r="A49" s="375"/>
      <c r="B49" s="376"/>
      <c r="C49" s="377"/>
      <c r="D49" s="377"/>
      <c r="E49" s="378"/>
      <c r="F49" s="378"/>
      <c r="G49" s="379"/>
      <c r="H49" s="380"/>
      <c r="I49" s="380"/>
      <c r="J49" s="387"/>
      <c r="K49" s="382"/>
    </row>
    <row r="50" spans="1:11" ht="12.75" customHeight="1" x14ac:dyDescent="0.2">
      <c r="A50" s="375"/>
      <c r="B50" s="376"/>
      <c r="C50" s="377"/>
      <c r="D50" s="377"/>
      <c r="E50" s="377"/>
      <c r="F50" s="378"/>
      <c r="G50" s="379"/>
      <c r="H50" s="386"/>
      <c r="I50" s="380"/>
      <c r="J50" s="381"/>
      <c r="K50" s="382"/>
    </row>
    <row r="51" spans="1:11" ht="12.75" customHeight="1" x14ac:dyDescent="0.2">
      <c r="A51" s="375"/>
      <c r="B51" s="376"/>
      <c r="C51" s="377"/>
      <c r="D51" s="377"/>
      <c r="E51" s="377"/>
      <c r="F51" s="378"/>
      <c r="G51" s="379"/>
      <c r="H51" s="380"/>
      <c r="I51" s="380"/>
      <c r="J51" s="381"/>
      <c r="K51" s="382"/>
    </row>
    <row r="52" spans="1:11" ht="12.75" customHeight="1" x14ac:dyDescent="0.2">
      <c r="A52" s="375"/>
      <c r="B52" s="376"/>
      <c r="C52" s="377"/>
      <c r="D52" s="377"/>
      <c r="E52" s="377"/>
      <c r="F52" s="378"/>
      <c r="G52" s="379"/>
      <c r="H52" s="380"/>
      <c r="I52" s="388"/>
      <c r="J52" s="381"/>
      <c r="K52" s="382"/>
    </row>
    <row r="53" spans="1:11" ht="12.75" customHeight="1" x14ac:dyDescent="0.2">
      <c r="A53" s="389"/>
      <c r="B53" s="376"/>
      <c r="C53" s="390"/>
      <c r="D53" s="390"/>
      <c r="E53" s="390"/>
      <c r="F53" s="378"/>
      <c r="G53" s="379"/>
      <c r="H53" s="380"/>
      <c r="I53" s="380"/>
      <c r="J53" s="381"/>
      <c r="K53" s="382"/>
    </row>
    <row r="54" spans="1:11" ht="12.75" customHeight="1" x14ac:dyDescent="0.2">
      <c r="A54" s="375"/>
      <c r="B54" s="376"/>
      <c r="C54" s="377"/>
      <c r="D54" s="378"/>
      <c r="E54" s="378"/>
      <c r="F54" s="378"/>
      <c r="G54" s="379"/>
      <c r="H54" s="380"/>
      <c r="I54" s="380"/>
      <c r="J54" s="381"/>
      <c r="K54" s="382"/>
    </row>
    <row r="55" spans="1:11" ht="12.75" customHeight="1" x14ac:dyDescent="0.2">
      <c r="A55" s="375"/>
      <c r="B55" s="376"/>
      <c r="C55" s="377"/>
      <c r="D55" s="378"/>
      <c r="E55" s="378"/>
      <c r="F55" s="378"/>
      <c r="G55" s="379"/>
      <c r="H55" s="380"/>
      <c r="I55" s="380"/>
      <c r="J55" s="381"/>
      <c r="K55" s="382"/>
    </row>
    <row r="56" spans="1:11" ht="12.75" customHeight="1" x14ac:dyDescent="0.2">
      <c r="A56" s="375"/>
      <c r="B56" s="376"/>
      <c r="C56" s="377"/>
      <c r="D56" s="378"/>
      <c r="E56" s="378"/>
      <c r="F56" s="378"/>
      <c r="G56" s="379"/>
      <c r="H56" s="380"/>
      <c r="I56" s="387"/>
      <c r="J56" s="381"/>
      <c r="K56" s="382"/>
    </row>
    <row r="57" spans="1:11" ht="12.75" customHeight="1" x14ac:dyDescent="0.2">
      <c r="A57" s="385"/>
      <c r="B57" s="391"/>
      <c r="C57" s="377"/>
      <c r="D57" s="377"/>
      <c r="E57" s="392"/>
      <c r="F57" s="393"/>
      <c r="G57" s="379"/>
      <c r="H57" s="386"/>
      <c r="I57" s="380"/>
      <c r="J57" s="387"/>
      <c r="K57" s="382"/>
    </row>
    <row r="58" spans="1:11" ht="12.75" customHeight="1" x14ac:dyDescent="0.2">
      <c r="A58" s="389"/>
      <c r="B58" s="380"/>
      <c r="C58" s="394" t="str">
        <f>C8</f>
        <v>SCHEDULE:</v>
      </c>
      <c r="D58" s="395"/>
      <c r="E58" s="395"/>
      <c r="F58" s="396">
        <f>$F$8</f>
        <v>2</v>
      </c>
      <c r="G58" s="397"/>
      <c r="H58" s="380"/>
      <c r="I58" s="380"/>
      <c r="J58" s="398"/>
      <c r="K58" s="382"/>
    </row>
    <row r="59" spans="1:11" ht="12.75" customHeight="1" x14ac:dyDescent="0.2">
      <c r="A59" s="389"/>
      <c r="B59" s="380"/>
      <c r="C59" s="399" t="s">
        <v>59</v>
      </c>
      <c r="D59" s="395"/>
      <c r="E59" s="395"/>
      <c r="F59" s="395"/>
      <c r="G59" s="397"/>
      <c r="H59" s="380"/>
      <c r="I59" s="380"/>
      <c r="J59" s="398"/>
      <c r="K59" s="382"/>
    </row>
    <row r="60" spans="1:11" ht="12.75" customHeight="1" x14ac:dyDescent="0.2">
      <c r="A60" s="389"/>
      <c r="B60" s="380"/>
      <c r="C60" s="400"/>
      <c r="D60" s="401"/>
      <c r="E60" s="401"/>
      <c r="F60" s="401"/>
      <c r="G60" s="402"/>
      <c r="H60" s="380"/>
      <c r="I60" s="380"/>
      <c r="J60" s="398"/>
      <c r="K60" s="382"/>
    </row>
    <row r="61" spans="1:11" ht="30" customHeight="1" thickBot="1" x14ac:dyDescent="0.25">
      <c r="A61" s="403"/>
      <c r="B61" s="404"/>
      <c r="C61" s="405" t="s">
        <v>56</v>
      </c>
      <c r="D61" s="406"/>
      <c r="E61" s="406"/>
      <c r="F61" s="406"/>
      <c r="G61" s="406"/>
      <c r="H61" s="404"/>
      <c r="I61" s="407"/>
      <c r="J61" s="408" t="s">
        <v>57</v>
      </c>
      <c r="K61" s="409">
        <f>SUM(K15:K42)</f>
        <v>47500</v>
      </c>
    </row>
    <row r="62" spans="1:11" ht="12.75" customHeight="1" x14ac:dyDescent="0.2">
      <c r="A62" s="410"/>
      <c r="B62" s="411"/>
      <c r="C62" s="412"/>
      <c r="D62" s="412"/>
      <c r="E62" s="412"/>
      <c r="F62" s="412"/>
      <c r="G62" s="412"/>
      <c r="H62" s="411"/>
      <c r="I62" s="411"/>
      <c r="J62" s="413"/>
      <c r="K62" s="414"/>
    </row>
    <row r="63" spans="1:11" ht="12.75" customHeight="1" x14ac:dyDescent="0.2">
      <c r="A63" s="410"/>
      <c r="B63" s="411"/>
      <c r="C63" s="412"/>
      <c r="D63" s="412"/>
      <c r="E63" s="412"/>
      <c r="F63" s="412"/>
      <c r="G63" s="412"/>
      <c r="H63" s="411"/>
      <c r="I63" s="411"/>
      <c r="J63" s="413"/>
      <c r="K63" s="414"/>
    </row>
    <row r="64" spans="1:11" ht="12.75" customHeight="1" x14ac:dyDescent="0.2">
      <c r="A64" s="410"/>
      <c r="B64" s="411"/>
      <c r="C64" s="412"/>
      <c r="D64" s="412"/>
      <c r="E64" s="412"/>
      <c r="F64" s="412"/>
      <c r="G64" s="412"/>
      <c r="H64" s="411"/>
      <c r="I64" s="411"/>
      <c r="J64" s="413"/>
      <c r="K64" s="414"/>
    </row>
    <row r="65" spans="1:11" ht="12.75" customHeight="1" x14ac:dyDescent="0.2">
      <c r="A65" s="410"/>
      <c r="B65" s="411"/>
      <c r="C65" s="412"/>
      <c r="D65" s="412"/>
      <c r="E65" s="412"/>
      <c r="F65" s="412"/>
      <c r="G65" s="412"/>
      <c r="H65" s="411"/>
      <c r="I65" s="411"/>
      <c r="J65" s="413"/>
      <c r="K65" s="414"/>
    </row>
    <row r="66" spans="1:11" ht="12.75" customHeight="1" x14ac:dyDescent="0.2">
      <c r="A66" s="410"/>
      <c r="B66" s="411"/>
      <c r="C66" s="412"/>
      <c r="D66" s="412"/>
      <c r="E66" s="412"/>
      <c r="F66" s="412"/>
      <c r="G66" s="412"/>
      <c r="H66" s="411"/>
      <c r="I66" s="411"/>
      <c r="J66" s="413"/>
      <c r="K66" s="414"/>
    </row>
    <row r="67" spans="1:11" ht="12.75" customHeight="1" x14ac:dyDescent="0.2">
      <c r="A67" s="410"/>
      <c r="B67" s="411"/>
      <c r="C67" s="412"/>
      <c r="D67" s="412"/>
      <c r="E67" s="412"/>
      <c r="F67" s="412"/>
      <c r="G67" s="412"/>
      <c r="H67" s="411"/>
      <c r="I67" s="411"/>
      <c r="J67" s="413"/>
      <c r="K67" s="414"/>
    </row>
    <row r="68" spans="1:11" ht="12.75" customHeight="1" x14ac:dyDescent="0.2">
      <c r="A68" s="410"/>
      <c r="B68" s="411"/>
      <c r="C68" s="412"/>
      <c r="D68" s="412"/>
      <c r="E68" s="412"/>
      <c r="F68" s="412"/>
      <c r="G68" s="412"/>
      <c r="H68" s="411"/>
      <c r="I68" s="411"/>
      <c r="J68" s="413"/>
      <c r="K68" s="414"/>
    </row>
    <row r="69" spans="1:11" ht="12.75" customHeight="1" x14ac:dyDescent="0.2">
      <c r="A69" s="410"/>
      <c r="B69" s="411"/>
      <c r="C69" s="412"/>
      <c r="D69" s="412"/>
      <c r="E69" s="412"/>
      <c r="F69" s="412"/>
      <c r="G69" s="412"/>
      <c r="H69" s="411"/>
      <c r="I69" s="411"/>
      <c r="J69" s="413"/>
      <c r="K69" s="414"/>
    </row>
    <row r="70" spans="1:11" ht="12.75" customHeight="1" x14ac:dyDescent="0.2">
      <c r="A70" s="410"/>
      <c r="B70" s="411"/>
      <c r="C70" s="412"/>
      <c r="D70" s="412"/>
      <c r="E70" s="412"/>
      <c r="F70" s="412"/>
      <c r="G70" s="412"/>
      <c r="H70" s="411"/>
      <c r="I70" s="411"/>
      <c r="J70" s="413"/>
      <c r="K70" s="414"/>
    </row>
    <row r="71" spans="1:11" ht="12.75" customHeight="1" x14ac:dyDescent="0.2">
      <c r="A71" s="410"/>
      <c r="B71" s="411"/>
      <c r="C71" s="412"/>
      <c r="D71" s="412"/>
      <c r="E71" s="412"/>
      <c r="F71" s="412"/>
      <c r="G71" s="412"/>
      <c r="H71" s="411"/>
      <c r="I71" s="411"/>
      <c r="J71" s="413"/>
      <c r="K71" s="414"/>
    </row>
    <row r="72" spans="1:11" ht="12.75" customHeight="1" x14ac:dyDescent="0.2">
      <c r="A72" s="410"/>
      <c r="B72" s="411"/>
      <c r="C72" s="412"/>
      <c r="D72" s="412"/>
      <c r="E72" s="412"/>
      <c r="F72" s="412"/>
      <c r="G72" s="412"/>
      <c r="H72" s="411"/>
      <c r="I72" s="411"/>
      <c r="J72" s="413"/>
      <c r="K72" s="414"/>
    </row>
    <row r="73" spans="1:11" ht="12.75" customHeight="1" x14ac:dyDescent="0.2">
      <c r="A73" s="410"/>
      <c r="B73" s="411"/>
      <c r="C73" s="412"/>
      <c r="D73" s="412"/>
      <c r="E73" s="412"/>
      <c r="F73" s="412"/>
      <c r="G73" s="412"/>
      <c r="H73" s="411"/>
      <c r="I73" s="411"/>
      <c r="J73" s="413"/>
      <c r="K73" s="414"/>
    </row>
    <row r="74" spans="1:11" ht="12.75" customHeight="1" x14ac:dyDescent="0.2">
      <c r="A74" s="410"/>
      <c r="B74" s="411"/>
      <c r="C74" s="412"/>
      <c r="D74" s="412"/>
      <c r="E74" s="412"/>
      <c r="F74" s="412"/>
      <c r="G74" s="412"/>
      <c r="H74" s="411"/>
      <c r="I74" s="411"/>
      <c r="J74" s="413"/>
      <c r="K74" s="414"/>
    </row>
    <row r="75" spans="1:11" ht="12.75" customHeight="1" x14ac:dyDescent="0.2">
      <c r="A75" s="410"/>
      <c r="B75" s="411"/>
      <c r="C75" s="412"/>
      <c r="D75" s="412"/>
      <c r="E75" s="412"/>
      <c r="F75" s="412"/>
      <c r="G75" s="412"/>
      <c r="H75" s="411"/>
      <c r="I75" s="411"/>
      <c r="J75" s="413"/>
      <c r="K75" s="414"/>
    </row>
    <row r="76" spans="1:11" ht="12.75" customHeight="1" x14ac:dyDescent="0.2">
      <c r="A76" s="410"/>
      <c r="B76" s="411"/>
      <c r="C76" s="412"/>
      <c r="D76" s="412"/>
      <c r="E76" s="412"/>
      <c r="F76" s="412"/>
      <c r="G76" s="412"/>
      <c r="H76" s="411"/>
      <c r="I76" s="411"/>
      <c r="J76" s="413"/>
      <c r="K76" s="414"/>
    </row>
    <row r="77" spans="1:11" ht="12.75" customHeight="1" x14ac:dyDescent="0.2">
      <c r="A77" s="410"/>
      <c r="B77" s="411"/>
      <c r="C77" s="412"/>
      <c r="D77" s="412"/>
      <c r="E77" s="412"/>
      <c r="F77" s="412"/>
      <c r="G77" s="412"/>
      <c r="H77" s="411"/>
      <c r="I77" s="411"/>
      <c r="J77" s="413"/>
      <c r="K77" s="414"/>
    </row>
    <row r="78" spans="1:11" ht="12.75" customHeight="1" x14ac:dyDescent="0.2">
      <c r="A78" s="410"/>
      <c r="B78" s="411"/>
      <c r="C78" s="412"/>
      <c r="D78" s="412"/>
      <c r="E78" s="412"/>
      <c r="F78" s="412"/>
      <c r="G78" s="412"/>
      <c r="H78" s="411"/>
      <c r="I78" s="411"/>
      <c r="J78" s="413"/>
      <c r="K78" s="414"/>
    </row>
    <row r="79" spans="1:11" ht="12.75" customHeight="1" x14ac:dyDescent="0.2">
      <c r="A79" s="410"/>
      <c r="B79" s="411"/>
      <c r="C79" s="412"/>
      <c r="D79" s="412"/>
      <c r="E79" s="412"/>
      <c r="F79" s="412"/>
      <c r="G79" s="412"/>
      <c r="H79" s="411"/>
      <c r="I79" s="411"/>
      <c r="J79" s="413"/>
      <c r="K79" s="414"/>
    </row>
    <row r="80" spans="1:11" ht="12.75" customHeight="1" x14ac:dyDescent="0.2">
      <c r="A80" s="410"/>
      <c r="B80" s="411"/>
      <c r="C80" s="412"/>
      <c r="D80" s="412"/>
      <c r="E80" s="412"/>
      <c r="F80" s="412"/>
      <c r="G80" s="412"/>
      <c r="H80" s="411"/>
      <c r="I80" s="411"/>
      <c r="J80" s="413"/>
      <c r="K80" s="414"/>
    </row>
    <row r="81" spans="1:11" ht="12.75" customHeight="1" x14ac:dyDescent="0.2">
      <c r="A81" s="410"/>
      <c r="B81" s="411"/>
      <c r="C81" s="412"/>
      <c r="D81" s="412"/>
      <c r="E81" s="412"/>
      <c r="F81" s="412"/>
      <c r="G81" s="412"/>
      <c r="H81" s="411"/>
      <c r="I81" s="411"/>
      <c r="J81" s="413"/>
      <c r="K81" s="414"/>
    </row>
    <row r="82" spans="1:11" ht="12.75" customHeight="1" x14ac:dyDescent="0.2">
      <c r="A82" s="410"/>
      <c r="B82" s="411"/>
      <c r="C82" s="412"/>
      <c r="D82" s="412"/>
      <c r="E82" s="412"/>
      <c r="F82" s="412"/>
      <c r="G82" s="412"/>
      <c r="H82" s="411"/>
      <c r="I82" s="411"/>
      <c r="J82" s="413"/>
      <c r="K82" s="414"/>
    </row>
    <row r="83" spans="1:11" ht="12.75" customHeight="1" x14ac:dyDescent="0.2">
      <c r="A83" s="410"/>
      <c r="B83" s="411"/>
      <c r="C83" s="412"/>
      <c r="D83" s="412"/>
      <c r="E83" s="412"/>
      <c r="F83" s="412"/>
      <c r="G83" s="412"/>
      <c r="H83" s="411"/>
      <c r="I83" s="411"/>
      <c r="J83" s="413"/>
      <c r="K83" s="414"/>
    </row>
    <row r="84" spans="1:11" ht="12.75" customHeight="1" x14ac:dyDescent="0.2">
      <c r="A84" s="410"/>
      <c r="B84" s="411"/>
      <c r="C84" s="412"/>
      <c r="D84" s="412"/>
      <c r="E84" s="412"/>
      <c r="F84" s="412"/>
      <c r="G84" s="412"/>
      <c r="H84" s="411"/>
      <c r="I84" s="411"/>
      <c r="J84" s="413"/>
      <c r="K84" s="414"/>
    </row>
    <row r="85" spans="1:11" ht="12.75" customHeight="1" x14ac:dyDescent="0.2">
      <c r="A85" s="410"/>
      <c r="B85" s="411"/>
      <c r="C85" s="412"/>
      <c r="D85" s="412"/>
      <c r="E85" s="412"/>
      <c r="F85" s="412"/>
      <c r="G85" s="412"/>
      <c r="H85" s="411"/>
      <c r="I85" s="411"/>
      <c r="J85" s="413"/>
      <c r="K85" s="414"/>
    </row>
    <row r="86" spans="1:11" ht="12.75" customHeight="1" x14ac:dyDescent="0.2">
      <c r="A86" s="410"/>
      <c r="B86" s="411"/>
      <c r="C86" s="412"/>
      <c r="D86" s="412"/>
      <c r="E86" s="412"/>
      <c r="F86" s="412"/>
      <c r="G86" s="412"/>
      <c r="H86" s="411"/>
      <c r="I86" s="411"/>
      <c r="J86" s="413"/>
      <c r="K86" s="414"/>
    </row>
    <row r="87" spans="1:11" ht="12.75" customHeight="1" x14ac:dyDescent="0.2">
      <c r="A87" s="410"/>
      <c r="B87" s="411"/>
      <c r="C87" s="412"/>
      <c r="D87" s="412"/>
      <c r="E87" s="412"/>
      <c r="F87" s="412"/>
      <c r="G87" s="412"/>
      <c r="H87" s="411"/>
      <c r="I87" s="411"/>
      <c r="J87" s="413"/>
      <c r="K87" s="414"/>
    </row>
    <row r="88" spans="1:11" ht="12.75" customHeight="1" x14ac:dyDescent="0.2">
      <c r="A88" s="410"/>
      <c r="B88" s="411"/>
      <c r="C88" s="412"/>
      <c r="D88" s="412"/>
      <c r="E88" s="412"/>
      <c r="F88" s="412"/>
      <c r="G88" s="412"/>
      <c r="H88" s="411"/>
      <c r="I88" s="411"/>
      <c r="J88" s="413"/>
      <c r="K88" s="414"/>
    </row>
    <row r="89" spans="1:11" ht="12.75" customHeight="1" x14ac:dyDescent="0.2">
      <c r="A89" s="410"/>
      <c r="B89" s="411"/>
      <c r="C89" s="412"/>
      <c r="D89" s="412"/>
      <c r="E89" s="412"/>
      <c r="F89" s="412"/>
      <c r="G89" s="412"/>
      <c r="H89" s="411"/>
      <c r="I89" s="411"/>
      <c r="J89" s="413"/>
      <c r="K89" s="414"/>
    </row>
    <row r="90" spans="1:11" ht="12.75" customHeight="1" x14ac:dyDescent="0.2">
      <c r="A90" s="410"/>
      <c r="B90" s="411"/>
      <c r="C90" s="412"/>
      <c r="D90" s="412"/>
      <c r="E90" s="412"/>
      <c r="F90" s="412"/>
      <c r="G90" s="412"/>
      <c r="H90" s="411"/>
      <c r="I90" s="411"/>
      <c r="J90" s="413"/>
      <c r="K90" s="414"/>
    </row>
    <row r="91" spans="1:11" ht="12.75" customHeight="1" x14ac:dyDescent="0.2">
      <c r="A91" s="410"/>
      <c r="B91" s="411"/>
      <c r="C91" s="412"/>
      <c r="D91" s="412"/>
      <c r="E91" s="412"/>
      <c r="F91" s="412"/>
      <c r="G91" s="412"/>
      <c r="H91" s="411"/>
      <c r="I91" s="411"/>
      <c r="J91" s="413"/>
      <c r="K91" s="414"/>
    </row>
    <row r="92" spans="1:11" ht="12.75" customHeight="1" x14ac:dyDescent="0.2">
      <c r="A92" s="410"/>
      <c r="B92" s="411"/>
      <c r="C92" s="412"/>
      <c r="D92" s="412"/>
      <c r="E92" s="412"/>
      <c r="F92" s="412"/>
      <c r="G92" s="412"/>
      <c r="H92" s="411"/>
      <c r="I92" s="411"/>
      <c r="J92" s="413"/>
      <c r="K92" s="414"/>
    </row>
    <row r="93" spans="1:11" ht="12.75" customHeight="1" x14ac:dyDescent="0.2">
      <c r="A93" s="410"/>
      <c r="B93" s="411"/>
      <c r="C93" s="412"/>
      <c r="D93" s="412"/>
      <c r="E93" s="412"/>
      <c r="F93" s="412"/>
      <c r="G93" s="412"/>
      <c r="H93" s="411"/>
      <c r="I93" s="411"/>
      <c r="J93" s="413"/>
      <c r="K93" s="414"/>
    </row>
    <row r="94" spans="1:11" ht="12.75" customHeight="1" x14ac:dyDescent="0.2">
      <c r="A94" s="410"/>
      <c r="B94" s="411"/>
      <c r="C94" s="412"/>
      <c r="D94" s="412"/>
      <c r="E94" s="412"/>
      <c r="F94" s="412"/>
      <c r="G94" s="412"/>
      <c r="H94" s="411"/>
      <c r="I94" s="411"/>
      <c r="J94" s="413"/>
      <c r="K94" s="414"/>
    </row>
    <row r="95" spans="1:11" ht="12.75" customHeight="1" x14ac:dyDescent="0.2">
      <c r="A95" s="410"/>
      <c r="B95" s="411"/>
      <c r="C95" s="412"/>
      <c r="D95" s="412"/>
      <c r="E95" s="412"/>
      <c r="F95" s="412"/>
      <c r="G95" s="412"/>
      <c r="H95" s="411"/>
      <c r="I95" s="411"/>
      <c r="J95" s="413"/>
      <c r="K95" s="414"/>
    </row>
    <row r="96" spans="1:11" ht="12.75" customHeight="1" x14ac:dyDescent="0.2">
      <c r="A96" s="410"/>
      <c r="B96" s="411"/>
      <c r="C96" s="412"/>
      <c r="D96" s="412"/>
      <c r="E96" s="412"/>
      <c r="F96" s="412"/>
      <c r="G96" s="412"/>
      <c r="H96" s="411"/>
      <c r="I96" s="411"/>
      <c r="J96" s="413"/>
      <c r="K96" s="414"/>
    </row>
  </sheetData>
  <sheetProtection algorithmName="SHA-512" hashValue="2DstFr//25Zo0JgI1v48Rs3J780B59zS1fwNzVxAMsWTe9D+XE0UhSRXy89Ent5KSDKnMNii1S7WeH+y6+Z/kA==" saltValue="o4hzKSH1VBQvJ2bHq3OLDw==" spinCount="100000" sheet="1" objects="1" scenarios="1"/>
  <mergeCells count="4">
    <mergeCell ref="A5:A6"/>
    <mergeCell ref="C5:G6"/>
    <mergeCell ref="H5:H6"/>
    <mergeCell ref="I5:I6"/>
  </mergeCells>
  <pageMargins left="0.7" right="0.7" top="0.75" bottom="0.75" header="0" footer="0"/>
  <pageSetup scale="82" fitToHeight="0" orientation="portrait" r:id="rId1"/>
  <headerFooter>
    <oddFooter>&amp;C
&amp;G
C2.2.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5910-DC23-49E1-A5EB-AE1F4C22DE39}">
  <sheetPr>
    <tabColor rgb="FF808000"/>
    <pageSetUpPr fitToPage="1"/>
  </sheetPr>
  <dimension ref="A1:K99"/>
  <sheetViews>
    <sheetView view="pageBreakPreview" zoomScale="80" zoomScaleNormal="100" zoomScaleSheetLayoutView="80" workbookViewId="0">
      <selection activeCellId="3" sqref="A13:XFD1048576 K12:XFD12 A12:I12 A1:XFD11"/>
    </sheetView>
  </sheetViews>
  <sheetFormatPr defaultColWidth="12.7109375" defaultRowHeight="15" customHeight="1" x14ac:dyDescent="0.2"/>
  <cols>
    <col min="1" max="1" width="6.7109375" style="383" customWidth="1"/>
    <col min="2" max="2" width="7.7109375" style="383" customWidth="1"/>
    <col min="3" max="3" width="3.7109375" style="383" customWidth="1"/>
    <col min="4" max="4" width="4.140625" style="383" customWidth="1"/>
    <col min="5" max="6" width="3.7109375" style="383" customWidth="1"/>
    <col min="7" max="7" width="27.140625" style="383" customWidth="1"/>
    <col min="8" max="8" width="6.7109375" style="383" customWidth="1"/>
    <col min="9" max="9" width="7.7109375" style="383" customWidth="1"/>
    <col min="10" max="10" width="10.7109375" style="383" customWidth="1"/>
    <col min="11" max="11" width="12.7109375" style="383" customWidth="1"/>
    <col min="12" max="16384" width="12.7109375" style="383"/>
  </cols>
  <sheetData>
    <row r="1" spans="1:11" ht="12.75" customHeight="1" x14ac:dyDescent="0.2">
      <c r="A1" s="419" t="str">
        <f>'A-P&amp;G  (W23)'!A1</f>
        <v>Contract:  004/MKLM/2022/2023</v>
      </c>
      <c r="B1" s="420"/>
      <c r="C1" s="420"/>
      <c r="D1" s="420"/>
      <c r="E1" s="420"/>
      <c r="F1" s="420"/>
      <c r="G1" s="422"/>
      <c r="H1" s="422"/>
      <c r="I1" s="422"/>
      <c r="J1" s="423"/>
      <c r="K1" s="475"/>
    </row>
    <row r="2" spans="1:11" ht="12.75" customHeight="1" x14ac:dyDescent="0.2">
      <c r="A2" s="425" t="str">
        <f>'A-P&amp;G  (W23)'!A2</f>
        <v>Part C2:  Pricing Data</v>
      </c>
      <c r="B2" s="426"/>
      <c r="C2" s="426"/>
      <c r="D2" s="426"/>
      <c r="E2" s="426"/>
      <c r="F2" s="426"/>
      <c r="G2" s="426"/>
      <c r="H2" s="426"/>
      <c r="I2" s="426"/>
      <c r="J2" s="413"/>
      <c r="K2" s="476"/>
    </row>
    <row r="3" spans="1:11" ht="12.75" customHeight="1" x14ac:dyDescent="0.2">
      <c r="A3" s="425" t="str">
        <f>'A-P&amp;G  (W23)'!A3</f>
        <v xml:space="preserve">Section C2.2:  Schedule of Quantities </v>
      </c>
      <c r="B3" s="428"/>
      <c r="C3" s="428"/>
      <c r="D3" s="428"/>
      <c r="E3" s="428"/>
      <c r="F3" s="428"/>
      <c r="G3" s="428"/>
      <c r="H3" s="428"/>
      <c r="I3" s="428"/>
      <c r="J3" s="413"/>
      <c r="K3" s="476"/>
    </row>
    <row r="4" spans="1:11" ht="12.75" customHeight="1" x14ac:dyDescent="0.2">
      <c r="A4" s="429" t="s">
        <v>77</v>
      </c>
      <c r="B4" s="428"/>
      <c r="C4" s="428"/>
      <c r="D4" s="428"/>
      <c r="E4" s="428"/>
      <c r="F4" s="428"/>
      <c r="G4" s="428"/>
      <c r="H4" s="428"/>
      <c r="I4" s="428"/>
      <c r="J4" s="413"/>
      <c r="K4" s="476"/>
    </row>
    <row r="5" spans="1:11" ht="12.75" customHeight="1" x14ac:dyDescent="0.2">
      <c r="A5" s="430" t="s">
        <v>3</v>
      </c>
      <c r="B5" s="431" t="s">
        <v>4</v>
      </c>
      <c r="C5" s="432" t="s">
        <v>5</v>
      </c>
      <c r="D5" s="433"/>
      <c r="E5" s="433"/>
      <c r="F5" s="433"/>
      <c r="G5" s="434"/>
      <c r="H5" s="435" t="s">
        <v>6</v>
      </c>
      <c r="I5" s="435" t="s">
        <v>7</v>
      </c>
      <c r="J5" s="436" t="s">
        <v>8</v>
      </c>
      <c r="K5" s="437" t="s">
        <v>9</v>
      </c>
    </row>
    <row r="6" spans="1:11" ht="12.75" customHeight="1" x14ac:dyDescent="0.2">
      <c r="A6" s="438"/>
      <c r="B6" s="439" t="s">
        <v>10</v>
      </c>
      <c r="C6" s="440"/>
      <c r="D6" s="441"/>
      <c r="E6" s="441"/>
      <c r="F6" s="441"/>
      <c r="G6" s="442"/>
      <c r="H6" s="443"/>
      <c r="I6" s="443"/>
      <c r="J6" s="444" t="s">
        <v>11</v>
      </c>
      <c r="K6" s="445" t="s">
        <v>11</v>
      </c>
    </row>
    <row r="7" spans="1:11" ht="12.75" customHeight="1" x14ac:dyDescent="0.2">
      <c r="A7" s="477"/>
      <c r="B7" s="464"/>
      <c r="C7" s="446"/>
      <c r="D7" s="447"/>
      <c r="E7" s="447"/>
      <c r="F7" s="447"/>
      <c r="G7" s="379"/>
      <c r="H7" s="380"/>
      <c r="I7" s="380"/>
      <c r="J7" s="398"/>
      <c r="K7" s="456"/>
    </row>
    <row r="8" spans="1:11" ht="12.75" customHeight="1" x14ac:dyDescent="0.2">
      <c r="A8" s="385">
        <f>F8</f>
        <v>3</v>
      </c>
      <c r="B8" s="478" t="s">
        <v>12</v>
      </c>
      <c r="C8" s="394" t="s">
        <v>13</v>
      </c>
      <c r="D8" s="394"/>
      <c r="E8" s="390"/>
      <c r="F8" s="396">
        <v>3</v>
      </c>
      <c r="G8" s="379"/>
      <c r="H8" s="380"/>
      <c r="I8" s="380"/>
      <c r="J8" s="398"/>
      <c r="K8" s="456"/>
    </row>
    <row r="9" spans="1:11" ht="12.75" customHeight="1" x14ac:dyDescent="0.2">
      <c r="A9" s="385"/>
      <c r="B9" s="479" t="s">
        <v>78</v>
      </c>
      <c r="C9" s="399" t="s">
        <v>79</v>
      </c>
      <c r="D9" s="390"/>
      <c r="E9" s="390"/>
      <c r="F9" s="412"/>
      <c r="G9" s="379"/>
      <c r="H9" s="380"/>
      <c r="I9" s="380"/>
      <c r="J9" s="398"/>
      <c r="K9" s="456"/>
    </row>
    <row r="10" spans="1:11" ht="12.75" customHeight="1" x14ac:dyDescent="0.2">
      <c r="A10" s="385"/>
      <c r="B10" s="455"/>
      <c r="C10" s="460"/>
      <c r="D10" s="384"/>
      <c r="E10" s="384"/>
      <c r="F10" s="412"/>
      <c r="G10" s="379"/>
      <c r="H10" s="380"/>
      <c r="I10" s="380"/>
      <c r="J10" s="398"/>
      <c r="K10" s="456"/>
    </row>
    <row r="11" spans="1:11" ht="12.75" customHeight="1" x14ac:dyDescent="0.2">
      <c r="A11" s="385"/>
      <c r="B11" s="480">
        <v>3.1</v>
      </c>
      <c r="C11" s="471" t="s">
        <v>80</v>
      </c>
      <c r="D11" s="472"/>
      <c r="E11" s="472"/>
      <c r="F11" s="472"/>
      <c r="G11" s="473"/>
      <c r="H11" s="380"/>
      <c r="I11" s="380"/>
      <c r="J11" s="398"/>
      <c r="K11" s="456"/>
    </row>
    <row r="12" spans="1:11" ht="12.75" customHeight="1" x14ac:dyDescent="0.2">
      <c r="A12" s="385"/>
      <c r="B12" s="470"/>
      <c r="C12" s="471" t="s">
        <v>81</v>
      </c>
      <c r="D12" s="472"/>
      <c r="E12" s="472"/>
      <c r="F12" s="472"/>
      <c r="G12" s="473"/>
      <c r="H12" s="380" t="s">
        <v>82</v>
      </c>
      <c r="I12" s="474">
        <v>3000</v>
      </c>
      <c r="J12" s="305"/>
      <c r="K12" s="469">
        <f>J12*I12</f>
        <v>0</v>
      </c>
    </row>
    <row r="13" spans="1:11" ht="12.75" customHeight="1" x14ac:dyDescent="0.2">
      <c r="A13" s="454"/>
      <c r="B13" s="455"/>
      <c r="C13" s="377"/>
      <c r="D13" s="378"/>
      <c r="E13" s="378"/>
      <c r="F13" s="412"/>
      <c r="G13" s="379"/>
      <c r="H13" s="380"/>
      <c r="I13" s="380"/>
      <c r="J13" s="398"/>
      <c r="K13" s="456"/>
    </row>
    <row r="14" spans="1:11" ht="12.75" customHeight="1" x14ac:dyDescent="0.2">
      <c r="A14" s="385"/>
      <c r="B14" s="455"/>
      <c r="C14" s="453"/>
      <c r="D14" s="378"/>
      <c r="E14" s="378"/>
      <c r="F14" s="412"/>
      <c r="G14" s="379"/>
      <c r="H14" s="380"/>
      <c r="I14" s="380"/>
      <c r="J14" s="398"/>
      <c r="K14" s="456"/>
    </row>
    <row r="15" spans="1:11" ht="12.75" customHeight="1" x14ac:dyDescent="0.2">
      <c r="A15" s="457"/>
      <c r="B15" s="455"/>
      <c r="C15" s="458"/>
      <c r="D15" s="378"/>
      <c r="E15" s="378"/>
      <c r="F15" s="412"/>
      <c r="G15" s="379"/>
      <c r="H15" s="380"/>
      <c r="I15" s="380"/>
      <c r="J15" s="398"/>
      <c r="K15" s="456"/>
    </row>
    <row r="16" spans="1:11" ht="12.75" customHeight="1" x14ac:dyDescent="0.2">
      <c r="A16" s="457"/>
      <c r="B16" s="455"/>
      <c r="C16" s="458"/>
      <c r="D16" s="378"/>
      <c r="E16" s="378"/>
      <c r="F16" s="412"/>
      <c r="G16" s="379"/>
      <c r="H16" s="380"/>
      <c r="I16" s="380"/>
      <c r="J16" s="398"/>
      <c r="K16" s="456"/>
    </row>
    <row r="17" spans="1:11" ht="12.75" customHeight="1" x14ac:dyDescent="0.2">
      <c r="A17" s="457"/>
      <c r="B17" s="455"/>
      <c r="C17" s="458"/>
      <c r="D17" s="378"/>
      <c r="E17" s="378"/>
      <c r="F17" s="412"/>
      <c r="G17" s="379"/>
      <c r="H17" s="380"/>
      <c r="I17" s="380"/>
      <c r="J17" s="398"/>
      <c r="K17" s="456"/>
    </row>
    <row r="18" spans="1:11" ht="12.75" customHeight="1" x14ac:dyDescent="0.2">
      <c r="A18" s="457"/>
      <c r="B18" s="455"/>
      <c r="C18" s="458"/>
      <c r="D18" s="378"/>
      <c r="E18" s="378"/>
      <c r="F18" s="412"/>
      <c r="G18" s="379"/>
      <c r="H18" s="380"/>
      <c r="I18" s="380"/>
      <c r="J18" s="398"/>
      <c r="K18" s="456"/>
    </row>
    <row r="19" spans="1:11" ht="12.75" customHeight="1" x14ac:dyDescent="0.2">
      <c r="A19" s="457"/>
      <c r="B19" s="455"/>
      <c r="C19" s="377"/>
      <c r="D19" s="378"/>
      <c r="E19" s="378"/>
      <c r="F19" s="412"/>
      <c r="G19" s="379"/>
      <c r="H19" s="380"/>
      <c r="I19" s="380"/>
      <c r="J19" s="398"/>
      <c r="K19" s="456"/>
    </row>
    <row r="20" spans="1:11" ht="12.75" customHeight="1" x14ac:dyDescent="0.2">
      <c r="A20" s="459"/>
      <c r="B20" s="455"/>
      <c r="C20" s="460"/>
      <c r="D20" s="378"/>
      <c r="E20" s="378"/>
      <c r="F20" s="412"/>
      <c r="G20" s="379"/>
      <c r="H20" s="380"/>
      <c r="I20" s="380"/>
      <c r="J20" s="398"/>
      <c r="K20" s="456"/>
    </row>
    <row r="21" spans="1:11" ht="12.75" customHeight="1" x14ac:dyDescent="0.2">
      <c r="A21" s="459"/>
      <c r="B21" s="455"/>
      <c r="C21" s="378"/>
      <c r="D21" s="378"/>
      <c r="E21" s="378"/>
      <c r="F21" s="412"/>
      <c r="G21" s="379"/>
      <c r="H21" s="380"/>
      <c r="I21" s="380"/>
      <c r="J21" s="398"/>
      <c r="K21" s="456"/>
    </row>
    <row r="22" spans="1:11" ht="12.75" customHeight="1" x14ac:dyDescent="0.2">
      <c r="A22" s="459"/>
      <c r="B22" s="455"/>
      <c r="C22" s="377"/>
      <c r="D22" s="378"/>
      <c r="E22" s="378"/>
      <c r="F22" s="412"/>
      <c r="G22" s="379"/>
      <c r="H22" s="380"/>
      <c r="I22" s="380"/>
      <c r="J22" s="461"/>
      <c r="K22" s="382"/>
    </row>
    <row r="23" spans="1:11" ht="12.75" customHeight="1" x14ac:dyDescent="0.2">
      <c r="A23" s="459"/>
      <c r="B23" s="455"/>
      <c r="C23" s="377"/>
      <c r="D23" s="378"/>
      <c r="E23" s="378"/>
      <c r="F23" s="412"/>
      <c r="G23" s="379"/>
      <c r="H23" s="380"/>
      <c r="I23" s="380"/>
      <c r="J23" s="461"/>
      <c r="K23" s="382"/>
    </row>
    <row r="24" spans="1:11" ht="12.75" customHeight="1" x14ac:dyDescent="0.2">
      <c r="A24" s="459"/>
      <c r="B24" s="455"/>
      <c r="C24" s="377"/>
      <c r="D24" s="378"/>
      <c r="E24" s="378"/>
      <c r="F24" s="412"/>
      <c r="G24" s="379"/>
      <c r="H24" s="380"/>
      <c r="I24" s="380"/>
      <c r="J24" s="461"/>
      <c r="K24" s="382"/>
    </row>
    <row r="25" spans="1:11" ht="12.75" customHeight="1" x14ac:dyDescent="0.2">
      <c r="A25" s="459"/>
      <c r="B25" s="455"/>
      <c r="C25" s="452"/>
      <c r="D25" s="378"/>
      <c r="E25" s="378"/>
      <c r="F25" s="412"/>
      <c r="G25" s="379"/>
      <c r="H25" s="380"/>
      <c r="I25" s="380"/>
      <c r="J25" s="461"/>
      <c r="K25" s="382"/>
    </row>
    <row r="26" spans="1:11" ht="12.75" customHeight="1" x14ac:dyDescent="0.2">
      <c r="A26" s="462"/>
      <c r="B26" s="455"/>
      <c r="C26" s="399"/>
      <c r="D26" s="378"/>
      <c r="E26" s="378"/>
      <c r="F26" s="412"/>
      <c r="G26" s="379"/>
      <c r="H26" s="380"/>
      <c r="I26" s="380"/>
      <c r="J26" s="461"/>
      <c r="K26" s="382"/>
    </row>
    <row r="27" spans="1:11" ht="12.75" customHeight="1" x14ac:dyDescent="0.2">
      <c r="A27" s="462"/>
      <c r="B27" s="455"/>
      <c r="C27" s="399"/>
      <c r="D27" s="378"/>
      <c r="E27" s="378"/>
      <c r="F27" s="412"/>
      <c r="G27" s="379"/>
      <c r="H27" s="380"/>
      <c r="I27" s="380"/>
      <c r="J27" s="461"/>
      <c r="K27" s="382"/>
    </row>
    <row r="28" spans="1:11" ht="12.75" customHeight="1" x14ac:dyDescent="0.2">
      <c r="A28" s="462"/>
      <c r="B28" s="455"/>
      <c r="C28" s="451"/>
      <c r="D28" s="378"/>
      <c r="E28" s="378"/>
      <c r="F28" s="412"/>
      <c r="G28" s="379"/>
      <c r="H28" s="380"/>
      <c r="I28" s="380"/>
      <c r="J28" s="461"/>
      <c r="K28" s="382"/>
    </row>
    <row r="29" spans="1:11" ht="12.75" customHeight="1" x14ac:dyDescent="0.2">
      <c r="A29" s="462"/>
      <c r="B29" s="455"/>
      <c r="C29" s="460"/>
      <c r="D29" s="378"/>
      <c r="E29" s="378"/>
      <c r="F29" s="412"/>
      <c r="G29" s="379"/>
      <c r="H29" s="380"/>
      <c r="I29" s="380"/>
      <c r="J29" s="461"/>
      <c r="K29" s="382"/>
    </row>
    <row r="30" spans="1:11" ht="12.75" customHeight="1" x14ac:dyDescent="0.2">
      <c r="A30" s="462"/>
      <c r="B30" s="455"/>
      <c r="C30" s="463"/>
      <c r="D30" s="378"/>
      <c r="E30" s="378"/>
      <c r="F30" s="412"/>
      <c r="G30" s="379"/>
      <c r="H30" s="380"/>
      <c r="I30" s="380"/>
      <c r="J30" s="461"/>
      <c r="K30" s="382"/>
    </row>
    <row r="31" spans="1:11" ht="12.75" customHeight="1" x14ac:dyDescent="0.2">
      <c r="A31" s="459"/>
      <c r="B31" s="455"/>
      <c r="C31" s="453"/>
      <c r="D31" s="378"/>
      <c r="E31" s="378"/>
      <c r="F31" s="412"/>
      <c r="G31" s="379"/>
      <c r="H31" s="380"/>
      <c r="I31" s="380"/>
      <c r="J31" s="461"/>
      <c r="K31" s="382"/>
    </row>
    <row r="32" spans="1:11" ht="12.75" customHeight="1" x14ac:dyDescent="0.2">
      <c r="A32" s="459"/>
      <c r="B32" s="455"/>
      <c r="C32" s="378"/>
      <c r="D32" s="378"/>
      <c r="E32" s="378"/>
      <c r="F32" s="412"/>
      <c r="G32" s="379"/>
      <c r="H32" s="380"/>
      <c r="I32" s="380"/>
      <c r="J32" s="461"/>
      <c r="K32" s="382"/>
    </row>
    <row r="33" spans="1:11" ht="12.75" customHeight="1" x14ac:dyDescent="0.2">
      <c r="A33" s="459"/>
      <c r="B33" s="455"/>
      <c r="C33" s="377"/>
      <c r="D33" s="378"/>
      <c r="E33" s="378"/>
      <c r="F33" s="412"/>
      <c r="G33" s="379"/>
      <c r="H33" s="380"/>
      <c r="I33" s="380"/>
      <c r="J33" s="461"/>
      <c r="K33" s="382"/>
    </row>
    <row r="34" spans="1:11" ht="12.75" customHeight="1" x14ac:dyDescent="0.2">
      <c r="A34" s="457"/>
      <c r="B34" s="455"/>
      <c r="C34" s="377"/>
      <c r="D34" s="378"/>
      <c r="E34" s="378"/>
      <c r="F34" s="412"/>
      <c r="G34" s="379"/>
      <c r="H34" s="380"/>
      <c r="I34" s="380"/>
      <c r="J34" s="461"/>
      <c r="K34" s="382"/>
    </row>
    <row r="35" spans="1:11" ht="12.75" customHeight="1" x14ac:dyDescent="0.2">
      <c r="A35" s="454"/>
      <c r="B35" s="455"/>
      <c r="C35" s="377"/>
      <c r="D35" s="378"/>
      <c r="E35" s="378"/>
      <c r="F35" s="412"/>
      <c r="G35" s="379"/>
      <c r="H35" s="380"/>
      <c r="I35" s="380"/>
      <c r="J35" s="461"/>
      <c r="K35" s="382"/>
    </row>
    <row r="36" spans="1:11" ht="12.75" customHeight="1" x14ac:dyDescent="0.2">
      <c r="A36" s="459"/>
      <c r="B36" s="455"/>
      <c r="C36" s="460"/>
      <c r="D36" s="378"/>
      <c r="E36" s="378"/>
      <c r="F36" s="412"/>
      <c r="G36" s="379"/>
      <c r="H36" s="380"/>
      <c r="I36" s="380"/>
      <c r="J36" s="398"/>
      <c r="K36" s="448"/>
    </row>
    <row r="37" spans="1:11" ht="12.75" customHeight="1" x14ac:dyDescent="0.2">
      <c r="A37" s="459"/>
      <c r="B37" s="455"/>
      <c r="C37" s="384"/>
      <c r="D37" s="378"/>
      <c r="E37" s="378"/>
      <c r="F37" s="412"/>
      <c r="G37" s="379"/>
      <c r="H37" s="380"/>
      <c r="I37" s="380"/>
      <c r="J37" s="398"/>
      <c r="K37" s="448"/>
    </row>
    <row r="38" spans="1:11" ht="12.75" customHeight="1" x14ac:dyDescent="0.2">
      <c r="A38" s="462"/>
      <c r="B38" s="455"/>
      <c r="C38" s="378"/>
      <c r="D38" s="378"/>
      <c r="E38" s="378"/>
      <c r="F38" s="412"/>
      <c r="G38" s="379"/>
      <c r="H38" s="380"/>
      <c r="I38" s="380"/>
      <c r="J38" s="398"/>
      <c r="K38" s="448"/>
    </row>
    <row r="39" spans="1:11" ht="12.75" customHeight="1" x14ac:dyDescent="0.2">
      <c r="A39" s="459"/>
      <c r="B39" s="455"/>
      <c r="C39" s="377"/>
      <c r="D39" s="378"/>
      <c r="E39" s="378"/>
      <c r="F39" s="412"/>
      <c r="G39" s="379"/>
      <c r="H39" s="380"/>
      <c r="I39" s="380"/>
      <c r="J39" s="398"/>
      <c r="K39" s="448"/>
    </row>
    <row r="40" spans="1:11" ht="12.75" customHeight="1" x14ac:dyDescent="0.2">
      <c r="A40" s="459"/>
      <c r="B40" s="455"/>
      <c r="C40" s="377"/>
      <c r="D40" s="378"/>
      <c r="E40" s="378"/>
      <c r="F40" s="412"/>
      <c r="G40" s="379"/>
      <c r="H40" s="380"/>
      <c r="I40" s="380"/>
      <c r="J40" s="398"/>
      <c r="K40" s="448"/>
    </row>
    <row r="41" spans="1:11" ht="12.75" customHeight="1" x14ac:dyDescent="0.2">
      <c r="A41" s="459"/>
      <c r="B41" s="455"/>
      <c r="C41" s="377"/>
      <c r="D41" s="378"/>
      <c r="E41" s="378"/>
      <c r="F41" s="412"/>
      <c r="G41" s="379"/>
      <c r="H41" s="380"/>
      <c r="I41" s="380"/>
      <c r="J41" s="398"/>
      <c r="K41" s="448"/>
    </row>
    <row r="42" spans="1:11" ht="12.75" customHeight="1" x14ac:dyDescent="0.2">
      <c r="A42" s="462"/>
      <c r="B42" s="455"/>
      <c r="C42" s="451"/>
      <c r="D42" s="378"/>
      <c r="E42" s="378"/>
      <c r="F42" s="412"/>
      <c r="G42" s="379"/>
      <c r="H42" s="380"/>
      <c r="I42" s="380"/>
      <c r="J42" s="398"/>
      <c r="K42" s="448"/>
    </row>
    <row r="43" spans="1:11" ht="12.75" customHeight="1" x14ac:dyDescent="0.2">
      <c r="A43" s="462"/>
      <c r="B43" s="455"/>
      <c r="C43" s="460"/>
      <c r="D43" s="378"/>
      <c r="E43" s="378"/>
      <c r="F43" s="412"/>
      <c r="G43" s="379"/>
      <c r="H43" s="380"/>
      <c r="I43" s="380"/>
      <c r="J43" s="398"/>
      <c r="K43" s="448"/>
    </row>
    <row r="44" spans="1:11" ht="12.75" customHeight="1" x14ac:dyDescent="0.2">
      <c r="A44" s="462"/>
      <c r="B44" s="455"/>
      <c r="C44" s="460"/>
      <c r="D44" s="378"/>
      <c r="E44" s="378"/>
      <c r="F44" s="412"/>
      <c r="G44" s="379"/>
      <c r="H44" s="380"/>
      <c r="I44" s="380"/>
      <c r="J44" s="398"/>
      <c r="K44" s="448"/>
    </row>
    <row r="45" spans="1:11" ht="12.75" customHeight="1" x14ac:dyDescent="0.2">
      <c r="A45" s="462"/>
      <c r="B45" s="455"/>
      <c r="C45" s="384"/>
      <c r="D45" s="378"/>
      <c r="E45" s="378"/>
      <c r="F45" s="412"/>
      <c r="G45" s="379"/>
      <c r="H45" s="380"/>
      <c r="I45" s="380"/>
      <c r="J45" s="398"/>
      <c r="K45" s="448"/>
    </row>
    <row r="46" spans="1:11" ht="12.75" customHeight="1" x14ac:dyDescent="0.2">
      <c r="A46" s="459"/>
      <c r="B46" s="455"/>
      <c r="C46" s="378"/>
      <c r="D46" s="378"/>
      <c r="E46" s="378"/>
      <c r="F46" s="412"/>
      <c r="G46" s="379"/>
      <c r="H46" s="380"/>
      <c r="I46" s="380"/>
      <c r="J46" s="398"/>
      <c r="K46" s="448"/>
    </row>
    <row r="47" spans="1:11" ht="12.75" customHeight="1" x14ac:dyDescent="0.2">
      <c r="A47" s="459"/>
      <c r="B47" s="455"/>
      <c r="C47" s="377"/>
      <c r="D47" s="378"/>
      <c r="E47" s="378"/>
      <c r="F47" s="412"/>
      <c r="G47" s="379"/>
      <c r="H47" s="380"/>
      <c r="I47" s="380"/>
      <c r="J47" s="398"/>
      <c r="K47" s="448"/>
    </row>
    <row r="48" spans="1:11" ht="12.75" customHeight="1" x14ac:dyDescent="0.2">
      <c r="A48" s="459"/>
      <c r="B48" s="455"/>
      <c r="C48" s="377"/>
      <c r="D48" s="458"/>
      <c r="E48" s="378"/>
      <c r="F48" s="412"/>
      <c r="G48" s="379"/>
      <c r="H48" s="380"/>
      <c r="I48" s="380"/>
      <c r="J48" s="398"/>
      <c r="K48" s="448"/>
    </row>
    <row r="49" spans="1:11" ht="12.75" customHeight="1" x14ac:dyDescent="0.2">
      <c r="A49" s="462"/>
      <c r="B49" s="455"/>
      <c r="C49" s="377"/>
      <c r="D49" s="378"/>
      <c r="E49" s="378"/>
      <c r="F49" s="412"/>
      <c r="G49" s="379"/>
      <c r="H49" s="380"/>
      <c r="I49" s="380"/>
      <c r="J49" s="398"/>
      <c r="K49" s="448"/>
    </row>
    <row r="50" spans="1:11" ht="12.75" customHeight="1" x14ac:dyDescent="0.2">
      <c r="A50" s="459"/>
      <c r="B50" s="455"/>
      <c r="C50" s="377"/>
      <c r="D50" s="378"/>
      <c r="E50" s="378"/>
      <c r="F50" s="412"/>
      <c r="G50" s="379"/>
      <c r="H50" s="380"/>
      <c r="I50" s="380"/>
      <c r="J50" s="398"/>
      <c r="K50" s="448"/>
    </row>
    <row r="51" spans="1:11" ht="12.75" customHeight="1" x14ac:dyDescent="0.2">
      <c r="A51" s="462"/>
      <c r="B51" s="455"/>
      <c r="C51" s="451"/>
      <c r="D51" s="458"/>
      <c r="E51" s="378"/>
      <c r="F51" s="412"/>
      <c r="G51" s="379"/>
      <c r="H51" s="380"/>
      <c r="I51" s="380"/>
      <c r="J51" s="398"/>
      <c r="K51" s="448"/>
    </row>
    <row r="52" spans="1:11" ht="12.75" customHeight="1" x14ac:dyDescent="0.2">
      <c r="A52" s="459"/>
      <c r="B52" s="455"/>
      <c r="C52" s="451"/>
      <c r="D52" s="378"/>
      <c r="E52" s="378"/>
      <c r="F52" s="412"/>
      <c r="G52" s="379"/>
      <c r="H52" s="380"/>
      <c r="I52" s="380"/>
      <c r="J52" s="398"/>
      <c r="K52" s="448"/>
    </row>
    <row r="53" spans="1:11" ht="12.75" customHeight="1" x14ac:dyDescent="0.2">
      <c r="A53" s="389"/>
      <c r="B53" s="464"/>
      <c r="C53" s="446"/>
      <c r="D53" s="412"/>
      <c r="E53" s="412"/>
      <c r="F53" s="412"/>
      <c r="G53" s="379"/>
      <c r="H53" s="380"/>
      <c r="I53" s="380"/>
      <c r="J53" s="398"/>
      <c r="K53" s="456"/>
    </row>
    <row r="54" spans="1:11" ht="12.75" customHeight="1" x14ac:dyDescent="0.2">
      <c r="A54" s="389"/>
      <c r="B54" s="464"/>
      <c r="C54" s="394" t="str">
        <f>C8</f>
        <v>SCHEDULE:</v>
      </c>
      <c r="D54" s="395"/>
      <c r="E54" s="395"/>
      <c r="F54" s="396">
        <f>$F$8</f>
        <v>3</v>
      </c>
      <c r="G54" s="397"/>
      <c r="H54" s="380"/>
      <c r="I54" s="380"/>
      <c r="J54" s="398"/>
      <c r="K54" s="456"/>
    </row>
    <row r="55" spans="1:11" ht="12.75" customHeight="1" x14ac:dyDescent="0.2">
      <c r="A55" s="389"/>
      <c r="B55" s="464"/>
      <c r="C55" s="399" t="s">
        <v>79</v>
      </c>
      <c r="D55" s="395"/>
      <c r="E55" s="395"/>
      <c r="F55" s="395"/>
      <c r="G55" s="397"/>
      <c r="H55" s="380"/>
      <c r="I55" s="380"/>
      <c r="J55" s="398"/>
      <c r="K55" s="456"/>
    </row>
    <row r="56" spans="1:11" ht="12.75" customHeight="1" x14ac:dyDescent="0.2">
      <c r="A56" s="389"/>
      <c r="B56" s="464"/>
      <c r="C56" s="465"/>
      <c r="D56" s="395"/>
      <c r="E56" s="395"/>
      <c r="F56" s="395"/>
      <c r="G56" s="397"/>
      <c r="H56" s="380"/>
      <c r="I56" s="380"/>
      <c r="J56" s="398"/>
      <c r="K56" s="456"/>
    </row>
    <row r="57" spans="1:11" ht="30" customHeight="1" thickBot="1" x14ac:dyDescent="0.25">
      <c r="A57" s="466"/>
      <c r="B57" s="404"/>
      <c r="C57" s="467" t="s">
        <v>56</v>
      </c>
      <c r="D57" s="406"/>
      <c r="E57" s="406"/>
      <c r="F57" s="406"/>
      <c r="G57" s="406"/>
      <c r="H57" s="404"/>
      <c r="I57" s="407"/>
      <c r="J57" s="408" t="s">
        <v>57</v>
      </c>
      <c r="K57" s="468">
        <f>SUM(K9:K16)</f>
        <v>0</v>
      </c>
    </row>
    <row r="58" spans="1:11" ht="12.75" customHeight="1" x14ac:dyDescent="0.2">
      <c r="A58" s="410"/>
      <c r="B58" s="411"/>
      <c r="C58" s="412"/>
      <c r="D58" s="412"/>
      <c r="E58" s="412"/>
      <c r="F58" s="412"/>
      <c r="G58" s="412"/>
      <c r="H58" s="411"/>
      <c r="I58" s="411"/>
      <c r="J58" s="413"/>
      <c r="K58" s="413"/>
    </row>
    <row r="59" spans="1:11" ht="12.75" customHeight="1" x14ac:dyDescent="0.2">
      <c r="A59" s="410"/>
      <c r="B59" s="411"/>
      <c r="C59" s="412"/>
      <c r="D59" s="412"/>
      <c r="E59" s="412"/>
      <c r="F59" s="412"/>
      <c r="G59" s="412"/>
      <c r="H59" s="411"/>
      <c r="I59" s="411"/>
      <c r="J59" s="413"/>
      <c r="K59" s="413"/>
    </row>
    <row r="60" spans="1:11" ht="12.75" customHeight="1" x14ac:dyDescent="0.2">
      <c r="A60" s="410"/>
      <c r="B60" s="411"/>
      <c r="C60" s="412"/>
      <c r="D60" s="412"/>
      <c r="E60" s="412"/>
      <c r="F60" s="412"/>
      <c r="G60" s="412"/>
      <c r="H60" s="411"/>
      <c r="I60" s="411"/>
      <c r="J60" s="413"/>
      <c r="K60" s="413"/>
    </row>
    <row r="61" spans="1:11" ht="12.75" customHeight="1" x14ac:dyDescent="0.2">
      <c r="A61" s="410"/>
      <c r="B61" s="411"/>
      <c r="C61" s="412"/>
      <c r="D61" s="412"/>
      <c r="E61" s="412"/>
      <c r="F61" s="412"/>
      <c r="G61" s="412"/>
      <c r="H61" s="411"/>
      <c r="I61" s="411"/>
      <c r="J61" s="413"/>
      <c r="K61" s="413"/>
    </row>
    <row r="62" spans="1:11" ht="12.75" customHeight="1" x14ac:dyDescent="0.2">
      <c r="A62" s="410"/>
      <c r="B62" s="411"/>
      <c r="C62" s="412"/>
      <c r="D62" s="412"/>
      <c r="E62" s="412"/>
      <c r="F62" s="412"/>
      <c r="G62" s="412"/>
      <c r="H62" s="411"/>
      <c r="I62" s="411"/>
      <c r="J62" s="413"/>
      <c r="K62" s="413"/>
    </row>
    <row r="63" spans="1:11" ht="12.75" customHeight="1" x14ac:dyDescent="0.2">
      <c r="A63" s="410"/>
      <c r="B63" s="411"/>
      <c r="C63" s="412"/>
      <c r="D63" s="412"/>
      <c r="E63" s="412"/>
      <c r="F63" s="412"/>
      <c r="G63" s="412"/>
      <c r="H63" s="411"/>
      <c r="I63" s="411"/>
      <c r="J63" s="413"/>
      <c r="K63" s="413"/>
    </row>
    <row r="64" spans="1:11" ht="12.75" customHeight="1" x14ac:dyDescent="0.2">
      <c r="A64" s="410"/>
      <c r="B64" s="411"/>
      <c r="C64" s="412"/>
      <c r="D64" s="412"/>
      <c r="E64" s="412"/>
      <c r="F64" s="412"/>
      <c r="G64" s="412"/>
      <c r="H64" s="411"/>
      <c r="I64" s="411"/>
      <c r="J64" s="413"/>
      <c r="K64" s="413"/>
    </row>
    <row r="65" spans="1:11" ht="12.75" customHeight="1" x14ac:dyDescent="0.2">
      <c r="A65" s="410"/>
      <c r="B65" s="411"/>
      <c r="C65" s="412"/>
      <c r="D65" s="412"/>
      <c r="E65" s="412"/>
      <c r="F65" s="412"/>
      <c r="G65" s="412"/>
      <c r="H65" s="411"/>
      <c r="I65" s="411"/>
      <c r="J65" s="413"/>
      <c r="K65" s="413"/>
    </row>
    <row r="66" spans="1:11" ht="12.75" customHeight="1" x14ac:dyDescent="0.2">
      <c r="A66" s="410"/>
      <c r="B66" s="411"/>
      <c r="C66" s="412"/>
      <c r="D66" s="412"/>
      <c r="E66" s="412"/>
      <c r="F66" s="412"/>
      <c r="G66" s="412"/>
      <c r="H66" s="411"/>
      <c r="I66" s="411"/>
      <c r="J66" s="413"/>
      <c r="K66" s="413"/>
    </row>
    <row r="67" spans="1:11" ht="12.75" customHeight="1" x14ac:dyDescent="0.2">
      <c r="A67" s="410"/>
      <c r="B67" s="411"/>
      <c r="C67" s="412"/>
      <c r="D67" s="412"/>
      <c r="E67" s="412"/>
      <c r="F67" s="412"/>
      <c r="G67" s="412"/>
      <c r="H67" s="411"/>
      <c r="I67" s="411"/>
      <c r="J67" s="413"/>
      <c r="K67" s="413"/>
    </row>
    <row r="68" spans="1:11" ht="12.75" customHeight="1" x14ac:dyDescent="0.2">
      <c r="A68" s="410"/>
      <c r="B68" s="411"/>
      <c r="C68" s="412"/>
      <c r="D68" s="412"/>
      <c r="E68" s="412"/>
      <c r="F68" s="412"/>
      <c r="G68" s="412"/>
      <c r="H68" s="411"/>
      <c r="I68" s="411"/>
      <c r="J68" s="413"/>
      <c r="K68" s="413"/>
    </row>
    <row r="69" spans="1:11" ht="12.75" customHeight="1" x14ac:dyDescent="0.2">
      <c r="A69" s="410"/>
      <c r="B69" s="411"/>
      <c r="C69" s="412"/>
      <c r="D69" s="412"/>
      <c r="E69" s="412"/>
      <c r="F69" s="412"/>
      <c r="G69" s="412"/>
      <c r="H69" s="411"/>
      <c r="I69" s="411"/>
      <c r="J69" s="413"/>
      <c r="K69" s="413"/>
    </row>
    <row r="70" spans="1:11" ht="12.75" customHeight="1" x14ac:dyDescent="0.2">
      <c r="A70" s="410"/>
      <c r="B70" s="411"/>
      <c r="C70" s="412"/>
      <c r="D70" s="412"/>
      <c r="E70" s="412"/>
      <c r="F70" s="412"/>
      <c r="G70" s="412"/>
      <c r="H70" s="411"/>
      <c r="I70" s="411"/>
      <c r="J70" s="413"/>
      <c r="K70" s="413"/>
    </row>
    <row r="71" spans="1:11" ht="12.75" customHeight="1" x14ac:dyDescent="0.2">
      <c r="A71" s="410"/>
      <c r="B71" s="411"/>
      <c r="C71" s="412"/>
      <c r="D71" s="412"/>
      <c r="E71" s="412"/>
      <c r="F71" s="412"/>
      <c r="G71" s="412"/>
      <c r="H71" s="411"/>
      <c r="I71" s="411"/>
      <c r="J71" s="413"/>
      <c r="K71" s="413"/>
    </row>
    <row r="72" spans="1:11" ht="12.75" customHeight="1" x14ac:dyDescent="0.2">
      <c r="A72" s="410"/>
      <c r="B72" s="411"/>
      <c r="C72" s="412"/>
      <c r="D72" s="412"/>
      <c r="E72" s="412"/>
      <c r="F72" s="412"/>
      <c r="G72" s="412"/>
      <c r="H72" s="411"/>
      <c r="I72" s="411"/>
      <c r="J72" s="413"/>
      <c r="K72" s="413"/>
    </row>
    <row r="73" spans="1:11" ht="12.75" customHeight="1" x14ac:dyDescent="0.2">
      <c r="A73" s="410"/>
      <c r="B73" s="411"/>
      <c r="C73" s="412"/>
      <c r="D73" s="412"/>
      <c r="E73" s="412"/>
      <c r="F73" s="412"/>
      <c r="G73" s="412"/>
      <c r="H73" s="411"/>
      <c r="I73" s="411"/>
      <c r="J73" s="413"/>
      <c r="K73" s="413"/>
    </row>
    <row r="74" spans="1:11" ht="12.75" customHeight="1" x14ac:dyDescent="0.2">
      <c r="A74" s="410"/>
      <c r="B74" s="411"/>
      <c r="C74" s="412"/>
      <c r="D74" s="412"/>
      <c r="E74" s="412"/>
      <c r="F74" s="412"/>
      <c r="G74" s="412"/>
      <c r="H74" s="411"/>
      <c r="I74" s="411"/>
      <c r="J74" s="413"/>
      <c r="K74" s="413"/>
    </row>
    <row r="75" spans="1:11" ht="12.75" customHeight="1" x14ac:dyDescent="0.2">
      <c r="A75" s="410"/>
      <c r="B75" s="411"/>
      <c r="C75" s="412"/>
      <c r="D75" s="412"/>
      <c r="E75" s="412"/>
      <c r="F75" s="412"/>
      <c r="G75" s="412"/>
      <c r="H75" s="411"/>
      <c r="I75" s="411"/>
      <c r="J75" s="413"/>
      <c r="K75" s="413"/>
    </row>
    <row r="76" spans="1:11" ht="12.75" customHeight="1" x14ac:dyDescent="0.2">
      <c r="A76" s="410"/>
      <c r="B76" s="411"/>
      <c r="C76" s="412"/>
      <c r="D76" s="412"/>
      <c r="E76" s="412"/>
      <c r="F76" s="412"/>
      <c r="G76" s="412"/>
      <c r="H76" s="411"/>
      <c r="I76" s="411"/>
      <c r="J76" s="413"/>
      <c r="K76" s="413"/>
    </row>
    <row r="77" spans="1:11" ht="12.75" customHeight="1" x14ac:dyDescent="0.2">
      <c r="A77" s="410"/>
      <c r="B77" s="411"/>
      <c r="C77" s="412"/>
      <c r="D77" s="412"/>
      <c r="E77" s="412"/>
      <c r="F77" s="412"/>
      <c r="G77" s="412"/>
      <c r="H77" s="411"/>
      <c r="I77" s="411"/>
      <c r="J77" s="413"/>
      <c r="K77" s="413"/>
    </row>
    <row r="78" spans="1:11" ht="12.75" customHeight="1" x14ac:dyDescent="0.2">
      <c r="A78" s="410"/>
      <c r="B78" s="411"/>
      <c r="C78" s="412"/>
      <c r="D78" s="412"/>
      <c r="E78" s="412"/>
      <c r="F78" s="412"/>
      <c r="G78" s="412"/>
      <c r="H78" s="411"/>
      <c r="I78" s="411"/>
      <c r="J78" s="413"/>
      <c r="K78" s="413"/>
    </row>
    <row r="79" spans="1:11" ht="12.75" customHeight="1" x14ac:dyDescent="0.2">
      <c r="A79" s="410"/>
      <c r="B79" s="411"/>
      <c r="C79" s="412"/>
      <c r="D79" s="412"/>
      <c r="E79" s="412"/>
      <c r="F79" s="412"/>
      <c r="G79" s="412"/>
      <c r="H79" s="411"/>
      <c r="I79" s="411"/>
      <c r="J79" s="413"/>
      <c r="K79" s="413"/>
    </row>
    <row r="80" spans="1:11" ht="12.75" customHeight="1" x14ac:dyDescent="0.2">
      <c r="A80" s="410"/>
      <c r="B80" s="411"/>
      <c r="C80" s="412"/>
      <c r="D80" s="412"/>
      <c r="E80" s="412"/>
      <c r="F80" s="412"/>
      <c r="G80" s="412"/>
      <c r="H80" s="411"/>
      <c r="I80" s="411"/>
      <c r="J80" s="413"/>
      <c r="K80" s="413"/>
    </row>
    <row r="81" spans="1:11" ht="12.75" customHeight="1" x14ac:dyDescent="0.2">
      <c r="A81" s="410"/>
      <c r="B81" s="411"/>
      <c r="C81" s="412"/>
      <c r="D81" s="412"/>
      <c r="E81" s="412"/>
      <c r="F81" s="412"/>
      <c r="G81" s="412"/>
      <c r="H81" s="411"/>
      <c r="I81" s="411"/>
      <c r="J81" s="413"/>
      <c r="K81" s="413"/>
    </row>
    <row r="82" spans="1:11" ht="12.75" customHeight="1" x14ac:dyDescent="0.2">
      <c r="A82" s="410"/>
      <c r="B82" s="411"/>
      <c r="C82" s="412"/>
      <c r="D82" s="412"/>
      <c r="E82" s="412"/>
      <c r="F82" s="412"/>
      <c r="G82" s="412"/>
      <c r="H82" s="411"/>
      <c r="I82" s="411"/>
      <c r="J82" s="413"/>
      <c r="K82" s="413"/>
    </row>
    <row r="83" spans="1:11" ht="12.75" customHeight="1" x14ac:dyDescent="0.2">
      <c r="A83" s="410"/>
      <c r="B83" s="411"/>
      <c r="C83" s="412"/>
      <c r="D83" s="412"/>
      <c r="E83" s="412"/>
      <c r="F83" s="412"/>
      <c r="G83" s="412"/>
      <c r="H83" s="411"/>
      <c r="I83" s="411"/>
      <c r="J83" s="413"/>
      <c r="K83" s="413"/>
    </row>
    <row r="84" spans="1:11" ht="12.75" customHeight="1" x14ac:dyDescent="0.2">
      <c r="A84" s="410"/>
      <c r="B84" s="411"/>
      <c r="C84" s="412"/>
      <c r="D84" s="412"/>
      <c r="E84" s="412"/>
      <c r="F84" s="412"/>
      <c r="G84" s="412"/>
      <c r="H84" s="411"/>
      <c r="I84" s="411"/>
      <c r="J84" s="413"/>
      <c r="K84" s="413"/>
    </row>
    <row r="85" spans="1:11" ht="12.75" customHeight="1" x14ac:dyDescent="0.2">
      <c r="A85" s="410"/>
      <c r="B85" s="411"/>
      <c r="C85" s="412"/>
      <c r="D85" s="412"/>
      <c r="E85" s="412"/>
      <c r="F85" s="412"/>
      <c r="G85" s="412"/>
      <c r="H85" s="411"/>
      <c r="I85" s="411"/>
      <c r="J85" s="413"/>
      <c r="K85" s="413"/>
    </row>
    <row r="86" spans="1:11" ht="12.75" customHeight="1" x14ac:dyDescent="0.2">
      <c r="A86" s="410"/>
      <c r="B86" s="411"/>
      <c r="C86" s="412"/>
      <c r="D86" s="412"/>
      <c r="E86" s="412"/>
      <c r="F86" s="412"/>
      <c r="G86" s="412"/>
      <c r="H86" s="411"/>
      <c r="I86" s="411"/>
      <c r="J86" s="413"/>
      <c r="K86" s="413"/>
    </row>
    <row r="87" spans="1:11" ht="12.75" customHeight="1" x14ac:dyDescent="0.2">
      <c r="A87" s="410"/>
      <c r="B87" s="411"/>
      <c r="C87" s="412"/>
      <c r="D87" s="412"/>
      <c r="E87" s="412"/>
      <c r="F87" s="412"/>
      <c r="G87" s="412"/>
      <c r="H87" s="411"/>
      <c r="I87" s="411"/>
      <c r="J87" s="413"/>
      <c r="K87" s="413"/>
    </row>
    <row r="88" spans="1:11" ht="12.75" customHeight="1" x14ac:dyDescent="0.2">
      <c r="A88" s="410"/>
      <c r="B88" s="411"/>
      <c r="C88" s="412"/>
      <c r="D88" s="412"/>
      <c r="E88" s="412"/>
      <c r="F88" s="412"/>
      <c r="G88" s="412"/>
      <c r="H88" s="411"/>
      <c r="I88" s="411"/>
      <c r="J88" s="413"/>
      <c r="K88" s="413"/>
    </row>
    <row r="89" spans="1:11" ht="12.75" customHeight="1" x14ac:dyDescent="0.2">
      <c r="A89" s="410"/>
      <c r="B89" s="411"/>
      <c r="C89" s="412"/>
      <c r="D89" s="412"/>
      <c r="E89" s="412"/>
      <c r="F89" s="412"/>
      <c r="G89" s="412"/>
      <c r="H89" s="411"/>
      <c r="I89" s="411"/>
      <c r="J89" s="413"/>
      <c r="K89" s="413"/>
    </row>
    <row r="90" spans="1:11" ht="12.75" customHeight="1" x14ac:dyDescent="0.2">
      <c r="A90" s="410"/>
      <c r="B90" s="411"/>
      <c r="C90" s="412"/>
      <c r="D90" s="412"/>
      <c r="E90" s="412"/>
      <c r="F90" s="412"/>
      <c r="G90" s="412"/>
      <c r="H90" s="411"/>
      <c r="I90" s="411"/>
      <c r="J90" s="413"/>
      <c r="K90" s="413"/>
    </row>
    <row r="91" spans="1:11" ht="12.75" customHeight="1" x14ac:dyDescent="0.2">
      <c r="A91" s="410"/>
      <c r="B91" s="411"/>
      <c r="C91" s="412"/>
      <c r="D91" s="412"/>
      <c r="E91" s="412"/>
      <c r="F91" s="412"/>
      <c r="G91" s="412"/>
      <c r="H91" s="411"/>
      <c r="I91" s="411"/>
      <c r="J91" s="413"/>
      <c r="K91" s="413"/>
    </row>
    <row r="92" spans="1:11" ht="12.75" customHeight="1" x14ac:dyDescent="0.2">
      <c r="A92" s="410"/>
      <c r="B92" s="411"/>
      <c r="C92" s="412"/>
      <c r="D92" s="412"/>
      <c r="E92" s="412"/>
      <c r="F92" s="412"/>
      <c r="G92" s="412"/>
      <c r="H92" s="411"/>
      <c r="I92" s="411"/>
      <c r="J92" s="413"/>
      <c r="K92" s="413"/>
    </row>
    <row r="93" spans="1:11" ht="12.75" customHeight="1" x14ac:dyDescent="0.2">
      <c r="A93" s="410"/>
      <c r="B93" s="411"/>
      <c r="C93" s="412"/>
      <c r="D93" s="412"/>
      <c r="E93" s="412"/>
      <c r="F93" s="412"/>
      <c r="G93" s="412"/>
      <c r="H93" s="411"/>
      <c r="I93" s="411"/>
      <c r="J93" s="413"/>
      <c r="K93" s="413"/>
    </row>
    <row r="94" spans="1:11" ht="12.75" customHeight="1" x14ac:dyDescent="0.2">
      <c r="A94" s="410"/>
      <c r="B94" s="411"/>
      <c r="C94" s="412"/>
      <c r="D94" s="412"/>
      <c r="E94" s="412"/>
      <c r="F94" s="412"/>
      <c r="G94" s="412"/>
      <c r="H94" s="411"/>
      <c r="I94" s="411"/>
      <c r="J94" s="413"/>
      <c r="K94" s="413"/>
    </row>
    <row r="95" spans="1:11" ht="12.75" customHeight="1" x14ac:dyDescent="0.2">
      <c r="A95" s="410"/>
      <c r="B95" s="411"/>
      <c r="C95" s="412"/>
      <c r="D95" s="412"/>
      <c r="E95" s="412"/>
      <c r="F95" s="412"/>
      <c r="G95" s="412"/>
      <c r="H95" s="411"/>
      <c r="I95" s="411"/>
      <c r="J95" s="413"/>
      <c r="K95" s="413"/>
    </row>
    <row r="96" spans="1:11" ht="12.75" customHeight="1" x14ac:dyDescent="0.2">
      <c r="A96" s="410"/>
      <c r="B96" s="411"/>
      <c r="C96" s="412"/>
      <c r="D96" s="412"/>
      <c r="E96" s="412"/>
      <c r="F96" s="412"/>
      <c r="G96" s="412"/>
      <c r="H96" s="411"/>
      <c r="I96" s="411"/>
      <c r="J96" s="413"/>
      <c r="K96" s="413"/>
    </row>
    <row r="97" spans="1:11" ht="12.75" customHeight="1" x14ac:dyDescent="0.2">
      <c r="A97" s="410"/>
      <c r="B97" s="411"/>
      <c r="C97" s="412"/>
      <c r="D97" s="412"/>
      <c r="E97" s="412"/>
      <c r="F97" s="412"/>
      <c r="G97" s="412"/>
      <c r="H97" s="411"/>
      <c r="I97" s="411"/>
      <c r="J97" s="413"/>
      <c r="K97" s="413"/>
    </row>
    <row r="98" spans="1:11" ht="12.75" customHeight="1" x14ac:dyDescent="0.2">
      <c r="A98" s="410"/>
      <c r="B98" s="411"/>
      <c r="C98" s="412"/>
      <c r="D98" s="412"/>
      <c r="E98" s="412"/>
      <c r="F98" s="412"/>
      <c r="G98" s="412"/>
      <c r="H98" s="411"/>
      <c r="I98" s="411"/>
      <c r="J98" s="413"/>
      <c r="K98" s="413"/>
    </row>
    <row r="99" spans="1:11" ht="12.75" customHeight="1" x14ac:dyDescent="0.2">
      <c r="A99" s="410"/>
      <c r="B99" s="411"/>
      <c r="C99" s="412"/>
      <c r="D99" s="412"/>
      <c r="E99" s="412"/>
      <c r="F99" s="412"/>
      <c r="G99" s="412"/>
      <c r="H99" s="411"/>
      <c r="I99" s="411"/>
      <c r="J99" s="413"/>
      <c r="K99" s="413"/>
    </row>
  </sheetData>
  <sheetProtection algorithmName="SHA-512" hashValue="4Hn8zjXYsGPre0wdSDNWRY3WCphZc/lvVUVNr9A27lfg/E0CEWN91AdhEAzfLUW7BpvTGM27tvWZdf8ND6JTIg==" saltValue="qACX1sN+H7ngaiwM+u52Rw==" spinCount="100000" sheet="1" objects="1" scenarios="1"/>
  <mergeCells count="6">
    <mergeCell ref="C12:G12"/>
    <mergeCell ref="A5:A6"/>
    <mergeCell ref="C5:G6"/>
    <mergeCell ref="H5:H6"/>
    <mergeCell ref="I5:I6"/>
    <mergeCell ref="C11:G11"/>
  </mergeCells>
  <pageMargins left="0.7" right="0.7" top="0.75" bottom="0.75" header="0" footer="0"/>
  <pageSetup scale="86" fitToHeight="0" orientation="portrait" r:id="rId1"/>
  <headerFooter>
    <oddFooter>&amp;C&amp;G
C2.2.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C66B-97E6-45F4-9227-D46E6842690B}">
  <sheetPr>
    <tabColor rgb="FF808000"/>
    <pageSetUpPr fitToPage="1"/>
  </sheetPr>
  <dimension ref="A1:M216"/>
  <sheetViews>
    <sheetView view="pageBreakPreview" topLeftCell="A13" zoomScale="80" zoomScaleNormal="100" zoomScaleSheetLayoutView="80" workbookViewId="0">
      <selection activeCell="P31" sqref="P31"/>
    </sheetView>
  </sheetViews>
  <sheetFormatPr defaultColWidth="12.7109375" defaultRowHeight="15" customHeight="1" x14ac:dyDescent="0.2"/>
  <cols>
    <col min="1" max="1" width="6.7109375" style="383" customWidth="1"/>
    <col min="2" max="2" width="7.7109375" style="383" customWidth="1"/>
    <col min="3" max="3" width="3.7109375" style="383" customWidth="1"/>
    <col min="4" max="4" width="4.140625" style="383" customWidth="1"/>
    <col min="5" max="6" width="3.7109375" style="383" customWidth="1"/>
    <col min="7" max="7" width="31.7109375" style="383" customWidth="1"/>
    <col min="8" max="8" width="6.7109375" style="383" customWidth="1"/>
    <col min="9" max="9" width="7.7109375" style="383" customWidth="1"/>
    <col min="10" max="10" width="10.7109375" style="383" customWidth="1"/>
    <col min="11" max="11" width="12.7109375" style="383" customWidth="1"/>
    <col min="12" max="13" width="9.140625" style="383" customWidth="1"/>
    <col min="14" max="16384" width="12.7109375" style="383"/>
  </cols>
  <sheetData>
    <row r="1" spans="1:13" ht="12.75" customHeight="1" x14ac:dyDescent="0.2">
      <c r="A1" s="419" t="str">
        <f>'A-P&amp;G  (W23)'!A1</f>
        <v>Contract:  004/MKLM/2022/2023</v>
      </c>
      <c r="B1" s="420"/>
      <c r="C1" s="420"/>
      <c r="D1" s="420"/>
      <c r="E1" s="420"/>
      <c r="F1" s="420"/>
      <c r="G1" s="422"/>
      <c r="H1" s="422"/>
      <c r="I1" s="422"/>
      <c r="J1" s="423"/>
      <c r="K1" s="475"/>
      <c r="L1" s="412"/>
      <c r="M1" s="412"/>
    </row>
    <row r="2" spans="1:13" ht="12.75" customHeight="1" x14ac:dyDescent="0.2">
      <c r="A2" s="425" t="s">
        <v>0</v>
      </c>
      <c r="B2" s="426"/>
      <c r="C2" s="426"/>
      <c r="D2" s="426"/>
      <c r="E2" s="426"/>
      <c r="F2" s="426"/>
      <c r="G2" s="426"/>
      <c r="H2" s="426"/>
      <c r="I2" s="426"/>
      <c r="J2" s="413"/>
      <c r="K2" s="476"/>
      <c r="L2" s="412"/>
      <c r="M2" s="412"/>
    </row>
    <row r="3" spans="1:13" ht="12.75" customHeight="1" x14ac:dyDescent="0.2">
      <c r="A3" s="425" t="str">
        <f>'A-P&amp;G  (W23)'!A3</f>
        <v xml:space="preserve">Section C2.2:  Schedule of Quantities </v>
      </c>
      <c r="B3" s="428"/>
      <c r="C3" s="428"/>
      <c r="D3" s="428"/>
      <c r="E3" s="428"/>
      <c r="F3" s="428"/>
      <c r="G3" s="428"/>
      <c r="H3" s="428"/>
      <c r="I3" s="428"/>
      <c r="J3" s="413"/>
      <c r="K3" s="476"/>
      <c r="L3" s="412"/>
      <c r="M3" s="412"/>
    </row>
    <row r="4" spans="1:13" ht="12.75" customHeight="1" x14ac:dyDescent="0.2">
      <c r="A4" s="429" t="s">
        <v>83</v>
      </c>
      <c r="B4" s="428"/>
      <c r="C4" s="428"/>
      <c r="D4" s="428"/>
      <c r="E4" s="428"/>
      <c r="F4" s="428"/>
      <c r="G4" s="428"/>
      <c r="H4" s="428"/>
      <c r="I4" s="428"/>
      <c r="J4" s="413"/>
      <c r="K4" s="476"/>
      <c r="L4" s="412"/>
      <c r="M4" s="412"/>
    </row>
    <row r="5" spans="1:13" ht="12.75" customHeight="1" x14ac:dyDescent="0.2">
      <c r="A5" s="504" t="s">
        <v>3</v>
      </c>
      <c r="B5" s="505" t="s">
        <v>4</v>
      </c>
      <c r="C5" s="506" t="s">
        <v>5</v>
      </c>
      <c r="D5" s="507"/>
      <c r="E5" s="507"/>
      <c r="F5" s="507"/>
      <c r="G5" s="508"/>
      <c r="H5" s="509" t="s">
        <v>6</v>
      </c>
      <c r="I5" s="509" t="s">
        <v>7</v>
      </c>
      <c r="J5" s="510" t="s">
        <v>8</v>
      </c>
      <c r="K5" s="511" t="s">
        <v>9</v>
      </c>
      <c r="L5" s="512"/>
      <c r="M5" s="512"/>
    </row>
    <row r="6" spans="1:13" ht="12.75" customHeight="1" x14ac:dyDescent="0.2">
      <c r="A6" s="438"/>
      <c r="B6" s="439" t="s">
        <v>10</v>
      </c>
      <c r="C6" s="440"/>
      <c r="D6" s="441"/>
      <c r="E6" s="441"/>
      <c r="F6" s="441"/>
      <c r="G6" s="442"/>
      <c r="H6" s="443"/>
      <c r="I6" s="443"/>
      <c r="J6" s="444" t="s">
        <v>11</v>
      </c>
      <c r="K6" s="445" t="s">
        <v>11</v>
      </c>
      <c r="L6" s="512"/>
      <c r="M6" s="512"/>
    </row>
    <row r="7" spans="1:13" ht="12.75" customHeight="1" x14ac:dyDescent="0.2">
      <c r="A7" s="477"/>
      <c r="B7" s="380"/>
      <c r="C7" s="446"/>
      <c r="D7" s="447"/>
      <c r="E7" s="447"/>
      <c r="F7" s="447"/>
      <c r="G7" s="379"/>
      <c r="H7" s="380"/>
      <c r="I7" s="380"/>
      <c r="J7" s="398"/>
      <c r="K7" s="456"/>
      <c r="L7" s="412"/>
      <c r="M7" s="412"/>
    </row>
    <row r="8" spans="1:13" ht="12.75" customHeight="1" x14ac:dyDescent="0.2">
      <c r="A8" s="385">
        <v>4</v>
      </c>
      <c r="B8" s="449" t="s">
        <v>12</v>
      </c>
      <c r="C8" s="394" t="s">
        <v>13</v>
      </c>
      <c r="D8" s="394"/>
      <c r="E8" s="390"/>
      <c r="F8" s="396">
        <v>4</v>
      </c>
      <c r="G8" s="379"/>
      <c r="H8" s="380"/>
      <c r="I8" s="380"/>
      <c r="J8" s="398"/>
      <c r="K8" s="456"/>
      <c r="L8" s="412"/>
      <c r="M8" s="412"/>
    </row>
    <row r="9" spans="1:13" ht="12.75" customHeight="1" x14ac:dyDescent="0.2">
      <c r="A9" s="385"/>
      <c r="B9" s="513" t="s">
        <v>84</v>
      </c>
      <c r="C9" s="485" t="s">
        <v>85</v>
      </c>
      <c r="D9" s="390"/>
      <c r="E9" s="390"/>
      <c r="F9" s="390"/>
      <c r="G9" s="379"/>
      <c r="H9" s="380"/>
      <c r="I9" s="380"/>
      <c r="J9" s="398"/>
      <c r="K9" s="456"/>
      <c r="L9" s="412"/>
      <c r="M9" s="412"/>
    </row>
    <row r="10" spans="1:13" ht="12.75" customHeight="1" x14ac:dyDescent="0.2">
      <c r="A10" s="385"/>
      <c r="B10" s="483"/>
      <c r="C10" s="399"/>
      <c r="D10" s="384"/>
      <c r="E10" s="384"/>
      <c r="F10" s="384"/>
      <c r="G10" s="379"/>
      <c r="H10" s="380"/>
      <c r="I10" s="380"/>
      <c r="J10" s="398"/>
      <c r="K10" s="456"/>
      <c r="L10" s="412"/>
      <c r="M10" s="412"/>
    </row>
    <row r="11" spans="1:13" ht="12.75" customHeight="1" x14ac:dyDescent="0.2">
      <c r="A11" s="385">
        <v>4.0999999999999996</v>
      </c>
      <c r="B11" s="482"/>
      <c r="C11" s="485" t="s">
        <v>86</v>
      </c>
      <c r="D11" s="390"/>
      <c r="E11" s="390"/>
      <c r="F11" s="390"/>
      <c r="G11" s="379"/>
      <c r="H11" s="380"/>
      <c r="I11" s="380"/>
      <c r="J11" s="398"/>
      <c r="K11" s="456"/>
      <c r="L11" s="412"/>
      <c r="M11" s="412"/>
    </row>
    <row r="12" spans="1:13" ht="12.75" customHeight="1" x14ac:dyDescent="0.2">
      <c r="A12" s="385"/>
      <c r="B12" s="483"/>
      <c r="C12" s="452"/>
      <c r="D12" s="378"/>
      <c r="E12" s="378"/>
      <c r="F12" s="378"/>
      <c r="G12" s="379"/>
      <c r="H12" s="380"/>
      <c r="I12" s="380"/>
      <c r="J12" s="398"/>
      <c r="K12" s="456"/>
      <c r="L12" s="412"/>
      <c r="M12" s="412"/>
    </row>
    <row r="13" spans="1:13" ht="12.75" customHeight="1" x14ac:dyDescent="0.2">
      <c r="A13" s="385" t="s">
        <v>177</v>
      </c>
      <c r="B13" s="482" t="s">
        <v>21</v>
      </c>
      <c r="C13" s="452" t="s">
        <v>29</v>
      </c>
      <c r="D13" s="377" t="s">
        <v>22</v>
      </c>
      <c r="E13" s="384" t="s">
        <v>87</v>
      </c>
      <c r="F13" s="378"/>
      <c r="G13" s="379"/>
      <c r="H13" s="380"/>
      <c r="I13" s="380"/>
      <c r="J13" s="398"/>
      <c r="K13" s="456"/>
      <c r="L13" s="412"/>
      <c r="M13" s="412"/>
    </row>
    <row r="14" spans="1:13" ht="12.75" customHeight="1" x14ac:dyDescent="0.2">
      <c r="A14" s="385"/>
      <c r="B14" s="482"/>
      <c r="C14" s="452"/>
      <c r="D14" s="377"/>
      <c r="E14" s="453" t="s">
        <v>88</v>
      </c>
      <c r="F14" s="378"/>
      <c r="G14" s="379"/>
      <c r="H14" s="380"/>
      <c r="I14" s="380"/>
      <c r="J14" s="398"/>
      <c r="K14" s="456"/>
      <c r="L14" s="412"/>
      <c r="M14" s="412"/>
    </row>
    <row r="15" spans="1:13" ht="12.75" customHeight="1" x14ac:dyDescent="0.2">
      <c r="A15" s="385"/>
      <c r="B15" s="482"/>
      <c r="C15" s="452"/>
      <c r="D15" s="377"/>
      <c r="E15" s="377"/>
      <c r="F15" s="378"/>
      <c r="G15" s="379"/>
      <c r="H15" s="380"/>
      <c r="I15" s="380"/>
      <c r="J15" s="461"/>
      <c r="K15" s="469"/>
      <c r="L15" s="412"/>
      <c r="M15" s="412"/>
    </row>
    <row r="16" spans="1:13" ht="12.75" customHeight="1" x14ac:dyDescent="0.2">
      <c r="A16" s="459"/>
      <c r="B16" s="482"/>
      <c r="C16" s="452"/>
      <c r="D16" s="377" t="s">
        <v>89</v>
      </c>
      <c r="E16" s="503" t="s">
        <v>90</v>
      </c>
      <c r="F16" s="472"/>
      <c r="G16" s="473"/>
      <c r="H16" s="380" t="s">
        <v>91</v>
      </c>
      <c r="I16" s="380">
        <v>2900</v>
      </c>
      <c r="J16" s="305"/>
      <c r="K16" s="382">
        <f>J16*I16</f>
        <v>0</v>
      </c>
      <c r="L16" s="412"/>
      <c r="M16" s="412"/>
    </row>
    <row r="17" spans="1:13" ht="12.75" customHeight="1" x14ac:dyDescent="0.2">
      <c r="A17" s="385"/>
      <c r="B17" s="482"/>
      <c r="C17" s="452"/>
      <c r="D17" s="377"/>
      <c r="E17" s="384"/>
      <c r="F17" s="378"/>
      <c r="G17" s="379"/>
      <c r="H17" s="380"/>
      <c r="I17" s="380"/>
      <c r="J17" s="461"/>
      <c r="K17" s="382"/>
      <c r="L17" s="412"/>
      <c r="M17" s="412"/>
    </row>
    <row r="18" spans="1:13" ht="12.75" customHeight="1" x14ac:dyDescent="0.2">
      <c r="A18" s="385" t="s">
        <v>178</v>
      </c>
      <c r="B18" s="482" t="s">
        <v>21</v>
      </c>
      <c r="C18" s="452" t="s">
        <v>49</v>
      </c>
      <c r="D18" s="384" t="s">
        <v>92</v>
      </c>
      <c r="E18" s="384"/>
      <c r="F18" s="378"/>
      <c r="G18" s="379"/>
      <c r="H18" s="380"/>
      <c r="I18" s="380"/>
      <c r="J18" s="461"/>
      <c r="K18" s="382"/>
      <c r="L18" s="412"/>
      <c r="M18" s="412"/>
    </row>
    <row r="19" spans="1:13" ht="12.75" customHeight="1" x14ac:dyDescent="0.2">
      <c r="A19" s="385"/>
      <c r="B19" s="483"/>
      <c r="C19" s="452"/>
      <c r="D19" s="377"/>
      <c r="E19" s="378"/>
      <c r="F19" s="378"/>
      <c r="G19" s="379"/>
      <c r="H19" s="380"/>
      <c r="I19" s="380"/>
      <c r="J19" s="461"/>
      <c r="K19" s="382"/>
      <c r="L19" s="412"/>
      <c r="M19" s="412"/>
    </row>
    <row r="20" spans="1:13" ht="12.75" customHeight="1" x14ac:dyDescent="0.2">
      <c r="A20" s="459"/>
      <c r="B20" s="483"/>
      <c r="C20" s="451"/>
      <c r="D20" s="377">
        <v>1</v>
      </c>
      <c r="E20" s="502" t="s">
        <v>93</v>
      </c>
      <c r="F20" s="378"/>
      <c r="G20" s="379"/>
      <c r="H20" s="380" t="s">
        <v>91</v>
      </c>
      <c r="I20" s="380">
        <v>50</v>
      </c>
      <c r="J20" s="305"/>
      <c r="K20" s="382">
        <f>J20*I20</f>
        <v>0</v>
      </c>
      <c r="L20" s="413"/>
      <c r="M20" s="412"/>
    </row>
    <row r="21" spans="1:13" ht="12.75" customHeight="1" x14ac:dyDescent="0.2">
      <c r="A21" s="459"/>
      <c r="B21" s="483"/>
      <c r="C21" s="451"/>
      <c r="D21" s="377"/>
      <c r="E21" s="378"/>
      <c r="F21" s="378"/>
      <c r="G21" s="379"/>
      <c r="H21" s="380"/>
      <c r="I21" s="380"/>
      <c r="J21" s="461"/>
      <c r="K21" s="382"/>
      <c r="L21" s="412"/>
      <c r="M21" s="412"/>
    </row>
    <row r="22" spans="1:13" ht="12.75" customHeight="1" x14ac:dyDescent="0.2">
      <c r="A22" s="459"/>
      <c r="B22" s="483"/>
      <c r="C22" s="451"/>
      <c r="D22" s="377">
        <v>2</v>
      </c>
      <c r="E22" s="378" t="s">
        <v>174</v>
      </c>
      <c r="F22" s="378"/>
      <c r="G22" s="379"/>
      <c r="H22" s="380" t="s">
        <v>175</v>
      </c>
      <c r="I22" s="380">
        <v>50</v>
      </c>
      <c r="J22" s="305"/>
      <c r="K22" s="382">
        <f>J22*I22</f>
        <v>0</v>
      </c>
      <c r="L22" s="412"/>
      <c r="M22" s="412"/>
    </row>
    <row r="23" spans="1:13" ht="12.75" customHeight="1" x14ac:dyDescent="0.2">
      <c r="A23" s="459"/>
      <c r="B23" s="483"/>
      <c r="C23" s="451"/>
      <c r="D23" s="377"/>
      <c r="E23" s="378"/>
      <c r="F23" s="378"/>
      <c r="G23" s="379"/>
      <c r="H23" s="380"/>
      <c r="I23" s="380"/>
      <c r="J23" s="461"/>
      <c r="K23" s="382"/>
      <c r="L23" s="412"/>
      <c r="M23" s="412"/>
    </row>
    <row r="24" spans="1:13" ht="12.75" customHeight="1" x14ac:dyDescent="0.2">
      <c r="A24" s="459"/>
      <c r="B24" s="483"/>
      <c r="C24" s="451"/>
      <c r="D24" s="377"/>
      <c r="E24" s="378"/>
      <c r="F24" s="378"/>
      <c r="G24" s="379"/>
      <c r="H24" s="380"/>
      <c r="I24" s="380"/>
      <c r="J24" s="461"/>
      <c r="K24" s="382"/>
      <c r="L24" s="412"/>
      <c r="M24" s="412"/>
    </row>
    <row r="25" spans="1:13" ht="12.75" customHeight="1" x14ac:dyDescent="0.2">
      <c r="A25" s="385" t="s">
        <v>179</v>
      </c>
      <c r="B25" s="482"/>
      <c r="C25" s="460" t="s">
        <v>94</v>
      </c>
      <c r="D25" s="378"/>
      <c r="E25" s="377"/>
      <c r="F25" s="393"/>
      <c r="G25" s="379"/>
      <c r="H25" s="380"/>
      <c r="I25" s="380"/>
      <c r="J25" s="461"/>
      <c r="K25" s="382"/>
      <c r="L25" s="412"/>
      <c r="M25" s="412"/>
    </row>
    <row r="26" spans="1:13" ht="12.75" customHeight="1" x14ac:dyDescent="0.2">
      <c r="A26" s="385"/>
      <c r="B26" s="482"/>
      <c r="C26" s="460" t="s">
        <v>95</v>
      </c>
      <c r="D26" s="378"/>
      <c r="E26" s="377"/>
      <c r="F26" s="393"/>
      <c r="G26" s="379"/>
      <c r="H26" s="380"/>
      <c r="I26" s="380"/>
      <c r="J26" s="461"/>
      <c r="K26" s="382"/>
      <c r="L26" s="412"/>
      <c r="M26" s="412"/>
    </row>
    <row r="27" spans="1:13" ht="12.75" customHeight="1" x14ac:dyDescent="0.2">
      <c r="A27" s="385"/>
      <c r="B27" s="482"/>
      <c r="C27" s="451"/>
      <c r="D27" s="378"/>
      <c r="E27" s="377"/>
      <c r="F27" s="393"/>
      <c r="G27" s="379"/>
      <c r="H27" s="380"/>
      <c r="I27" s="380"/>
      <c r="J27" s="461"/>
      <c r="K27" s="382"/>
      <c r="L27" s="412"/>
      <c r="M27" s="412"/>
    </row>
    <row r="28" spans="1:13" ht="12.75" customHeight="1" x14ac:dyDescent="0.2">
      <c r="A28" s="385"/>
      <c r="B28" s="482" t="s">
        <v>96</v>
      </c>
      <c r="C28" s="451"/>
      <c r="D28" s="378" t="s">
        <v>89</v>
      </c>
      <c r="E28" s="458" t="s">
        <v>97</v>
      </c>
      <c r="F28" s="393"/>
      <c r="G28" s="379"/>
      <c r="H28" s="380" t="s">
        <v>82</v>
      </c>
      <c r="I28" s="380">
        <f>3*3*250</f>
        <v>2250</v>
      </c>
      <c r="J28" s="305"/>
      <c r="K28" s="382">
        <f>J28*I28</f>
        <v>0</v>
      </c>
      <c r="L28" s="412"/>
      <c r="M28" s="412"/>
    </row>
    <row r="29" spans="1:13" ht="12.75" customHeight="1" x14ac:dyDescent="0.2">
      <c r="A29" s="385"/>
      <c r="B29" s="482"/>
      <c r="C29" s="451"/>
      <c r="D29" s="378"/>
      <c r="E29" s="377"/>
      <c r="F29" s="393"/>
      <c r="G29" s="379"/>
      <c r="H29" s="380"/>
      <c r="I29" s="380"/>
      <c r="J29" s="461"/>
      <c r="K29" s="382"/>
      <c r="L29" s="412"/>
      <c r="M29" s="412"/>
    </row>
    <row r="30" spans="1:13" ht="12.75" customHeight="1" x14ac:dyDescent="0.2">
      <c r="A30" s="385" t="s">
        <v>176</v>
      </c>
      <c r="B30" s="482"/>
      <c r="C30" s="399" t="s">
        <v>99</v>
      </c>
      <c r="D30" s="378"/>
      <c r="E30" s="378"/>
      <c r="F30" s="378"/>
      <c r="G30" s="379"/>
      <c r="H30" s="380"/>
      <c r="I30" s="380"/>
      <c r="J30" s="461"/>
      <c r="K30" s="382"/>
      <c r="L30" s="412"/>
      <c r="M30" s="412"/>
    </row>
    <row r="31" spans="1:13" ht="12.75" customHeight="1" x14ac:dyDescent="0.2">
      <c r="A31" s="481"/>
      <c r="B31" s="482"/>
      <c r="C31" s="451"/>
      <c r="D31" s="378"/>
      <c r="E31" s="378"/>
      <c r="F31" s="378"/>
      <c r="G31" s="379"/>
      <c r="H31" s="380"/>
      <c r="I31" s="380"/>
      <c r="J31" s="461"/>
      <c r="K31" s="382"/>
      <c r="L31" s="412"/>
      <c r="M31" s="412"/>
    </row>
    <row r="32" spans="1:13" ht="12.75" customHeight="1" x14ac:dyDescent="0.2">
      <c r="A32" s="481"/>
      <c r="B32" s="482"/>
      <c r="C32" s="460" t="s">
        <v>100</v>
      </c>
      <c r="D32" s="378"/>
      <c r="E32" s="378"/>
      <c r="F32" s="378"/>
      <c r="G32" s="379"/>
      <c r="H32" s="380"/>
      <c r="I32" s="380"/>
      <c r="J32" s="461"/>
      <c r="K32" s="382"/>
      <c r="L32" s="412"/>
      <c r="M32" s="412"/>
    </row>
    <row r="33" spans="1:13" ht="12.75" customHeight="1" x14ac:dyDescent="0.2">
      <c r="A33" s="481"/>
      <c r="B33" s="482"/>
      <c r="C33" s="463" t="s">
        <v>101</v>
      </c>
      <c r="D33" s="378"/>
      <c r="E33" s="378"/>
      <c r="F33" s="378"/>
      <c r="G33" s="379"/>
      <c r="H33" s="380"/>
      <c r="I33" s="380"/>
      <c r="J33" s="461"/>
      <c r="K33" s="382"/>
      <c r="L33" s="412"/>
      <c r="M33" s="412"/>
    </row>
    <row r="34" spans="1:13" ht="12.75" customHeight="1" x14ac:dyDescent="0.2">
      <c r="A34" s="481"/>
      <c r="B34" s="482"/>
      <c r="C34" s="451"/>
      <c r="D34" s="378"/>
      <c r="E34" s="378"/>
      <c r="F34" s="378"/>
      <c r="G34" s="379"/>
      <c r="H34" s="380"/>
      <c r="I34" s="380"/>
      <c r="J34" s="461"/>
      <c r="K34" s="382"/>
      <c r="L34" s="412"/>
      <c r="M34" s="412"/>
    </row>
    <row r="35" spans="1:13" ht="12.75" customHeight="1" x14ac:dyDescent="0.2">
      <c r="A35" s="501" t="s">
        <v>180</v>
      </c>
      <c r="B35" s="482" t="s">
        <v>102</v>
      </c>
      <c r="C35" s="452" t="s">
        <v>29</v>
      </c>
      <c r="D35" s="384" t="s">
        <v>103</v>
      </c>
      <c r="E35" s="378"/>
      <c r="F35" s="378"/>
      <c r="G35" s="379"/>
      <c r="H35" s="380"/>
      <c r="I35" s="380"/>
      <c r="J35" s="461"/>
      <c r="K35" s="382"/>
      <c r="L35" s="412"/>
      <c r="M35" s="412"/>
    </row>
    <row r="36" spans="1:13" ht="12.75" customHeight="1" x14ac:dyDescent="0.2">
      <c r="A36" s="500"/>
      <c r="B36" s="482"/>
      <c r="C36" s="452"/>
      <c r="D36" s="384" t="s">
        <v>104</v>
      </c>
      <c r="E36" s="378"/>
      <c r="F36" s="378"/>
      <c r="G36" s="379"/>
      <c r="H36" s="380"/>
      <c r="I36" s="380"/>
      <c r="J36" s="461"/>
      <c r="K36" s="382"/>
      <c r="L36" s="412"/>
      <c r="M36" s="412"/>
    </row>
    <row r="37" spans="1:13" ht="12.75" customHeight="1" x14ac:dyDescent="0.2">
      <c r="A37" s="500"/>
      <c r="B37" s="482"/>
      <c r="C37" s="452"/>
      <c r="D37" s="378"/>
      <c r="E37" s="378"/>
      <c r="F37" s="378"/>
      <c r="G37" s="379"/>
      <c r="H37" s="380"/>
      <c r="I37" s="380"/>
      <c r="J37" s="461"/>
      <c r="K37" s="382"/>
      <c r="L37" s="412"/>
      <c r="M37" s="412"/>
    </row>
    <row r="38" spans="1:13" ht="12.75" customHeight="1" x14ac:dyDescent="0.2">
      <c r="A38" s="459"/>
      <c r="B38" s="482"/>
      <c r="C38" s="452"/>
      <c r="D38" s="377" t="s">
        <v>22</v>
      </c>
      <c r="E38" s="378" t="s">
        <v>105</v>
      </c>
      <c r="F38" s="378"/>
      <c r="G38" s="379"/>
      <c r="H38" s="380" t="s">
        <v>91</v>
      </c>
      <c r="I38" s="474">
        <v>900</v>
      </c>
      <c r="J38" s="305"/>
      <c r="K38" s="382">
        <f>J38*I38</f>
        <v>0</v>
      </c>
      <c r="L38" s="412"/>
      <c r="M38" s="412"/>
    </row>
    <row r="39" spans="1:13" ht="12.75" customHeight="1" x14ac:dyDescent="0.2">
      <c r="A39" s="385"/>
      <c r="B39" s="482"/>
      <c r="C39" s="451"/>
      <c r="D39" s="378"/>
      <c r="E39" s="377"/>
      <c r="F39" s="393"/>
      <c r="G39" s="379"/>
      <c r="H39" s="380"/>
      <c r="I39" s="380"/>
      <c r="J39" s="461"/>
      <c r="K39" s="382"/>
      <c r="L39" s="412"/>
      <c r="M39" s="412"/>
    </row>
    <row r="40" spans="1:13" ht="15.75" customHeight="1" x14ac:dyDescent="0.2">
      <c r="A40" s="500"/>
      <c r="B40" s="482"/>
      <c r="C40" s="399"/>
      <c r="D40" s="378"/>
      <c r="E40" s="378"/>
      <c r="F40" s="378"/>
      <c r="G40" s="379"/>
      <c r="H40" s="380"/>
      <c r="I40" s="380"/>
      <c r="J40" s="461"/>
      <c r="K40" s="382"/>
      <c r="L40" s="412"/>
      <c r="M40" s="412"/>
    </row>
    <row r="41" spans="1:13" ht="12.75" customHeight="1" x14ac:dyDescent="0.2">
      <c r="A41" s="500"/>
      <c r="B41" s="482"/>
      <c r="C41" s="451"/>
      <c r="D41" s="378"/>
      <c r="E41" s="378"/>
      <c r="F41" s="378"/>
      <c r="G41" s="379"/>
      <c r="H41" s="380"/>
      <c r="I41" s="380"/>
      <c r="J41" s="461"/>
      <c r="K41" s="382"/>
      <c r="L41" s="412"/>
      <c r="M41" s="412"/>
    </row>
    <row r="42" spans="1:13" ht="12.75" customHeight="1" x14ac:dyDescent="0.2">
      <c r="A42" s="481"/>
      <c r="B42" s="482"/>
      <c r="C42" s="452"/>
      <c r="D42" s="384"/>
      <c r="E42" s="378"/>
      <c r="F42" s="378"/>
      <c r="G42" s="379"/>
      <c r="H42" s="380"/>
      <c r="I42" s="380"/>
      <c r="J42" s="461"/>
      <c r="K42" s="382"/>
      <c r="L42" s="412"/>
      <c r="M42" s="412"/>
    </row>
    <row r="43" spans="1:13" ht="12.75" customHeight="1" x14ac:dyDescent="0.2">
      <c r="A43" s="481"/>
      <c r="B43" s="482"/>
      <c r="C43" s="452"/>
      <c r="D43" s="384"/>
      <c r="E43" s="378"/>
      <c r="F43" s="378"/>
      <c r="G43" s="379"/>
      <c r="H43" s="380"/>
      <c r="I43" s="380"/>
      <c r="J43" s="461"/>
      <c r="K43" s="382"/>
      <c r="L43" s="412"/>
      <c r="M43" s="412"/>
    </row>
    <row r="44" spans="1:13" ht="12.75" customHeight="1" x14ac:dyDescent="0.2">
      <c r="A44" s="481"/>
      <c r="B44" s="482"/>
      <c r="C44" s="452"/>
      <c r="D44" s="384"/>
      <c r="E44" s="378"/>
      <c r="F44" s="378"/>
      <c r="G44" s="379"/>
      <c r="H44" s="380"/>
      <c r="I44" s="380"/>
      <c r="J44" s="461"/>
      <c r="K44" s="382"/>
      <c r="L44" s="412"/>
      <c r="M44" s="412"/>
    </row>
    <row r="45" spans="1:13" ht="12.75" customHeight="1" x14ac:dyDescent="0.2">
      <c r="A45" s="481"/>
      <c r="B45" s="482"/>
      <c r="C45" s="452"/>
      <c r="D45" s="384"/>
      <c r="E45" s="378"/>
      <c r="F45" s="378"/>
      <c r="G45" s="379"/>
      <c r="H45" s="380"/>
      <c r="I45" s="380"/>
      <c r="J45" s="461"/>
      <c r="K45" s="382"/>
      <c r="L45" s="412"/>
      <c r="M45" s="412"/>
    </row>
    <row r="46" spans="1:13" ht="12.75" customHeight="1" x14ac:dyDescent="0.2">
      <c r="A46" s="481"/>
      <c r="B46" s="482"/>
      <c r="C46" s="452"/>
      <c r="D46" s="384"/>
      <c r="E46" s="378"/>
      <c r="F46" s="378"/>
      <c r="G46" s="379"/>
      <c r="H46" s="380"/>
      <c r="I46" s="380"/>
      <c r="J46" s="461"/>
      <c r="K46" s="382"/>
      <c r="L46" s="412"/>
      <c r="M46" s="412"/>
    </row>
    <row r="47" spans="1:13" ht="12.75" customHeight="1" x14ac:dyDescent="0.2">
      <c r="A47" s="481"/>
      <c r="B47" s="482"/>
      <c r="C47" s="452"/>
      <c r="D47" s="384"/>
      <c r="E47" s="378"/>
      <c r="F47" s="378"/>
      <c r="G47" s="379"/>
      <c r="H47" s="380"/>
      <c r="I47" s="380"/>
      <c r="J47" s="461"/>
      <c r="K47" s="382"/>
      <c r="L47" s="412"/>
      <c r="M47" s="412"/>
    </row>
    <row r="48" spans="1:13" ht="12.75" customHeight="1" x14ac:dyDescent="0.2">
      <c r="A48" s="481"/>
      <c r="B48" s="482"/>
      <c r="C48" s="452"/>
      <c r="D48" s="384"/>
      <c r="E48" s="378"/>
      <c r="F48" s="378"/>
      <c r="G48" s="379"/>
      <c r="H48" s="380"/>
      <c r="I48" s="380"/>
      <c r="J48" s="461"/>
      <c r="K48" s="382"/>
      <c r="L48" s="412"/>
      <c r="M48" s="412"/>
    </row>
    <row r="49" spans="1:13" ht="12.75" customHeight="1" x14ac:dyDescent="0.2">
      <c r="A49" s="481"/>
      <c r="B49" s="482"/>
      <c r="C49" s="452"/>
      <c r="D49" s="384"/>
      <c r="E49" s="378"/>
      <c r="F49" s="378"/>
      <c r="G49" s="379"/>
      <c r="H49" s="380"/>
      <c r="I49" s="380"/>
      <c r="J49" s="461"/>
      <c r="K49" s="382"/>
      <c r="L49" s="412"/>
      <c r="M49" s="412"/>
    </row>
    <row r="50" spans="1:13" ht="12.75" customHeight="1" x14ac:dyDescent="0.2">
      <c r="A50" s="481"/>
      <c r="B50" s="482"/>
      <c r="C50" s="452"/>
      <c r="D50" s="384"/>
      <c r="E50" s="378"/>
      <c r="F50" s="378"/>
      <c r="G50" s="379"/>
      <c r="H50" s="380"/>
      <c r="I50" s="380"/>
      <c r="J50" s="461"/>
      <c r="K50" s="382"/>
      <c r="L50" s="412"/>
      <c r="M50" s="412"/>
    </row>
    <row r="51" spans="1:13" ht="12.75" customHeight="1" x14ac:dyDescent="0.2">
      <c r="A51" s="481"/>
      <c r="B51" s="482"/>
      <c r="C51" s="452"/>
      <c r="D51" s="384"/>
      <c r="E51" s="378"/>
      <c r="F51" s="378"/>
      <c r="G51" s="379"/>
      <c r="H51" s="380"/>
      <c r="I51" s="380"/>
      <c r="J51" s="461"/>
      <c r="K51" s="382"/>
      <c r="L51" s="412"/>
      <c r="M51" s="412"/>
    </row>
    <row r="52" spans="1:13" ht="12.75" customHeight="1" x14ac:dyDescent="0.2">
      <c r="A52" s="481"/>
      <c r="B52" s="482"/>
      <c r="C52" s="452"/>
      <c r="D52" s="384"/>
      <c r="E52" s="378"/>
      <c r="F52" s="378"/>
      <c r="G52" s="379"/>
      <c r="H52" s="380"/>
      <c r="I52" s="380"/>
      <c r="J52" s="461"/>
      <c r="K52" s="382"/>
      <c r="L52" s="412"/>
      <c r="M52" s="412"/>
    </row>
    <row r="53" spans="1:13" ht="12.75" customHeight="1" x14ac:dyDescent="0.2">
      <c r="A53" s="459"/>
      <c r="B53" s="482"/>
      <c r="C53" s="451"/>
      <c r="D53" s="378"/>
      <c r="E53" s="377"/>
      <c r="F53" s="378"/>
      <c r="G53" s="379"/>
      <c r="H53" s="380"/>
      <c r="I53" s="380"/>
      <c r="J53" s="461"/>
      <c r="K53" s="382"/>
      <c r="L53" s="412"/>
      <c r="M53" s="412"/>
    </row>
    <row r="54" spans="1:13" ht="12.75" customHeight="1" x14ac:dyDescent="0.2">
      <c r="A54" s="385"/>
      <c r="B54" s="482"/>
      <c r="C54" s="451"/>
      <c r="D54" s="378"/>
      <c r="E54" s="377"/>
      <c r="F54" s="393"/>
      <c r="G54" s="379"/>
      <c r="H54" s="380"/>
      <c r="I54" s="380"/>
      <c r="J54" s="461"/>
      <c r="K54" s="469"/>
      <c r="L54" s="412"/>
      <c r="M54" s="412"/>
    </row>
    <row r="55" spans="1:13" ht="12.75" customHeight="1" x14ac:dyDescent="0.2">
      <c r="A55" s="385"/>
      <c r="B55" s="483"/>
      <c r="C55" s="484"/>
      <c r="D55" s="472"/>
      <c r="E55" s="472"/>
      <c r="F55" s="472"/>
      <c r="G55" s="473"/>
      <c r="H55" s="380"/>
      <c r="I55" s="380"/>
      <c r="J55" s="461"/>
      <c r="K55" s="469"/>
      <c r="L55" s="412"/>
      <c r="M55" s="412"/>
    </row>
    <row r="56" spans="1:13" ht="12.75" customHeight="1" x14ac:dyDescent="0.2">
      <c r="A56" s="385"/>
      <c r="B56" s="483"/>
      <c r="C56" s="399"/>
      <c r="D56" s="384"/>
      <c r="E56" s="384"/>
      <c r="F56" s="384"/>
      <c r="G56" s="379"/>
      <c r="H56" s="380"/>
      <c r="I56" s="380"/>
      <c r="J56" s="461"/>
      <c r="K56" s="469"/>
      <c r="L56" s="412"/>
      <c r="M56" s="412"/>
    </row>
    <row r="57" spans="1:13" ht="12.75" customHeight="1" x14ac:dyDescent="0.2">
      <c r="A57" s="385"/>
      <c r="B57" s="483"/>
      <c r="C57" s="399"/>
      <c r="D57" s="378"/>
      <c r="E57" s="378"/>
      <c r="F57" s="378"/>
      <c r="G57" s="379"/>
      <c r="H57" s="380"/>
      <c r="I57" s="380"/>
      <c r="J57" s="398"/>
      <c r="K57" s="456"/>
      <c r="L57" s="412"/>
      <c r="M57" s="412"/>
    </row>
    <row r="58" spans="1:13" ht="12.75" customHeight="1" x14ac:dyDescent="0.2">
      <c r="A58" s="459"/>
      <c r="B58" s="482"/>
      <c r="C58" s="394" t="str">
        <f>C8</f>
        <v>SCHEDULE:</v>
      </c>
      <c r="D58" s="395"/>
      <c r="E58" s="395"/>
      <c r="F58" s="396">
        <f>$F$8</f>
        <v>4</v>
      </c>
      <c r="G58" s="397"/>
      <c r="H58" s="380"/>
      <c r="I58" s="380"/>
      <c r="J58" s="398"/>
      <c r="K58" s="456"/>
      <c r="L58" s="412"/>
      <c r="M58" s="412"/>
    </row>
    <row r="59" spans="1:13" ht="12.75" customHeight="1" x14ac:dyDescent="0.2">
      <c r="A59" s="385"/>
      <c r="B59" s="482"/>
      <c r="C59" s="485" t="s">
        <v>85</v>
      </c>
      <c r="D59" s="395"/>
      <c r="E59" s="395"/>
      <c r="F59" s="395"/>
      <c r="G59" s="397"/>
      <c r="H59" s="380"/>
      <c r="I59" s="380"/>
      <c r="J59" s="398"/>
      <c r="K59" s="456"/>
      <c r="L59" s="412"/>
      <c r="M59" s="412"/>
    </row>
    <row r="60" spans="1:13" ht="30.6" customHeight="1" thickBot="1" x14ac:dyDescent="0.25">
      <c r="A60" s="486"/>
      <c r="B60" s="404"/>
      <c r="C60" s="467" t="s">
        <v>56</v>
      </c>
      <c r="D60" s="406"/>
      <c r="E60" s="406"/>
      <c r="F60" s="406"/>
      <c r="G60" s="406"/>
      <c r="H60" s="404"/>
      <c r="I60" s="407"/>
      <c r="J60" s="408" t="s">
        <v>57</v>
      </c>
      <c r="K60" s="468">
        <f>SUM(K14:K40)</f>
        <v>0</v>
      </c>
      <c r="L60" s="412"/>
      <c r="M60" s="412"/>
    </row>
    <row r="61" spans="1:13" ht="12.75" customHeight="1" x14ac:dyDescent="0.2">
      <c r="A61" s="487"/>
      <c r="B61" s="411"/>
      <c r="C61" s="412"/>
      <c r="D61" s="412"/>
      <c r="E61" s="412"/>
      <c r="F61" s="412"/>
      <c r="G61" s="412"/>
      <c r="H61" s="411"/>
      <c r="I61" s="488"/>
      <c r="J61" s="488"/>
      <c r="K61" s="489"/>
      <c r="L61" s="412"/>
      <c r="M61" s="412"/>
    </row>
    <row r="62" spans="1:13" ht="12.75" customHeight="1" x14ac:dyDescent="0.2">
      <c r="A62" s="377"/>
      <c r="B62" s="490"/>
      <c r="C62" s="378"/>
      <c r="D62" s="377"/>
      <c r="E62" s="378"/>
      <c r="F62" s="378"/>
      <c r="G62" s="412"/>
      <c r="H62" s="411"/>
      <c r="I62" s="411"/>
      <c r="J62" s="413"/>
      <c r="K62" s="413"/>
      <c r="L62" s="412"/>
      <c r="M62" s="412"/>
    </row>
    <row r="63" spans="1:13" ht="12.75" customHeight="1" x14ac:dyDescent="0.2">
      <c r="A63" s="491"/>
      <c r="B63" s="490"/>
      <c r="C63" s="377"/>
      <c r="D63" s="378"/>
      <c r="E63" s="378"/>
      <c r="F63" s="378"/>
      <c r="G63" s="412"/>
      <c r="H63" s="411"/>
      <c r="I63" s="411"/>
      <c r="J63" s="413"/>
      <c r="K63" s="413"/>
      <c r="L63" s="412"/>
      <c r="M63" s="412"/>
    </row>
    <row r="64" spans="1:13" ht="12.75" customHeight="1" x14ac:dyDescent="0.2">
      <c r="A64" s="377"/>
      <c r="B64" s="490"/>
      <c r="C64" s="378"/>
      <c r="D64" s="458"/>
      <c r="E64" s="377"/>
      <c r="F64" s="378"/>
      <c r="G64" s="412"/>
      <c r="H64" s="411"/>
      <c r="I64" s="411"/>
      <c r="J64" s="413"/>
      <c r="K64" s="413"/>
      <c r="L64" s="412"/>
      <c r="M64" s="412"/>
    </row>
    <row r="65" spans="1:13" ht="12.75" customHeight="1" x14ac:dyDescent="0.2">
      <c r="A65" s="377"/>
      <c r="B65" s="490"/>
      <c r="C65" s="378"/>
      <c r="D65" s="378"/>
      <c r="E65" s="377"/>
      <c r="F65" s="378"/>
      <c r="G65" s="412"/>
      <c r="H65" s="411"/>
      <c r="I65" s="411"/>
      <c r="J65" s="413"/>
      <c r="K65" s="413"/>
      <c r="L65" s="412"/>
      <c r="M65" s="412"/>
    </row>
    <row r="66" spans="1:13" ht="12.75" customHeight="1" x14ac:dyDescent="0.2">
      <c r="A66" s="377"/>
      <c r="B66" s="490"/>
      <c r="C66" s="378"/>
      <c r="D66" s="378"/>
      <c r="E66" s="377"/>
      <c r="F66" s="378"/>
      <c r="G66" s="412"/>
      <c r="H66" s="411"/>
      <c r="I66" s="411"/>
      <c r="J66" s="413"/>
      <c r="K66" s="413"/>
      <c r="L66" s="412"/>
      <c r="M66" s="412"/>
    </row>
    <row r="67" spans="1:13" ht="12.75" customHeight="1" x14ac:dyDescent="0.2">
      <c r="A67" s="377"/>
      <c r="B67" s="490"/>
      <c r="C67" s="384"/>
      <c r="D67" s="384"/>
      <c r="E67" s="378"/>
      <c r="F67" s="378"/>
      <c r="G67" s="412"/>
      <c r="H67" s="411"/>
      <c r="I67" s="412"/>
      <c r="J67" s="413"/>
      <c r="K67" s="413"/>
      <c r="L67" s="412"/>
      <c r="M67" s="412"/>
    </row>
    <row r="68" spans="1:13" ht="12.75" customHeight="1" x14ac:dyDescent="0.2">
      <c r="A68" s="492"/>
      <c r="B68" s="490"/>
      <c r="C68" s="493"/>
      <c r="D68" s="472"/>
      <c r="E68" s="472"/>
      <c r="F68" s="472"/>
      <c r="G68" s="472"/>
      <c r="H68" s="411"/>
      <c r="I68" s="411"/>
      <c r="J68" s="413"/>
      <c r="K68" s="413"/>
      <c r="L68" s="412"/>
      <c r="M68" s="412"/>
    </row>
    <row r="69" spans="1:13" ht="12.75" customHeight="1" x14ac:dyDescent="0.2">
      <c r="A69" s="492"/>
      <c r="B69" s="490"/>
      <c r="C69" s="378"/>
      <c r="D69" s="377"/>
      <c r="E69" s="378"/>
      <c r="F69" s="378"/>
      <c r="G69" s="412"/>
      <c r="H69" s="411"/>
      <c r="I69" s="411"/>
      <c r="J69" s="413"/>
      <c r="K69" s="413"/>
      <c r="L69" s="412"/>
      <c r="M69" s="412"/>
    </row>
    <row r="70" spans="1:13" ht="12.75" customHeight="1" x14ac:dyDescent="0.2">
      <c r="A70" s="492"/>
      <c r="B70" s="494"/>
      <c r="C70" s="390"/>
      <c r="D70" s="378"/>
      <c r="E70" s="378"/>
      <c r="F70" s="378"/>
      <c r="G70" s="412"/>
      <c r="H70" s="411"/>
      <c r="I70" s="411"/>
      <c r="J70" s="413"/>
      <c r="K70" s="413"/>
      <c r="L70" s="412"/>
      <c r="M70" s="412"/>
    </row>
    <row r="71" spans="1:13" ht="12.75" customHeight="1" x14ac:dyDescent="0.2">
      <c r="A71" s="492"/>
      <c r="B71" s="494"/>
      <c r="C71" s="390"/>
      <c r="D71" s="378"/>
      <c r="E71" s="378"/>
      <c r="F71" s="378"/>
      <c r="G71" s="412"/>
      <c r="H71" s="411"/>
      <c r="I71" s="411"/>
      <c r="J71" s="413"/>
      <c r="K71" s="413"/>
      <c r="L71" s="412"/>
      <c r="M71" s="412"/>
    </row>
    <row r="72" spans="1:13" ht="12.75" customHeight="1" x14ac:dyDescent="0.2">
      <c r="A72" s="492"/>
      <c r="B72" s="490"/>
      <c r="C72" s="377"/>
      <c r="D72" s="384"/>
      <c r="E72" s="378"/>
      <c r="F72" s="378"/>
      <c r="G72" s="412"/>
      <c r="H72" s="411"/>
      <c r="I72" s="411"/>
      <c r="J72" s="413"/>
      <c r="K72" s="413"/>
      <c r="L72" s="412"/>
      <c r="M72" s="412"/>
    </row>
    <row r="73" spans="1:13" ht="12.75" customHeight="1" x14ac:dyDescent="0.2">
      <c r="A73" s="492"/>
      <c r="B73" s="490"/>
      <c r="C73" s="378"/>
      <c r="D73" s="453"/>
      <c r="E73" s="378"/>
      <c r="F73" s="378"/>
      <c r="G73" s="412"/>
      <c r="H73" s="411"/>
      <c r="I73" s="411"/>
      <c r="J73" s="413"/>
      <c r="K73" s="413"/>
      <c r="L73" s="412"/>
      <c r="M73" s="412"/>
    </row>
    <row r="74" spans="1:13" ht="12.75" customHeight="1" x14ac:dyDescent="0.2">
      <c r="A74" s="492"/>
      <c r="B74" s="490"/>
      <c r="C74" s="378"/>
      <c r="D74" s="377"/>
      <c r="E74" s="378"/>
      <c r="F74" s="378"/>
      <c r="G74" s="412"/>
      <c r="H74" s="411"/>
      <c r="I74" s="411"/>
      <c r="J74" s="413"/>
      <c r="K74" s="413"/>
      <c r="L74" s="412"/>
      <c r="M74" s="412"/>
    </row>
    <row r="75" spans="1:13" ht="12.75" customHeight="1" x14ac:dyDescent="0.2">
      <c r="A75" s="491"/>
      <c r="B75" s="490"/>
      <c r="C75" s="378"/>
      <c r="D75" s="377"/>
      <c r="E75" s="378"/>
      <c r="F75" s="378"/>
      <c r="G75" s="412"/>
      <c r="H75" s="411"/>
      <c r="I75" s="411"/>
      <c r="J75" s="413"/>
      <c r="K75" s="413"/>
      <c r="L75" s="412"/>
      <c r="M75" s="412"/>
    </row>
    <row r="76" spans="1:13" ht="12.75" customHeight="1" x14ac:dyDescent="0.2">
      <c r="A76" s="377"/>
      <c r="B76" s="490"/>
      <c r="C76" s="378"/>
      <c r="D76" s="384"/>
      <c r="E76" s="377"/>
      <c r="F76" s="378"/>
      <c r="G76" s="412"/>
      <c r="H76" s="411"/>
      <c r="I76" s="411"/>
      <c r="J76" s="413"/>
      <c r="K76" s="413"/>
      <c r="L76" s="412"/>
      <c r="M76" s="412"/>
    </row>
    <row r="77" spans="1:13" ht="12.75" customHeight="1" x14ac:dyDescent="0.2">
      <c r="A77" s="492"/>
      <c r="B77" s="490"/>
      <c r="C77" s="390"/>
      <c r="D77" s="378"/>
      <c r="E77" s="378"/>
      <c r="F77" s="378"/>
      <c r="G77" s="412"/>
      <c r="H77" s="411"/>
      <c r="I77" s="411"/>
      <c r="J77" s="413"/>
      <c r="K77" s="413"/>
      <c r="L77" s="412"/>
      <c r="M77" s="412"/>
    </row>
    <row r="78" spans="1:13" ht="12.75" customHeight="1" x14ac:dyDescent="0.2">
      <c r="A78" s="492"/>
      <c r="B78" s="490"/>
      <c r="C78" s="378"/>
      <c r="D78" s="378"/>
      <c r="E78" s="378"/>
      <c r="F78" s="378"/>
      <c r="G78" s="412"/>
      <c r="H78" s="411"/>
      <c r="I78" s="411"/>
      <c r="J78" s="413"/>
      <c r="K78" s="413"/>
      <c r="L78" s="412"/>
      <c r="M78" s="412"/>
    </row>
    <row r="79" spans="1:13" ht="12.75" customHeight="1" x14ac:dyDescent="0.2">
      <c r="A79" s="492"/>
      <c r="B79" s="490"/>
      <c r="C79" s="377"/>
      <c r="D79" s="384"/>
      <c r="E79" s="378"/>
      <c r="F79" s="378"/>
      <c r="G79" s="412"/>
      <c r="H79" s="411"/>
      <c r="I79" s="411"/>
      <c r="J79" s="413"/>
      <c r="K79" s="413"/>
      <c r="L79" s="412"/>
      <c r="M79" s="412"/>
    </row>
    <row r="80" spans="1:13" ht="12.75" customHeight="1" x14ac:dyDescent="0.2">
      <c r="A80" s="492"/>
      <c r="B80" s="490"/>
      <c r="C80" s="378"/>
      <c r="D80" s="453"/>
      <c r="E80" s="378"/>
      <c r="F80" s="378"/>
      <c r="G80" s="412"/>
      <c r="H80" s="411"/>
      <c r="I80" s="411"/>
      <c r="J80" s="413"/>
      <c r="K80" s="413"/>
      <c r="L80" s="412"/>
      <c r="M80" s="412"/>
    </row>
    <row r="81" spans="1:13" ht="12.75" customHeight="1" x14ac:dyDescent="0.2">
      <c r="A81" s="492"/>
      <c r="B81" s="490"/>
      <c r="C81" s="378"/>
      <c r="D81" s="377"/>
      <c r="E81" s="378"/>
      <c r="F81" s="378"/>
      <c r="G81" s="412"/>
      <c r="H81" s="411"/>
      <c r="I81" s="411"/>
      <c r="J81" s="413"/>
      <c r="K81" s="413"/>
      <c r="L81" s="412"/>
      <c r="M81" s="412"/>
    </row>
    <row r="82" spans="1:13" ht="12.75" customHeight="1" x14ac:dyDescent="0.2">
      <c r="A82" s="491"/>
      <c r="B82" s="490"/>
      <c r="C82" s="378"/>
      <c r="D82" s="377"/>
      <c r="E82" s="378"/>
      <c r="F82" s="378"/>
      <c r="G82" s="412"/>
      <c r="H82" s="411"/>
      <c r="I82" s="411"/>
      <c r="J82" s="413"/>
      <c r="K82" s="413"/>
      <c r="L82" s="412"/>
      <c r="M82" s="412"/>
    </row>
    <row r="83" spans="1:13" ht="12.75" customHeight="1" x14ac:dyDescent="0.2">
      <c r="A83" s="491"/>
      <c r="B83" s="490"/>
      <c r="C83" s="378"/>
      <c r="D83" s="377"/>
      <c r="E83" s="378"/>
      <c r="F83" s="378"/>
      <c r="G83" s="412"/>
      <c r="H83" s="411"/>
      <c r="I83" s="411"/>
      <c r="J83" s="413"/>
      <c r="K83" s="413"/>
      <c r="L83" s="412"/>
      <c r="M83" s="412"/>
    </row>
    <row r="84" spans="1:13" ht="12.75" customHeight="1" x14ac:dyDescent="0.2">
      <c r="A84" s="491"/>
      <c r="B84" s="490"/>
      <c r="C84" s="378"/>
      <c r="D84" s="377"/>
      <c r="E84" s="378"/>
      <c r="F84" s="378"/>
      <c r="G84" s="412"/>
      <c r="H84" s="411"/>
      <c r="I84" s="411"/>
      <c r="J84" s="413"/>
      <c r="K84" s="413"/>
      <c r="L84" s="412"/>
      <c r="M84" s="412"/>
    </row>
    <row r="85" spans="1:13" ht="12.75" customHeight="1" x14ac:dyDescent="0.2">
      <c r="A85" s="377"/>
      <c r="B85" s="490"/>
      <c r="C85" s="378"/>
      <c r="D85" s="377"/>
      <c r="E85" s="378"/>
      <c r="F85" s="378"/>
      <c r="G85" s="412"/>
      <c r="H85" s="411"/>
      <c r="I85" s="411"/>
      <c r="J85" s="413"/>
      <c r="K85" s="413"/>
      <c r="L85" s="412"/>
      <c r="M85" s="412"/>
    </row>
    <row r="86" spans="1:13" ht="12.75" customHeight="1" x14ac:dyDescent="0.2">
      <c r="A86" s="377"/>
      <c r="B86" s="490"/>
      <c r="C86" s="390"/>
      <c r="D86" s="378"/>
      <c r="E86" s="378"/>
      <c r="F86" s="378"/>
      <c r="G86" s="412"/>
      <c r="H86" s="411"/>
      <c r="I86" s="411"/>
      <c r="J86" s="413"/>
      <c r="K86" s="413"/>
      <c r="L86" s="412"/>
      <c r="M86" s="412"/>
    </row>
    <row r="87" spans="1:13" ht="12.75" customHeight="1" x14ac:dyDescent="0.2">
      <c r="A87" s="377"/>
      <c r="B87" s="490"/>
      <c r="C87" s="378"/>
      <c r="D87" s="378"/>
      <c r="E87" s="378"/>
      <c r="F87" s="378"/>
      <c r="G87" s="412"/>
      <c r="H87" s="411"/>
      <c r="I87" s="411"/>
      <c r="J87" s="413"/>
      <c r="K87" s="413"/>
      <c r="L87" s="412"/>
      <c r="M87" s="412"/>
    </row>
    <row r="88" spans="1:13" ht="12.75" customHeight="1" x14ac:dyDescent="0.2">
      <c r="A88" s="377"/>
      <c r="B88" s="490"/>
      <c r="C88" s="377"/>
      <c r="D88" s="384"/>
      <c r="E88" s="378"/>
      <c r="F88" s="378"/>
      <c r="G88" s="412"/>
      <c r="H88" s="411"/>
      <c r="I88" s="411"/>
      <c r="J88" s="413"/>
      <c r="K88" s="413"/>
      <c r="L88" s="412"/>
      <c r="M88" s="412"/>
    </row>
    <row r="89" spans="1:13" ht="12.75" customHeight="1" x14ac:dyDescent="0.2">
      <c r="A89" s="377"/>
      <c r="B89" s="490"/>
      <c r="C89" s="377"/>
      <c r="D89" s="378"/>
      <c r="E89" s="378"/>
      <c r="F89" s="378"/>
      <c r="G89" s="412"/>
      <c r="H89" s="411"/>
      <c r="I89" s="411"/>
      <c r="J89" s="413"/>
      <c r="K89" s="413"/>
      <c r="L89" s="412"/>
      <c r="M89" s="412"/>
    </row>
    <row r="90" spans="1:13" ht="12.75" customHeight="1" x14ac:dyDescent="0.2">
      <c r="A90" s="491"/>
      <c r="B90" s="490"/>
      <c r="C90" s="377"/>
      <c r="D90" s="377"/>
      <c r="E90" s="378"/>
      <c r="F90" s="378"/>
      <c r="G90" s="412"/>
      <c r="H90" s="411"/>
      <c r="I90" s="411"/>
      <c r="J90" s="413"/>
      <c r="K90" s="413"/>
      <c r="L90" s="412"/>
      <c r="M90" s="412"/>
    </row>
    <row r="91" spans="1:13" ht="12.75" customHeight="1" x14ac:dyDescent="0.2">
      <c r="A91" s="377"/>
      <c r="B91" s="490"/>
      <c r="C91" s="377"/>
      <c r="D91" s="377"/>
      <c r="E91" s="458"/>
      <c r="F91" s="378"/>
      <c r="G91" s="412"/>
      <c r="H91" s="411"/>
      <c r="I91" s="411"/>
      <c r="J91" s="413"/>
      <c r="K91" s="413"/>
      <c r="L91" s="412"/>
      <c r="M91" s="412"/>
    </row>
    <row r="92" spans="1:13" ht="12.75" customHeight="1" x14ac:dyDescent="0.2">
      <c r="A92" s="377"/>
      <c r="B92" s="490"/>
      <c r="C92" s="377"/>
      <c r="D92" s="377"/>
      <c r="E92" s="378"/>
      <c r="F92" s="378"/>
      <c r="G92" s="412"/>
      <c r="H92" s="411"/>
      <c r="I92" s="411"/>
      <c r="J92" s="413"/>
      <c r="K92" s="413"/>
      <c r="L92" s="412"/>
      <c r="M92" s="412"/>
    </row>
    <row r="93" spans="1:13" ht="12.75" customHeight="1" x14ac:dyDescent="0.2">
      <c r="A93" s="377"/>
      <c r="B93" s="495"/>
      <c r="C93" s="390"/>
      <c r="D93" s="378"/>
      <c r="E93" s="378"/>
      <c r="F93" s="378"/>
      <c r="G93" s="412"/>
      <c r="H93" s="411"/>
      <c r="I93" s="411"/>
      <c r="J93" s="413"/>
      <c r="K93" s="413"/>
      <c r="L93" s="412"/>
      <c r="M93" s="412"/>
    </row>
    <row r="94" spans="1:13" ht="12.75" customHeight="1" x14ac:dyDescent="0.2">
      <c r="A94" s="377"/>
      <c r="B94" s="496"/>
      <c r="C94" s="378"/>
      <c r="D94" s="378"/>
      <c r="E94" s="378"/>
      <c r="F94" s="378"/>
      <c r="G94" s="412"/>
      <c r="H94" s="411"/>
      <c r="I94" s="411"/>
      <c r="J94" s="413"/>
      <c r="K94" s="413"/>
      <c r="L94" s="412"/>
      <c r="M94" s="412"/>
    </row>
    <row r="95" spans="1:13" ht="12.75" customHeight="1" x14ac:dyDescent="0.2">
      <c r="A95" s="377"/>
      <c r="B95" s="490"/>
      <c r="C95" s="384"/>
      <c r="D95" s="378"/>
      <c r="E95" s="378"/>
      <c r="F95" s="378"/>
      <c r="G95" s="412"/>
      <c r="H95" s="411"/>
      <c r="I95" s="411"/>
      <c r="J95" s="413"/>
      <c r="K95" s="413"/>
      <c r="L95" s="412"/>
      <c r="M95" s="412"/>
    </row>
    <row r="96" spans="1:13" ht="12.75" customHeight="1" x14ac:dyDescent="0.2">
      <c r="A96" s="377"/>
      <c r="B96" s="490"/>
      <c r="C96" s="378"/>
      <c r="D96" s="378"/>
      <c r="E96" s="378"/>
      <c r="F96" s="378"/>
      <c r="G96" s="412"/>
      <c r="H96" s="411"/>
      <c r="I96" s="411"/>
      <c r="J96" s="413"/>
      <c r="K96" s="413"/>
      <c r="L96" s="412"/>
      <c r="M96" s="412"/>
    </row>
    <row r="97" spans="1:13" ht="12.75" customHeight="1" x14ac:dyDescent="0.2">
      <c r="A97" s="491"/>
      <c r="B97" s="490"/>
      <c r="C97" s="377"/>
      <c r="D97" s="378"/>
      <c r="E97" s="378"/>
      <c r="F97" s="378"/>
      <c r="G97" s="412"/>
      <c r="H97" s="411"/>
      <c r="I97" s="411"/>
      <c r="J97" s="413"/>
      <c r="K97" s="413"/>
      <c r="L97" s="412"/>
      <c r="M97" s="412"/>
    </row>
    <row r="98" spans="1:13" ht="12.75" customHeight="1" x14ac:dyDescent="0.2">
      <c r="A98" s="492"/>
      <c r="B98" s="490"/>
      <c r="C98" s="378"/>
      <c r="D98" s="377"/>
      <c r="E98" s="378"/>
      <c r="F98" s="378"/>
      <c r="G98" s="412"/>
      <c r="H98" s="411"/>
      <c r="I98" s="411"/>
      <c r="J98" s="413"/>
      <c r="K98" s="413"/>
      <c r="L98" s="412"/>
      <c r="M98" s="412"/>
    </row>
    <row r="99" spans="1:13" ht="12.75" customHeight="1" x14ac:dyDescent="0.2">
      <c r="A99" s="377"/>
      <c r="B99" s="495"/>
      <c r="C99" s="390"/>
      <c r="D99" s="378"/>
      <c r="E99" s="378"/>
      <c r="F99" s="378"/>
      <c r="G99" s="412"/>
      <c r="H99" s="411"/>
      <c r="I99" s="411"/>
      <c r="J99" s="413"/>
      <c r="K99" s="413"/>
      <c r="L99" s="412"/>
      <c r="M99" s="412"/>
    </row>
    <row r="100" spans="1:13" ht="12.75" customHeight="1" x14ac:dyDescent="0.2">
      <c r="A100" s="377"/>
      <c r="B100" s="496"/>
      <c r="C100" s="390"/>
      <c r="D100" s="378"/>
      <c r="E100" s="378"/>
      <c r="F100" s="378"/>
      <c r="G100" s="412"/>
      <c r="H100" s="411"/>
      <c r="I100" s="411"/>
      <c r="J100" s="413"/>
      <c r="K100" s="413"/>
      <c r="L100" s="412"/>
      <c r="M100" s="412"/>
    </row>
    <row r="101" spans="1:13" ht="12.75" customHeight="1" x14ac:dyDescent="0.2">
      <c r="A101" s="377"/>
      <c r="B101" s="490"/>
      <c r="C101" s="390"/>
      <c r="D101" s="378"/>
      <c r="E101" s="378"/>
      <c r="F101" s="378"/>
      <c r="G101" s="412"/>
      <c r="H101" s="411"/>
      <c r="I101" s="411"/>
      <c r="J101" s="413"/>
      <c r="K101" s="413"/>
      <c r="L101" s="412"/>
      <c r="M101" s="412"/>
    </row>
    <row r="102" spans="1:13" ht="12.75" customHeight="1" x14ac:dyDescent="0.2">
      <c r="A102" s="377"/>
      <c r="B102" s="490"/>
      <c r="C102" s="384"/>
      <c r="D102" s="412"/>
      <c r="E102" s="378"/>
      <c r="F102" s="378"/>
      <c r="G102" s="412"/>
      <c r="H102" s="411"/>
      <c r="I102" s="411"/>
      <c r="J102" s="413"/>
      <c r="K102" s="413"/>
      <c r="L102" s="412"/>
      <c r="M102" s="412"/>
    </row>
    <row r="103" spans="1:13" ht="12.75" customHeight="1" x14ac:dyDescent="0.2">
      <c r="A103" s="377"/>
      <c r="B103" s="490"/>
      <c r="C103" s="453"/>
      <c r="D103" s="412"/>
      <c r="E103" s="378"/>
      <c r="F103" s="378"/>
      <c r="G103" s="412"/>
      <c r="H103" s="411"/>
      <c r="I103" s="411"/>
      <c r="J103" s="413"/>
      <c r="K103" s="413"/>
      <c r="L103" s="412"/>
      <c r="M103" s="412"/>
    </row>
    <row r="104" spans="1:13" ht="12.75" customHeight="1" x14ac:dyDescent="0.2">
      <c r="A104" s="377"/>
      <c r="B104" s="490"/>
      <c r="C104" s="378"/>
      <c r="D104" s="378"/>
      <c r="E104" s="378"/>
      <c r="F104" s="378"/>
      <c r="G104" s="412"/>
      <c r="H104" s="411"/>
      <c r="I104" s="411"/>
      <c r="J104" s="413"/>
      <c r="K104" s="413"/>
      <c r="L104" s="412"/>
      <c r="M104" s="412"/>
    </row>
    <row r="105" spans="1:13" ht="12.75" customHeight="1" x14ac:dyDescent="0.2">
      <c r="A105" s="377"/>
      <c r="B105" s="490"/>
      <c r="C105" s="377"/>
      <c r="D105" s="377"/>
      <c r="E105" s="384"/>
      <c r="F105" s="378"/>
      <c r="G105" s="412"/>
      <c r="H105" s="411"/>
      <c r="I105" s="411"/>
      <c r="J105" s="413"/>
      <c r="K105" s="413"/>
      <c r="L105" s="412"/>
      <c r="M105" s="412"/>
    </row>
    <row r="106" spans="1:13" ht="12.75" customHeight="1" x14ac:dyDescent="0.2">
      <c r="A106" s="377"/>
      <c r="B106" s="490"/>
      <c r="C106" s="378"/>
      <c r="D106" s="377"/>
      <c r="E106" s="378"/>
      <c r="F106" s="378"/>
      <c r="G106" s="412"/>
      <c r="H106" s="411"/>
      <c r="I106" s="411"/>
      <c r="J106" s="413"/>
      <c r="K106" s="413"/>
      <c r="L106" s="412"/>
      <c r="M106" s="412"/>
    </row>
    <row r="107" spans="1:13" ht="12.75" customHeight="1" x14ac:dyDescent="0.2">
      <c r="A107" s="491"/>
      <c r="B107" s="490"/>
      <c r="C107" s="378"/>
      <c r="D107" s="377"/>
      <c r="E107" s="377"/>
      <c r="F107" s="378"/>
      <c r="G107" s="412"/>
      <c r="H107" s="411"/>
      <c r="I107" s="411"/>
      <c r="J107" s="413"/>
      <c r="K107" s="413"/>
      <c r="L107" s="412"/>
      <c r="M107" s="412"/>
    </row>
    <row r="108" spans="1:13" ht="12.75" customHeight="1" x14ac:dyDescent="0.2">
      <c r="A108" s="377"/>
      <c r="B108" s="490"/>
      <c r="C108" s="378"/>
      <c r="D108" s="377"/>
      <c r="E108" s="377"/>
      <c r="F108" s="378"/>
      <c r="G108" s="412"/>
      <c r="H108" s="411"/>
      <c r="I108" s="411"/>
      <c r="J108" s="413"/>
      <c r="K108" s="413"/>
      <c r="L108" s="412"/>
      <c r="M108" s="412"/>
    </row>
    <row r="109" spans="1:13" ht="12.75" customHeight="1" x14ac:dyDescent="0.2">
      <c r="A109" s="491"/>
      <c r="B109" s="490"/>
      <c r="C109" s="378"/>
      <c r="D109" s="377"/>
      <c r="E109" s="377"/>
      <c r="F109" s="378"/>
      <c r="G109" s="412"/>
      <c r="H109" s="411"/>
      <c r="I109" s="411"/>
      <c r="J109" s="413"/>
      <c r="K109" s="413"/>
      <c r="L109" s="412"/>
      <c r="M109" s="412"/>
    </row>
    <row r="110" spans="1:13" ht="12.75" customHeight="1" x14ac:dyDescent="0.2">
      <c r="A110" s="377"/>
      <c r="B110" s="490"/>
      <c r="C110" s="378"/>
      <c r="D110" s="377"/>
      <c r="E110" s="377"/>
      <c r="F110" s="378"/>
      <c r="G110" s="412"/>
      <c r="H110" s="411"/>
      <c r="I110" s="411"/>
      <c r="J110" s="413"/>
      <c r="K110" s="413"/>
      <c r="L110" s="412"/>
      <c r="M110" s="412"/>
    </row>
    <row r="111" spans="1:13" ht="12.75" customHeight="1" x14ac:dyDescent="0.2">
      <c r="A111" s="491"/>
      <c r="B111" s="490"/>
      <c r="C111" s="378"/>
      <c r="D111" s="377"/>
      <c r="E111" s="377"/>
      <c r="F111" s="378"/>
      <c r="G111" s="412"/>
      <c r="H111" s="411"/>
      <c r="I111" s="411"/>
      <c r="J111" s="413"/>
      <c r="K111" s="413"/>
      <c r="L111" s="412"/>
      <c r="M111" s="412"/>
    </row>
    <row r="112" spans="1:13" ht="12.75" customHeight="1" x14ac:dyDescent="0.2">
      <c r="A112" s="487"/>
      <c r="B112" s="411"/>
      <c r="C112" s="412"/>
      <c r="D112" s="412"/>
      <c r="E112" s="412"/>
      <c r="F112" s="412"/>
      <c r="G112" s="412"/>
      <c r="H112" s="411"/>
      <c r="I112" s="411"/>
      <c r="J112" s="413"/>
      <c r="K112" s="413"/>
      <c r="L112" s="412"/>
      <c r="M112" s="412"/>
    </row>
    <row r="113" spans="1:13" ht="12.75" customHeight="1" x14ac:dyDescent="0.2">
      <c r="A113" s="487"/>
      <c r="B113" s="411"/>
      <c r="C113" s="412"/>
      <c r="D113" s="412"/>
      <c r="E113" s="412"/>
      <c r="F113" s="412"/>
      <c r="G113" s="412"/>
      <c r="H113" s="411"/>
      <c r="I113" s="488"/>
      <c r="J113" s="488"/>
      <c r="K113" s="489"/>
      <c r="L113" s="412"/>
      <c r="M113" s="412"/>
    </row>
    <row r="114" spans="1:13" ht="12.75" customHeight="1" x14ac:dyDescent="0.2">
      <c r="A114" s="492"/>
      <c r="B114" s="490"/>
      <c r="C114" s="378"/>
      <c r="D114" s="378"/>
      <c r="E114" s="378"/>
      <c r="F114" s="378"/>
      <c r="G114" s="412"/>
      <c r="H114" s="411"/>
      <c r="I114" s="411"/>
      <c r="J114" s="413"/>
      <c r="K114" s="413"/>
      <c r="L114" s="412"/>
      <c r="M114" s="412"/>
    </row>
    <row r="115" spans="1:13" ht="12.75" customHeight="1" x14ac:dyDescent="0.2">
      <c r="A115" s="377"/>
      <c r="B115" s="495"/>
      <c r="C115" s="390"/>
      <c r="D115" s="378"/>
      <c r="E115" s="378"/>
      <c r="F115" s="378"/>
      <c r="G115" s="412"/>
      <c r="H115" s="411"/>
      <c r="I115" s="411"/>
      <c r="J115" s="413"/>
      <c r="K115" s="413"/>
      <c r="L115" s="412"/>
      <c r="M115" s="412"/>
    </row>
    <row r="116" spans="1:13" ht="12.75" customHeight="1" x14ac:dyDescent="0.2">
      <c r="A116" s="377"/>
      <c r="B116" s="496"/>
      <c r="C116" s="390"/>
      <c r="D116" s="378"/>
      <c r="E116" s="378"/>
      <c r="F116" s="378"/>
      <c r="G116" s="412"/>
      <c r="H116" s="411"/>
      <c r="I116" s="411"/>
      <c r="J116" s="413"/>
      <c r="K116" s="413"/>
      <c r="L116" s="412"/>
      <c r="M116" s="412"/>
    </row>
    <row r="117" spans="1:13" ht="12.75" customHeight="1" x14ac:dyDescent="0.2">
      <c r="A117" s="377"/>
      <c r="B117" s="490"/>
      <c r="C117" s="390"/>
      <c r="D117" s="378"/>
      <c r="E117" s="378"/>
      <c r="F117" s="378"/>
      <c r="G117" s="412"/>
      <c r="H117" s="411"/>
      <c r="I117" s="411"/>
      <c r="J117" s="413"/>
      <c r="K117" s="413"/>
      <c r="L117" s="412"/>
      <c r="M117" s="412"/>
    </row>
    <row r="118" spans="1:13" ht="12.75" customHeight="1" x14ac:dyDescent="0.2">
      <c r="A118" s="377"/>
      <c r="B118" s="490"/>
      <c r="C118" s="384"/>
      <c r="D118" s="412"/>
      <c r="E118" s="378"/>
      <c r="F118" s="378"/>
      <c r="G118" s="412"/>
      <c r="H118" s="411"/>
      <c r="I118" s="411"/>
      <c r="J118" s="413"/>
      <c r="K118" s="413"/>
      <c r="L118" s="412"/>
      <c r="M118" s="412"/>
    </row>
    <row r="119" spans="1:13" ht="12.75" customHeight="1" x14ac:dyDescent="0.2">
      <c r="A119" s="377"/>
      <c r="B119" s="490"/>
      <c r="C119" s="453"/>
      <c r="D119" s="412"/>
      <c r="E119" s="378"/>
      <c r="F119" s="378"/>
      <c r="G119" s="412"/>
      <c r="H119" s="411"/>
      <c r="I119" s="411"/>
      <c r="J119" s="413"/>
      <c r="K119" s="413"/>
      <c r="L119" s="412"/>
      <c r="M119" s="412"/>
    </row>
    <row r="120" spans="1:13" ht="12.75" customHeight="1" x14ac:dyDescent="0.2">
      <c r="A120" s="377"/>
      <c r="B120" s="490"/>
      <c r="C120" s="378"/>
      <c r="D120" s="378"/>
      <c r="E120" s="378"/>
      <c r="F120" s="378"/>
      <c r="G120" s="412"/>
      <c r="H120" s="411"/>
      <c r="I120" s="411"/>
      <c r="J120" s="413"/>
      <c r="K120" s="413"/>
      <c r="L120" s="412"/>
      <c r="M120" s="412"/>
    </row>
    <row r="121" spans="1:13" ht="12.75" customHeight="1" x14ac:dyDescent="0.2">
      <c r="A121" s="377"/>
      <c r="B121" s="490"/>
      <c r="C121" s="377"/>
      <c r="D121" s="377"/>
      <c r="E121" s="384"/>
      <c r="F121" s="378"/>
      <c r="G121" s="412"/>
      <c r="H121" s="411"/>
      <c r="I121" s="411"/>
      <c r="J121" s="413"/>
      <c r="K121" s="413"/>
      <c r="L121" s="412"/>
      <c r="M121" s="412"/>
    </row>
    <row r="122" spans="1:13" ht="12.75" customHeight="1" x14ac:dyDescent="0.2">
      <c r="A122" s="377"/>
      <c r="B122" s="490"/>
      <c r="C122" s="378"/>
      <c r="D122" s="377"/>
      <c r="E122" s="378"/>
      <c r="F122" s="378"/>
      <c r="G122" s="412"/>
      <c r="H122" s="411"/>
      <c r="I122" s="411"/>
      <c r="J122" s="413"/>
      <c r="K122" s="413"/>
      <c r="L122" s="412"/>
      <c r="M122" s="412"/>
    </row>
    <row r="123" spans="1:13" ht="12.75" customHeight="1" x14ac:dyDescent="0.2">
      <c r="A123" s="491"/>
      <c r="B123" s="490"/>
      <c r="C123" s="378"/>
      <c r="D123" s="377"/>
      <c r="E123" s="377"/>
      <c r="F123" s="378"/>
      <c r="G123" s="412"/>
      <c r="H123" s="411"/>
      <c r="I123" s="411"/>
      <c r="J123" s="413"/>
      <c r="K123" s="413"/>
      <c r="L123" s="412"/>
      <c r="M123" s="412"/>
    </row>
    <row r="124" spans="1:13" ht="12.75" customHeight="1" x14ac:dyDescent="0.2">
      <c r="A124" s="377"/>
      <c r="B124" s="490"/>
      <c r="C124" s="378"/>
      <c r="D124" s="377"/>
      <c r="E124" s="377"/>
      <c r="F124" s="378"/>
      <c r="G124" s="412"/>
      <c r="H124" s="411"/>
      <c r="I124" s="411"/>
      <c r="J124" s="413"/>
      <c r="K124" s="413"/>
      <c r="L124" s="412"/>
      <c r="M124" s="412"/>
    </row>
    <row r="125" spans="1:13" ht="12.75" customHeight="1" x14ac:dyDescent="0.2">
      <c r="A125" s="491"/>
      <c r="B125" s="490"/>
      <c r="C125" s="378"/>
      <c r="D125" s="377"/>
      <c r="E125" s="377"/>
      <c r="F125" s="378"/>
      <c r="G125" s="412"/>
      <c r="H125" s="411"/>
      <c r="I125" s="411"/>
      <c r="J125" s="413"/>
      <c r="K125" s="413"/>
      <c r="L125" s="412"/>
      <c r="M125" s="412"/>
    </row>
    <row r="126" spans="1:13" ht="12.75" customHeight="1" x14ac:dyDescent="0.2">
      <c r="A126" s="377"/>
      <c r="B126" s="490"/>
      <c r="C126" s="378"/>
      <c r="D126" s="377"/>
      <c r="E126" s="377"/>
      <c r="F126" s="378"/>
      <c r="G126" s="412"/>
      <c r="H126" s="411"/>
      <c r="I126" s="411"/>
      <c r="J126" s="413"/>
      <c r="K126" s="413"/>
      <c r="L126" s="412"/>
      <c r="M126" s="412"/>
    </row>
    <row r="127" spans="1:13" ht="12.75" customHeight="1" x14ac:dyDescent="0.2">
      <c r="A127" s="491"/>
      <c r="B127" s="490"/>
      <c r="C127" s="378"/>
      <c r="D127" s="377"/>
      <c r="E127" s="377"/>
      <c r="F127" s="378"/>
      <c r="G127" s="412"/>
      <c r="H127" s="411"/>
      <c r="I127" s="411"/>
      <c r="J127" s="413"/>
      <c r="K127" s="413"/>
      <c r="L127" s="412"/>
      <c r="M127" s="412"/>
    </row>
    <row r="128" spans="1:13" ht="12.75" customHeight="1" x14ac:dyDescent="0.2">
      <c r="A128" s="491"/>
      <c r="B128" s="490"/>
      <c r="C128" s="377"/>
      <c r="D128" s="377"/>
      <c r="E128" s="378"/>
      <c r="F128" s="378"/>
      <c r="G128" s="412"/>
      <c r="H128" s="411"/>
      <c r="I128" s="411"/>
      <c r="J128" s="413"/>
      <c r="K128" s="413"/>
      <c r="L128" s="412"/>
      <c r="M128" s="412"/>
    </row>
    <row r="129" spans="1:13" ht="12.75" customHeight="1" x14ac:dyDescent="0.2">
      <c r="A129" s="377"/>
      <c r="B129" s="490"/>
      <c r="C129" s="377"/>
      <c r="D129" s="377"/>
      <c r="E129" s="458"/>
      <c r="F129" s="378"/>
      <c r="G129" s="412"/>
      <c r="H129" s="411"/>
      <c r="I129" s="411"/>
      <c r="J129" s="413"/>
      <c r="K129" s="413"/>
      <c r="L129" s="412"/>
      <c r="M129" s="412"/>
    </row>
    <row r="130" spans="1:13" ht="12.75" customHeight="1" x14ac:dyDescent="0.2">
      <c r="A130" s="377"/>
      <c r="B130" s="490"/>
      <c r="C130" s="377"/>
      <c r="D130" s="377"/>
      <c r="E130" s="378"/>
      <c r="F130" s="378"/>
      <c r="G130" s="412"/>
      <c r="H130" s="411"/>
      <c r="I130" s="411"/>
      <c r="J130" s="413"/>
      <c r="K130" s="413"/>
      <c r="L130" s="412"/>
      <c r="M130" s="412"/>
    </row>
    <row r="131" spans="1:13" ht="12.75" customHeight="1" x14ac:dyDescent="0.2">
      <c r="A131" s="377"/>
      <c r="B131" s="495"/>
      <c r="C131" s="390"/>
      <c r="D131" s="378"/>
      <c r="E131" s="378"/>
      <c r="F131" s="378"/>
      <c r="G131" s="412"/>
      <c r="H131" s="411"/>
      <c r="I131" s="411"/>
      <c r="J131" s="413"/>
      <c r="K131" s="413"/>
      <c r="L131" s="412"/>
      <c r="M131" s="412"/>
    </row>
    <row r="132" spans="1:13" ht="12.75" customHeight="1" x14ac:dyDescent="0.2">
      <c r="A132" s="377"/>
      <c r="B132" s="496"/>
      <c r="C132" s="378"/>
      <c r="D132" s="378"/>
      <c r="E132" s="378"/>
      <c r="F132" s="378"/>
      <c r="G132" s="412"/>
      <c r="H132" s="411"/>
      <c r="I132" s="411"/>
      <c r="J132" s="413"/>
      <c r="K132" s="413"/>
      <c r="L132" s="412"/>
      <c r="M132" s="412"/>
    </row>
    <row r="133" spans="1:13" ht="12.75" customHeight="1" x14ac:dyDescent="0.2">
      <c r="A133" s="377"/>
      <c r="B133" s="490"/>
      <c r="C133" s="384"/>
      <c r="D133" s="378"/>
      <c r="E133" s="378"/>
      <c r="F133" s="378"/>
      <c r="G133" s="412"/>
      <c r="H133" s="411"/>
      <c r="I133" s="411"/>
      <c r="J133" s="413"/>
      <c r="K133" s="413"/>
      <c r="L133" s="412"/>
      <c r="M133" s="412"/>
    </row>
    <row r="134" spans="1:13" ht="12.75" customHeight="1" x14ac:dyDescent="0.2">
      <c r="A134" s="377"/>
      <c r="B134" s="490"/>
      <c r="C134" s="378"/>
      <c r="D134" s="378"/>
      <c r="E134" s="378"/>
      <c r="F134" s="378"/>
      <c r="G134" s="412"/>
      <c r="H134" s="411"/>
      <c r="I134" s="411"/>
      <c r="J134" s="413"/>
      <c r="K134" s="413"/>
      <c r="L134" s="412"/>
      <c r="M134" s="412"/>
    </row>
    <row r="135" spans="1:13" ht="12.75" customHeight="1" x14ac:dyDescent="0.2">
      <c r="A135" s="491"/>
      <c r="B135" s="490"/>
      <c r="C135" s="377"/>
      <c r="D135" s="378"/>
      <c r="E135" s="378"/>
      <c r="F135" s="378"/>
      <c r="G135" s="412"/>
      <c r="H135" s="411"/>
      <c r="I135" s="411"/>
      <c r="J135" s="413"/>
      <c r="K135" s="413"/>
      <c r="L135" s="412"/>
      <c r="M135" s="412"/>
    </row>
    <row r="136" spans="1:13" ht="12.75" customHeight="1" x14ac:dyDescent="0.2">
      <c r="A136" s="377"/>
      <c r="B136" s="490"/>
      <c r="C136" s="377"/>
      <c r="D136" s="378"/>
      <c r="E136" s="378"/>
      <c r="F136" s="378"/>
      <c r="G136" s="412"/>
      <c r="H136" s="411"/>
      <c r="I136" s="411"/>
      <c r="J136" s="413"/>
      <c r="K136" s="413"/>
      <c r="L136" s="412"/>
      <c r="M136" s="412"/>
    </row>
    <row r="137" spans="1:13" ht="12.75" customHeight="1" x14ac:dyDescent="0.2">
      <c r="A137" s="377"/>
      <c r="B137" s="490"/>
      <c r="C137" s="390"/>
      <c r="D137" s="378"/>
      <c r="E137" s="378"/>
      <c r="F137" s="378"/>
      <c r="G137" s="412"/>
      <c r="H137" s="411"/>
      <c r="I137" s="411"/>
      <c r="J137" s="413"/>
      <c r="K137" s="413"/>
      <c r="L137" s="412"/>
      <c r="M137" s="412"/>
    </row>
    <row r="138" spans="1:13" ht="12.75" customHeight="1" x14ac:dyDescent="0.2">
      <c r="A138" s="377"/>
      <c r="B138" s="490"/>
      <c r="C138" s="497"/>
      <c r="D138" s="378"/>
      <c r="E138" s="378"/>
      <c r="F138" s="378"/>
      <c r="G138" s="412"/>
      <c r="H138" s="411"/>
      <c r="I138" s="411"/>
      <c r="J138" s="413"/>
      <c r="K138" s="413"/>
      <c r="L138" s="412"/>
      <c r="M138" s="412"/>
    </row>
    <row r="139" spans="1:13" ht="12.75" customHeight="1" x14ac:dyDescent="0.2">
      <c r="A139" s="377"/>
      <c r="B139" s="490"/>
      <c r="C139" s="378"/>
      <c r="D139" s="378"/>
      <c r="E139" s="378"/>
      <c r="F139" s="378"/>
      <c r="G139" s="412"/>
      <c r="H139" s="411"/>
      <c r="I139" s="411"/>
      <c r="J139" s="413"/>
      <c r="K139" s="413"/>
      <c r="L139" s="412"/>
      <c r="M139" s="412"/>
    </row>
    <row r="140" spans="1:13" ht="12.75" customHeight="1" x14ac:dyDescent="0.2">
      <c r="A140" s="377"/>
      <c r="B140" s="490"/>
      <c r="C140" s="377"/>
      <c r="D140" s="384"/>
      <c r="E140" s="378"/>
      <c r="F140" s="378"/>
      <c r="G140" s="412"/>
      <c r="H140" s="411"/>
      <c r="I140" s="411"/>
      <c r="J140" s="413"/>
      <c r="K140" s="413"/>
      <c r="L140" s="412"/>
      <c r="M140" s="412"/>
    </row>
    <row r="141" spans="1:13" ht="12.75" customHeight="1" x14ac:dyDescent="0.2">
      <c r="A141" s="377"/>
      <c r="B141" s="490"/>
      <c r="C141" s="378"/>
      <c r="D141" s="453"/>
      <c r="E141" s="378"/>
      <c r="F141" s="378"/>
      <c r="G141" s="412"/>
      <c r="H141" s="411"/>
      <c r="I141" s="411"/>
      <c r="J141" s="413"/>
      <c r="K141" s="413"/>
      <c r="L141" s="412"/>
      <c r="M141" s="412"/>
    </row>
    <row r="142" spans="1:13" ht="12.75" customHeight="1" x14ac:dyDescent="0.2">
      <c r="A142" s="377"/>
      <c r="B142" s="490"/>
      <c r="C142" s="378"/>
      <c r="D142" s="453"/>
      <c r="E142" s="378"/>
      <c r="F142" s="378"/>
      <c r="G142" s="412"/>
      <c r="H142" s="411"/>
      <c r="I142" s="411"/>
      <c r="J142" s="413"/>
      <c r="K142" s="413"/>
      <c r="L142" s="412"/>
      <c r="M142" s="412"/>
    </row>
    <row r="143" spans="1:13" ht="12.75" customHeight="1" x14ac:dyDescent="0.2">
      <c r="A143" s="377"/>
      <c r="B143" s="490"/>
      <c r="C143" s="378"/>
      <c r="D143" s="453"/>
      <c r="E143" s="378"/>
      <c r="F143" s="378"/>
      <c r="G143" s="412"/>
      <c r="H143" s="411"/>
      <c r="I143" s="411"/>
      <c r="J143" s="413"/>
      <c r="K143" s="413"/>
      <c r="L143" s="412"/>
      <c r="M143" s="412"/>
    </row>
    <row r="144" spans="1:13" ht="12.75" customHeight="1" x14ac:dyDescent="0.2">
      <c r="A144" s="377"/>
      <c r="B144" s="490"/>
      <c r="C144" s="378"/>
      <c r="D144" s="384"/>
      <c r="E144" s="378"/>
      <c r="F144" s="378"/>
      <c r="G144" s="412"/>
      <c r="H144" s="411"/>
      <c r="I144" s="411"/>
      <c r="J144" s="413"/>
      <c r="K144" s="413"/>
      <c r="L144" s="412"/>
      <c r="M144" s="412"/>
    </row>
    <row r="145" spans="1:13" ht="12.75" customHeight="1" x14ac:dyDescent="0.2">
      <c r="A145" s="377"/>
      <c r="B145" s="490"/>
      <c r="C145" s="378"/>
      <c r="D145" s="378"/>
      <c r="E145" s="378"/>
      <c r="F145" s="378"/>
      <c r="G145" s="412"/>
      <c r="H145" s="411"/>
      <c r="I145" s="411"/>
      <c r="J145" s="413"/>
      <c r="K145" s="413"/>
      <c r="L145" s="412"/>
      <c r="M145" s="412"/>
    </row>
    <row r="146" spans="1:13" ht="12.75" customHeight="1" x14ac:dyDescent="0.2">
      <c r="A146" s="491"/>
      <c r="B146" s="490"/>
      <c r="C146" s="378"/>
      <c r="D146" s="377"/>
      <c r="E146" s="378"/>
      <c r="F146" s="378"/>
      <c r="G146" s="412"/>
      <c r="H146" s="411"/>
      <c r="I146" s="411"/>
      <c r="J146" s="413"/>
      <c r="K146" s="413"/>
      <c r="L146" s="412"/>
      <c r="M146" s="412"/>
    </row>
    <row r="147" spans="1:13" ht="12.75" customHeight="1" x14ac:dyDescent="0.2">
      <c r="A147" s="377"/>
      <c r="B147" s="490"/>
      <c r="C147" s="378"/>
      <c r="D147" s="377"/>
      <c r="E147" s="458"/>
      <c r="F147" s="458"/>
      <c r="G147" s="412"/>
      <c r="H147" s="411"/>
      <c r="I147" s="411"/>
      <c r="J147" s="413"/>
      <c r="K147" s="413"/>
      <c r="L147" s="412"/>
      <c r="M147" s="412"/>
    </row>
    <row r="148" spans="1:13" ht="12.75" customHeight="1" x14ac:dyDescent="0.2">
      <c r="A148" s="377"/>
      <c r="B148" s="490"/>
      <c r="C148" s="378"/>
      <c r="D148" s="377"/>
      <c r="E148" s="378"/>
      <c r="F148" s="378"/>
      <c r="G148" s="412"/>
      <c r="H148" s="411"/>
      <c r="I148" s="411"/>
      <c r="J148" s="413"/>
      <c r="K148" s="413"/>
      <c r="L148" s="412"/>
      <c r="M148" s="412"/>
    </row>
    <row r="149" spans="1:13" ht="12.75" customHeight="1" x14ac:dyDescent="0.2">
      <c r="A149" s="491"/>
      <c r="B149" s="490"/>
      <c r="C149" s="378"/>
      <c r="D149" s="377"/>
      <c r="E149" s="378"/>
      <c r="F149" s="378"/>
      <c r="G149" s="412"/>
      <c r="H149" s="411"/>
      <c r="I149" s="411"/>
      <c r="J149" s="413"/>
      <c r="K149" s="413"/>
      <c r="L149" s="412"/>
      <c r="M149" s="412"/>
    </row>
    <row r="150" spans="1:13" ht="12.75" customHeight="1" x14ac:dyDescent="0.2">
      <c r="A150" s="377"/>
      <c r="B150" s="490"/>
      <c r="C150" s="378"/>
      <c r="D150" s="377"/>
      <c r="E150" s="458"/>
      <c r="F150" s="458"/>
      <c r="G150" s="412"/>
      <c r="H150" s="411"/>
      <c r="I150" s="411"/>
      <c r="J150" s="413"/>
      <c r="K150" s="413"/>
      <c r="L150" s="412"/>
      <c r="M150" s="412"/>
    </row>
    <row r="151" spans="1:13" ht="12.75" customHeight="1" x14ac:dyDescent="0.2">
      <c r="A151" s="377"/>
      <c r="B151" s="490"/>
      <c r="C151" s="378"/>
      <c r="D151" s="377"/>
      <c r="E151" s="378"/>
      <c r="F151" s="378"/>
      <c r="G151" s="412"/>
      <c r="H151" s="411"/>
      <c r="I151" s="411"/>
      <c r="J151" s="413"/>
      <c r="K151" s="413"/>
      <c r="L151" s="412"/>
      <c r="M151" s="412"/>
    </row>
    <row r="152" spans="1:13" ht="12.75" customHeight="1" x14ac:dyDescent="0.2">
      <c r="A152" s="491"/>
      <c r="B152" s="490"/>
      <c r="C152" s="378"/>
      <c r="D152" s="377"/>
      <c r="E152" s="378"/>
      <c r="F152" s="378"/>
      <c r="G152" s="412"/>
      <c r="H152" s="411"/>
      <c r="I152" s="411"/>
      <c r="J152" s="413"/>
      <c r="K152" s="413"/>
      <c r="L152" s="412"/>
      <c r="M152" s="412"/>
    </row>
    <row r="153" spans="1:13" ht="12.75" customHeight="1" x14ac:dyDescent="0.2">
      <c r="A153" s="377"/>
      <c r="B153" s="490"/>
      <c r="C153" s="378"/>
      <c r="D153" s="377"/>
      <c r="E153" s="458"/>
      <c r="F153" s="458"/>
      <c r="G153" s="412"/>
      <c r="H153" s="411"/>
      <c r="I153" s="411"/>
      <c r="J153" s="413"/>
      <c r="K153" s="413"/>
      <c r="L153" s="412"/>
      <c r="M153" s="412"/>
    </row>
    <row r="154" spans="1:13" ht="12.75" customHeight="1" x14ac:dyDescent="0.2">
      <c r="A154" s="377"/>
      <c r="B154" s="490"/>
      <c r="C154" s="378"/>
      <c r="D154" s="377"/>
      <c r="E154" s="378"/>
      <c r="F154" s="378"/>
      <c r="G154" s="412"/>
      <c r="H154" s="411"/>
      <c r="I154" s="411"/>
      <c r="J154" s="413"/>
      <c r="K154" s="413"/>
      <c r="L154" s="412"/>
      <c r="M154" s="412"/>
    </row>
    <row r="155" spans="1:13" ht="12.75" customHeight="1" x14ac:dyDescent="0.2">
      <c r="A155" s="491"/>
      <c r="B155" s="490"/>
      <c r="C155" s="378"/>
      <c r="D155" s="377"/>
      <c r="E155" s="378"/>
      <c r="F155" s="378"/>
      <c r="G155" s="412"/>
      <c r="H155" s="411"/>
      <c r="I155" s="411"/>
      <c r="J155" s="413"/>
      <c r="K155" s="413"/>
      <c r="L155" s="412"/>
      <c r="M155" s="412"/>
    </row>
    <row r="156" spans="1:13" ht="12.75" customHeight="1" x14ac:dyDescent="0.2">
      <c r="A156" s="377"/>
      <c r="B156" s="490"/>
      <c r="C156" s="378"/>
      <c r="D156" s="377"/>
      <c r="E156" s="458"/>
      <c r="F156" s="458"/>
      <c r="G156" s="412"/>
      <c r="H156" s="411"/>
      <c r="I156" s="411"/>
      <c r="J156" s="413"/>
      <c r="K156" s="413"/>
      <c r="L156" s="412"/>
      <c r="M156" s="412"/>
    </row>
    <row r="157" spans="1:13" ht="12.75" customHeight="1" x14ac:dyDescent="0.2">
      <c r="A157" s="377"/>
      <c r="B157" s="490"/>
      <c r="C157" s="378"/>
      <c r="D157" s="378"/>
      <c r="E157" s="377"/>
      <c r="F157" s="378"/>
      <c r="G157" s="412"/>
      <c r="H157" s="411"/>
      <c r="I157" s="411"/>
      <c r="J157" s="413"/>
      <c r="K157" s="413"/>
      <c r="L157" s="412"/>
      <c r="M157" s="412"/>
    </row>
    <row r="158" spans="1:13" ht="12.75" customHeight="1" x14ac:dyDescent="0.2">
      <c r="A158" s="377"/>
      <c r="B158" s="490"/>
      <c r="C158" s="377"/>
      <c r="D158" s="453"/>
      <c r="E158" s="378"/>
      <c r="F158" s="378"/>
      <c r="G158" s="412"/>
      <c r="H158" s="411"/>
      <c r="I158" s="411"/>
      <c r="J158" s="413"/>
      <c r="K158" s="413"/>
      <c r="L158" s="412"/>
      <c r="M158" s="412"/>
    </row>
    <row r="159" spans="1:13" ht="12.75" customHeight="1" x14ac:dyDescent="0.2">
      <c r="A159" s="377"/>
      <c r="B159" s="490"/>
      <c r="C159" s="378"/>
      <c r="D159" s="453"/>
      <c r="E159" s="378"/>
      <c r="F159" s="378"/>
      <c r="G159" s="412"/>
      <c r="H159" s="411"/>
      <c r="I159" s="411"/>
      <c r="J159" s="413"/>
      <c r="K159" s="413"/>
      <c r="L159" s="412"/>
      <c r="M159" s="412"/>
    </row>
    <row r="160" spans="1:13" ht="12.75" customHeight="1" x14ac:dyDescent="0.2">
      <c r="A160" s="377"/>
      <c r="B160" s="490"/>
      <c r="C160" s="378"/>
      <c r="D160" s="378"/>
      <c r="E160" s="378"/>
      <c r="F160" s="378"/>
      <c r="G160" s="412"/>
      <c r="H160" s="411"/>
      <c r="I160" s="411"/>
      <c r="J160" s="413"/>
      <c r="K160" s="413"/>
      <c r="L160" s="412"/>
      <c r="M160" s="412"/>
    </row>
    <row r="161" spans="1:13" ht="12.75" customHeight="1" x14ac:dyDescent="0.2">
      <c r="A161" s="491"/>
      <c r="B161" s="490"/>
      <c r="C161" s="378"/>
      <c r="D161" s="378"/>
      <c r="E161" s="378"/>
      <c r="F161" s="378"/>
      <c r="G161" s="412"/>
      <c r="H161" s="411"/>
      <c r="I161" s="411"/>
      <c r="J161" s="413"/>
      <c r="K161" s="413"/>
      <c r="L161" s="412"/>
      <c r="M161" s="412"/>
    </row>
    <row r="162" spans="1:13" ht="12.75" customHeight="1" x14ac:dyDescent="0.2">
      <c r="A162" s="377"/>
      <c r="B162" s="490"/>
      <c r="C162" s="390"/>
      <c r="D162" s="395"/>
      <c r="E162" s="395"/>
      <c r="F162" s="396"/>
      <c r="G162" s="395"/>
      <c r="H162" s="411"/>
      <c r="I162" s="411"/>
      <c r="J162" s="413"/>
      <c r="K162" s="413"/>
      <c r="L162" s="412"/>
      <c r="M162" s="412"/>
    </row>
    <row r="163" spans="1:13" ht="12.75" customHeight="1" x14ac:dyDescent="0.2">
      <c r="A163" s="377"/>
      <c r="B163" s="490"/>
      <c r="C163" s="390"/>
      <c r="D163" s="395"/>
      <c r="E163" s="395"/>
      <c r="F163" s="395"/>
      <c r="G163" s="395"/>
      <c r="H163" s="411"/>
      <c r="I163" s="411"/>
      <c r="J163" s="413"/>
      <c r="K163" s="413"/>
      <c r="L163" s="412"/>
      <c r="M163" s="412"/>
    </row>
    <row r="164" spans="1:13" ht="12.75" customHeight="1" x14ac:dyDescent="0.2">
      <c r="A164" s="410"/>
      <c r="B164" s="411"/>
      <c r="C164" s="395"/>
      <c r="D164" s="412"/>
      <c r="E164" s="412"/>
      <c r="F164" s="412"/>
      <c r="G164" s="412"/>
      <c r="H164" s="411"/>
      <c r="I164" s="498"/>
      <c r="J164" s="499"/>
      <c r="K164" s="413"/>
      <c r="L164" s="412"/>
      <c r="M164" s="412"/>
    </row>
    <row r="165" spans="1:13" ht="12.75" customHeight="1" x14ac:dyDescent="0.2">
      <c r="A165" s="410"/>
      <c r="B165" s="411"/>
      <c r="C165" s="412"/>
      <c r="D165" s="412"/>
      <c r="E165" s="412"/>
      <c r="F165" s="412"/>
      <c r="G165" s="412"/>
      <c r="H165" s="411"/>
      <c r="I165" s="488"/>
      <c r="J165" s="488"/>
      <c r="K165" s="489"/>
      <c r="L165" s="412"/>
      <c r="M165" s="412"/>
    </row>
    <row r="166" spans="1:13" ht="12.75" customHeight="1" x14ac:dyDescent="0.2">
      <c r="A166" s="377"/>
      <c r="B166" s="490"/>
      <c r="C166" s="378"/>
      <c r="D166" s="378"/>
      <c r="E166" s="378"/>
      <c r="F166" s="378"/>
      <c r="G166" s="412"/>
      <c r="H166" s="411"/>
      <c r="I166" s="411"/>
      <c r="J166" s="413"/>
      <c r="K166" s="413"/>
      <c r="L166" s="412"/>
      <c r="M166" s="412"/>
    </row>
    <row r="167" spans="1:13" ht="12.75" customHeight="1" x14ac:dyDescent="0.2">
      <c r="A167" s="377"/>
      <c r="B167" s="495"/>
      <c r="C167" s="390"/>
      <c r="D167" s="378"/>
      <c r="E167" s="378"/>
      <c r="F167" s="378"/>
      <c r="G167" s="412"/>
      <c r="H167" s="411"/>
      <c r="I167" s="411"/>
      <c r="J167" s="413"/>
      <c r="K167" s="413"/>
      <c r="L167" s="412"/>
      <c r="M167" s="412"/>
    </row>
    <row r="168" spans="1:13" ht="12.75" customHeight="1" x14ac:dyDescent="0.2">
      <c r="A168" s="377"/>
      <c r="B168" s="496"/>
      <c r="C168" s="390"/>
      <c r="D168" s="378"/>
      <c r="E168" s="378"/>
      <c r="F168" s="378"/>
      <c r="G168" s="412"/>
      <c r="H168" s="411"/>
      <c r="I168" s="411"/>
      <c r="J168" s="413"/>
      <c r="K168" s="413"/>
      <c r="L168" s="412"/>
      <c r="M168" s="412"/>
    </row>
    <row r="169" spans="1:13" ht="12.75" customHeight="1" x14ac:dyDescent="0.2">
      <c r="A169" s="377"/>
      <c r="B169" s="490"/>
      <c r="C169" s="390"/>
      <c r="D169" s="378"/>
      <c r="E169" s="378"/>
      <c r="F169" s="378"/>
      <c r="G169" s="412"/>
      <c r="H169" s="411"/>
      <c r="I169" s="411"/>
      <c r="J169" s="413"/>
      <c r="K169" s="413"/>
      <c r="L169" s="412"/>
      <c r="M169" s="412"/>
    </row>
    <row r="170" spans="1:13" ht="12.75" customHeight="1" x14ac:dyDescent="0.2">
      <c r="A170" s="377"/>
      <c r="B170" s="490"/>
      <c r="C170" s="384"/>
      <c r="D170" s="412"/>
      <c r="E170" s="378"/>
      <c r="F170" s="378"/>
      <c r="G170" s="412"/>
      <c r="H170" s="411"/>
      <c r="I170" s="411"/>
      <c r="J170" s="413"/>
      <c r="K170" s="413"/>
      <c r="L170" s="412"/>
      <c r="M170" s="412"/>
    </row>
    <row r="171" spans="1:13" ht="12.75" customHeight="1" x14ac:dyDescent="0.2">
      <c r="A171" s="377"/>
      <c r="B171" s="490"/>
      <c r="C171" s="453"/>
      <c r="D171" s="412"/>
      <c r="E171" s="378"/>
      <c r="F171" s="378"/>
      <c r="G171" s="412"/>
      <c r="H171" s="411"/>
      <c r="I171" s="411"/>
      <c r="J171" s="413"/>
      <c r="K171" s="413"/>
      <c r="L171" s="412"/>
      <c r="M171" s="412"/>
    </row>
    <row r="172" spans="1:13" ht="12.75" customHeight="1" x14ac:dyDescent="0.2">
      <c r="A172" s="377"/>
      <c r="B172" s="490"/>
      <c r="C172" s="378"/>
      <c r="D172" s="378"/>
      <c r="E172" s="378"/>
      <c r="F172" s="378"/>
      <c r="G172" s="412"/>
      <c r="H172" s="411"/>
      <c r="I172" s="411"/>
      <c r="J172" s="413"/>
      <c r="K172" s="413"/>
      <c r="L172" s="412"/>
      <c r="M172" s="412"/>
    </row>
    <row r="173" spans="1:13" ht="12.75" customHeight="1" x14ac:dyDescent="0.2">
      <c r="A173" s="377"/>
      <c r="B173" s="490"/>
      <c r="C173" s="377"/>
      <c r="D173" s="377"/>
      <c r="E173" s="384"/>
      <c r="F173" s="378"/>
      <c r="G173" s="412"/>
      <c r="H173" s="411"/>
      <c r="I173" s="411"/>
      <c r="J173" s="413"/>
      <c r="K173" s="413"/>
      <c r="L173" s="412"/>
      <c r="M173" s="412"/>
    </row>
    <row r="174" spans="1:13" ht="12.75" customHeight="1" x14ac:dyDescent="0.2">
      <c r="A174" s="377"/>
      <c r="B174" s="490"/>
      <c r="C174" s="378"/>
      <c r="D174" s="377"/>
      <c r="E174" s="378"/>
      <c r="F174" s="378"/>
      <c r="G174" s="412"/>
      <c r="H174" s="411"/>
      <c r="I174" s="411"/>
      <c r="J174" s="413"/>
      <c r="K174" s="413"/>
      <c r="L174" s="412"/>
      <c r="M174" s="412"/>
    </row>
    <row r="175" spans="1:13" ht="12.75" customHeight="1" x14ac:dyDescent="0.2">
      <c r="A175" s="491"/>
      <c r="B175" s="490"/>
      <c r="C175" s="378"/>
      <c r="D175" s="377"/>
      <c r="E175" s="377"/>
      <c r="F175" s="378"/>
      <c r="G175" s="412"/>
      <c r="H175" s="411"/>
      <c r="I175" s="411"/>
      <c r="J175" s="413"/>
      <c r="K175" s="413"/>
      <c r="L175" s="412"/>
      <c r="M175" s="412"/>
    </row>
    <row r="176" spans="1:13" ht="12.75" customHeight="1" x14ac:dyDescent="0.2">
      <c r="A176" s="377"/>
      <c r="B176" s="490"/>
      <c r="C176" s="378"/>
      <c r="D176" s="377"/>
      <c r="E176" s="377"/>
      <c r="F176" s="378"/>
      <c r="G176" s="412"/>
      <c r="H176" s="411"/>
      <c r="I176" s="411"/>
      <c r="J176" s="413"/>
      <c r="K176" s="413"/>
      <c r="L176" s="412"/>
      <c r="M176" s="412"/>
    </row>
    <row r="177" spans="1:13" ht="12.75" customHeight="1" x14ac:dyDescent="0.2">
      <c r="A177" s="491"/>
      <c r="B177" s="490"/>
      <c r="C177" s="378"/>
      <c r="D177" s="377"/>
      <c r="E177" s="377"/>
      <c r="F177" s="378"/>
      <c r="G177" s="412"/>
      <c r="H177" s="411"/>
      <c r="I177" s="411"/>
      <c r="J177" s="413"/>
      <c r="K177" s="413"/>
      <c r="L177" s="412"/>
      <c r="M177" s="412"/>
    </row>
    <row r="178" spans="1:13" ht="12.75" customHeight="1" x14ac:dyDescent="0.2">
      <c r="A178" s="377"/>
      <c r="B178" s="490"/>
      <c r="C178" s="378"/>
      <c r="D178" s="377"/>
      <c r="E178" s="377"/>
      <c r="F178" s="378"/>
      <c r="G178" s="412"/>
      <c r="H178" s="411"/>
      <c r="I178" s="411"/>
      <c r="J178" s="413"/>
      <c r="K178" s="413"/>
      <c r="L178" s="412"/>
      <c r="M178" s="412"/>
    </row>
    <row r="179" spans="1:13" ht="12.75" customHeight="1" x14ac:dyDescent="0.2">
      <c r="A179" s="491"/>
      <c r="B179" s="490"/>
      <c r="C179" s="378"/>
      <c r="D179" s="377"/>
      <c r="E179" s="377"/>
      <c r="F179" s="378"/>
      <c r="G179" s="412"/>
      <c r="H179" s="411"/>
      <c r="I179" s="411"/>
      <c r="J179" s="413"/>
      <c r="K179" s="413"/>
      <c r="L179" s="412"/>
      <c r="M179" s="412"/>
    </row>
    <row r="180" spans="1:13" ht="12.75" customHeight="1" x14ac:dyDescent="0.2">
      <c r="A180" s="491"/>
      <c r="B180" s="490"/>
      <c r="C180" s="378"/>
      <c r="D180" s="377"/>
      <c r="E180" s="377"/>
      <c r="F180" s="378"/>
      <c r="G180" s="412"/>
      <c r="H180" s="411"/>
      <c r="I180" s="411"/>
      <c r="J180" s="413"/>
      <c r="K180" s="413"/>
      <c r="L180" s="412"/>
      <c r="M180" s="412"/>
    </row>
    <row r="181" spans="1:13" ht="12.75" customHeight="1" x14ac:dyDescent="0.2">
      <c r="A181" s="491"/>
      <c r="B181" s="490"/>
      <c r="C181" s="378"/>
      <c r="D181" s="377"/>
      <c r="E181" s="377"/>
      <c r="F181" s="378"/>
      <c r="G181" s="412"/>
      <c r="H181" s="411"/>
      <c r="I181" s="411"/>
      <c r="J181" s="413"/>
      <c r="K181" s="413"/>
      <c r="L181" s="412"/>
      <c r="M181" s="412"/>
    </row>
    <row r="182" spans="1:13" ht="12.75" customHeight="1" x14ac:dyDescent="0.2">
      <c r="A182" s="491"/>
      <c r="B182" s="490"/>
      <c r="C182" s="378"/>
      <c r="D182" s="377"/>
      <c r="E182" s="377"/>
      <c r="F182" s="378"/>
      <c r="G182" s="412"/>
      <c r="H182" s="411"/>
      <c r="I182" s="411"/>
      <c r="J182" s="413"/>
      <c r="K182" s="413"/>
      <c r="L182" s="412"/>
      <c r="M182" s="412"/>
    </row>
    <row r="183" spans="1:13" ht="12.75" customHeight="1" x14ac:dyDescent="0.2">
      <c r="A183" s="491"/>
      <c r="B183" s="490"/>
      <c r="C183" s="378"/>
      <c r="D183" s="377"/>
      <c r="E183" s="377"/>
      <c r="F183" s="378"/>
      <c r="G183" s="412"/>
      <c r="H183" s="411"/>
      <c r="I183" s="411"/>
      <c r="J183" s="413"/>
      <c r="K183" s="413"/>
      <c r="L183" s="412"/>
      <c r="M183" s="412"/>
    </row>
    <row r="184" spans="1:13" ht="12.75" customHeight="1" x14ac:dyDescent="0.2">
      <c r="A184" s="491"/>
      <c r="B184" s="490"/>
      <c r="C184" s="378"/>
      <c r="D184" s="377"/>
      <c r="E184" s="377"/>
      <c r="F184" s="378"/>
      <c r="G184" s="412"/>
      <c r="H184" s="411"/>
      <c r="I184" s="411"/>
      <c r="J184" s="413"/>
      <c r="K184" s="413"/>
      <c r="L184" s="412"/>
      <c r="M184" s="412"/>
    </row>
    <row r="185" spans="1:13" ht="12.75" customHeight="1" x14ac:dyDescent="0.2">
      <c r="A185" s="491"/>
      <c r="B185" s="490"/>
      <c r="C185" s="378"/>
      <c r="D185" s="377"/>
      <c r="E185" s="377"/>
      <c r="F185" s="378"/>
      <c r="G185" s="412"/>
      <c r="H185" s="411"/>
      <c r="I185" s="411"/>
      <c r="J185" s="413"/>
      <c r="K185" s="413"/>
      <c r="L185" s="412"/>
      <c r="M185" s="412"/>
    </row>
    <row r="186" spans="1:13" ht="12.75" customHeight="1" x14ac:dyDescent="0.2">
      <c r="A186" s="491"/>
      <c r="B186" s="490"/>
      <c r="C186" s="378"/>
      <c r="D186" s="377"/>
      <c r="E186" s="377"/>
      <c r="F186" s="378"/>
      <c r="G186" s="412"/>
      <c r="H186" s="411"/>
      <c r="I186" s="411"/>
      <c r="J186" s="413"/>
      <c r="K186" s="413"/>
      <c r="L186" s="412"/>
      <c r="M186" s="412"/>
    </row>
    <row r="187" spans="1:13" ht="12.75" customHeight="1" x14ac:dyDescent="0.2">
      <c r="A187" s="491"/>
      <c r="B187" s="490"/>
      <c r="C187" s="378"/>
      <c r="D187" s="377"/>
      <c r="E187" s="377"/>
      <c r="F187" s="378"/>
      <c r="G187" s="412"/>
      <c r="H187" s="411"/>
      <c r="I187" s="411"/>
      <c r="J187" s="413"/>
      <c r="K187" s="413"/>
      <c r="L187" s="412"/>
      <c r="M187" s="412"/>
    </row>
    <row r="188" spans="1:13" ht="12.75" customHeight="1" x14ac:dyDescent="0.2">
      <c r="A188" s="491"/>
      <c r="B188" s="490"/>
      <c r="C188" s="378"/>
      <c r="D188" s="377"/>
      <c r="E188" s="377"/>
      <c r="F188" s="378"/>
      <c r="G188" s="412"/>
      <c r="H188" s="411"/>
      <c r="I188" s="411"/>
      <c r="J188" s="413"/>
      <c r="K188" s="413"/>
      <c r="L188" s="412"/>
      <c r="M188" s="412"/>
    </row>
    <row r="189" spans="1:13" ht="12.75" customHeight="1" x14ac:dyDescent="0.2">
      <c r="A189" s="491"/>
      <c r="B189" s="490"/>
      <c r="C189" s="378"/>
      <c r="D189" s="377"/>
      <c r="E189" s="377"/>
      <c r="F189" s="378"/>
      <c r="G189" s="412"/>
      <c r="H189" s="411"/>
      <c r="I189" s="411"/>
      <c r="J189" s="413"/>
      <c r="K189" s="413"/>
      <c r="L189" s="412"/>
      <c r="M189" s="412"/>
    </row>
    <row r="190" spans="1:13" ht="12.75" customHeight="1" x14ac:dyDescent="0.2">
      <c r="A190" s="491"/>
      <c r="B190" s="490"/>
      <c r="C190" s="378"/>
      <c r="D190" s="377"/>
      <c r="E190" s="377"/>
      <c r="F190" s="378"/>
      <c r="G190" s="412"/>
      <c r="H190" s="411"/>
      <c r="I190" s="411"/>
      <c r="J190" s="413"/>
      <c r="K190" s="413"/>
      <c r="L190" s="412"/>
      <c r="M190" s="412"/>
    </row>
    <row r="191" spans="1:13" ht="12.75" customHeight="1" x14ac:dyDescent="0.2">
      <c r="A191" s="491"/>
      <c r="B191" s="490"/>
      <c r="C191" s="378"/>
      <c r="D191" s="377"/>
      <c r="E191" s="377"/>
      <c r="F191" s="378"/>
      <c r="G191" s="412"/>
      <c r="H191" s="411"/>
      <c r="I191" s="411"/>
      <c r="J191" s="413"/>
      <c r="K191" s="413"/>
      <c r="L191" s="412"/>
      <c r="M191" s="412"/>
    </row>
    <row r="192" spans="1:13" ht="12.75" customHeight="1" x14ac:dyDescent="0.2">
      <c r="A192" s="491"/>
      <c r="B192" s="490"/>
      <c r="C192" s="378"/>
      <c r="D192" s="377"/>
      <c r="E192" s="377"/>
      <c r="F192" s="378"/>
      <c r="G192" s="412"/>
      <c r="H192" s="411"/>
      <c r="I192" s="411"/>
      <c r="J192" s="413"/>
      <c r="K192" s="413"/>
      <c r="L192" s="412"/>
      <c r="M192" s="412"/>
    </row>
    <row r="193" spans="1:13" ht="12.75" customHeight="1" x14ac:dyDescent="0.2">
      <c r="A193" s="491"/>
      <c r="B193" s="490"/>
      <c r="C193" s="378"/>
      <c r="D193" s="377"/>
      <c r="E193" s="377"/>
      <c r="F193" s="378"/>
      <c r="G193" s="412"/>
      <c r="H193" s="411"/>
      <c r="I193" s="411"/>
      <c r="J193" s="413"/>
      <c r="K193" s="413"/>
      <c r="L193" s="412"/>
      <c r="M193" s="412"/>
    </row>
    <row r="194" spans="1:13" ht="12.75" customHeight="1" x14ac:dyDescent="0.2">
      <c r="A194" s="491"/>
      <c r="B194" s="490"/>
      <c r="C194" s="378"/>
      <c r="D194" s="377"/>
      <c r="E194" s="377"/>
      <c r="F194" s="378"/>
      <c r="G194" s="412"/>
      <c r="H194" s="411"/>
      <c r="I194" s="411"/>
      <c r="J194" s="413"/>
      <c r="K194" s="413"/>
      <c r="L194" s="412"/>
      <c r="M194" s="412"/>
    </row>
    <row r="195" spans="1:13" ht="12.75" customHeight="1" x14ac:dyDescent="0.2">
      <c r="A195" s="491"/>
      <c r="B195" s="490"/>
      <c r="C195" s="378"/>
      <c r="D195" s="377"/>
      <c r="E195" s="377"/>
      <c r="F195" s="378"/>
      <c r="G195" s="412"/>
      <c r="H195" s="411"/>
      <c r="I195" s="411"/>
      <c r="J195" s="413"/>
      <c r="K195" s="413"/>
      <c r="L195" s="412"/>
      <c r="M195" s="412"/>
    </row>
    <row r="196" spans="1:13" ht="12.75" customHeight="1" x14ac:dyDescent="0.2">
      <c r="A196" s="491"/>
      <c r="B196" s="490"/>
      <c r="C196" s="378"/>
      <c r="D196" s="377"/>
      <c r="E196" s="377"/>
      <c r="F196" s="378"/>
      <c r="G196" s="412"/>
      <c r="H196" s="411"/>
      <c r="I196" s="411"/>
      <c r="J196" s="413"/>
      <c r="K196" s="413"/>
      <c r="L196" s="412"/>
      <c r="M196" s="412"/>
    </row>
    <row r="197" spans="1:13" ht="12.75" customHeight="1" x14ac:dyDescent="0.2">
      <c r="A197" s="491"/>
      <c r="B197" s="490"/>
      <c r="C197" s="378"/>
      <c r="D197" s="377"/>
      <c r="E197" s="377"/>
      <c r="F197" s="378"/>
      <c r="G197" s="412"/>
      <c r="H197" s="411"/>
      <c r="I197" s="411"/>
      <c r="J197" s="413"/>
      <c r="K197" s="413"/>
      <c r="L197" s="412"/>
      <c r="M197" s="412"/>
    </row>
    <row r="198" spans="1:13" ht="12.75" customHeight="1" x14ac:dyDescent="0.2">
      <c r="A198" s="377"/>
      <c r="B198" s="490"/>
      <c r="C198" s="378"/>
      <c r="D198" s="377"/>
      <c r="E198" s="378"/>
      <c r="F198" s="378"/>
      <c r="G198" s="412"/>
      <c r="H198" s="411"/>
      <c r="I198" s="411"/>
      <c r="J198" s="413"/>
      <c r="K198" s="413"/>
      <c r="L198" s="412"/>
      <c r="M198" s="412"/>
    </row>
    <row r="199" spans="1:13" ht="12.75" customHeight="1" x14ac:dyDescent="0.2">
      <c r="A199" s="410"/>
      <c r="B199" s="411"/>
      <c r="C199" s="412"/>
      <c r="D199" s="412"/>
      <c r="E199" s="412"/>
      <c r="F199" s="412"/>
      <c r="G199" s="412"/>
      <c r="H199" s="411"/>
      <c r="I199" s="411"/>
      <c r="J199" s="413"/>
      <c r="K199" s="413"/>
      <c r="L199" s="412"/>
      <c r="M199" s="412"/>
    </row>
    <row r="200" spans="1:13" ht="12.75" customHeight="1" x14ac:dyDescent="0.2">
      <c r="A200" s="410"/>
      <c r="B200" s="411"/>
      <c r="C200" s="412"/>
      <c r="D200" s="412"/>
      <c r="E200" s="412"/>
      <c r="F200" s="412"/>
      <c r="G200" s="412"/>
      <c r="H200" s="411"/>
      <c r="I200" s="411"/>
      <c r="J200" s="413"/>
      <c r="K200" s="413"/>
      <c r="L200" s="412"/>
      <c r="M200" s="412"/>
    </row>
    <row r="201" spans="1:13" ht="12.75" customHeight="1" x14ac:dyDescent="0.2">
      <c r="A201" s="410"/>
      <c r="B201" s="411"/>
      <c r="C201" s="412"/>
      <c r="D201" s="412"/>
      <c r="E201" s="412"/>
      <c r="F201" s="412"/>
      <c r="G201" s="412"/>
      <c r="H201" s="411"/>
      <c r="I201" s="411"/>
      <c r="J201" s="413"/>
      <c r="K201" s="413"/>
      <c r="L201" s="412"/>
      <c r="M201" s="412"/>
    </row>
    <row r="202" spans="1:13" ht="12.75" customHeight="1" x14ac:dyDescent="0.2">
      <c r="A202" s="410"/>
      <c r="B202" s="411"/>
      <c r="C202" s="412"/>
      <c r="D202" s="412"/>
      <c r="E202" s="412"/>
      <c r="F202" s="412"/>
      <c r="G202" s="412"/>
      <c r="H202" s="411"/>
      <c r="I202" s="411"/>
      <c r="J202" s="413"/>
      <c r="K202" s="413"/>
      <c r="L202" s="412"/>
      <c r="M202" s="412"/>
    </row>
    <row r="203" spans="1:13" ht="12.75" customHeight="1" x14ac:dyDescent="0.2">
      <c r="A203" s="410"/>
      <c r="B203" s="411"/>
      <c r="C203" s="412"/>
      <c r="D203" s="412"/>
      <c r="E203" s="412"/>
      <c r="F203" s="412"/>
      <c r="G203" s="412"/>
      <c r="H203" s="411"/>
      <c r="I203" s="411"/>
      <c r="J203" s="413"/>
      <c r="K203" s="413"/>
      <c r="L203" s="412"/>
      <c r="M203" s="412"/>
    </row>
    <row r="204" spans="1:13" ht="12.75" customHeight="1" x14ac:dyDescent="0.2">
      <c r="A204" s="410"/>
      <c r="B204" s="411"/>
      <c r="C204" s="412"/>
      <c r="D204" s="412"/>
      <c r="E204" s="412"/>
      <c r="F204" s="412"/>
      <c r="G204" s="412"/>
      <c r="H204" s="411"/>
      <c r="I204" s="411"/>
      <c r="J204" s="413"/>
      <c r="K204" s="413"/>
      <c r="L204" s="412"/>
      <c r="M204" s="412"/>
    </row>
    <row r="205" spans="1:13" ht="12.75" customHeight="1" x14ac:dyDescent="0.2">
      <c r="A205" s="410"/>
      <c r="B205" s="411"/>
      <c r="C205" s="412"/>
      <c r="D205" s="412"/>
      <c r="E205" s="412"/>
      <c r="F205" s="412"/>
      <c r="G205" s="412"/>
      <c r="H205" s="411"/>
      <c r="I205" s="411"/>
      <c r="J205" s="413"/>
      <c r="K205" s="413"/>
      <c r="L205" s="412"/>
      <c r="M205" s="412"/>
    </row>
    <row r="206" spans="1:13" ht="12.75" customHeight="1" x14ac:dyDescent="0.2">
      <c r="A206" s="410"/>
      <c r="B206" s="411"/>
      <c r="C206" s="412"/>
      <c r="D206" s="412"/>
      <c r="E206" s="412"/>
      <c r="F206" s="412"/>
      <c r="G206" s="412"/>
      <c r="H206" s="411"/>
      <c r="I206" s="411"/>
      <c r="J206" s="413"/>
      <c r="K206" s="413"/>
      <c r="L206" s="412"/>
      <c r="M206" s="412"/>
    </row>
    <row r="207" spans="1:13" ht="12.75" customHeight="1" x14ac:dyDescent="0.2">
      <c r="A207" s="410"/>
      <c r="B207" s="411"/>
      <c r="C207" s="412"/>
      <c r="D207" s="412"/>
      <c r="E207" s="412"/>
      <c r="F207" s="412"/>
      <c r="G207" s="412"/>
      <c r="H207" s="411"/>
      <c r="I207" s="411"/>
      <c r="J207" s="413"/>
      <c r="K207" s="413"/>
      <c r="L207" s="412"/>
      <c r="M207" s="412"/>
    </row>
    <row r="208" spans="1:13" ht="12.75" customHeight="1" x14ac:dyDescent="0.2">
      <c r="A208" s="410"/>
      <c r="B208" s="411"/>
      <c r="C208" s="412"/>
      <c r="D208" s="412"/>
      <c r="E208" s="412"/>
      <c r="F208" s="412"/>
      <c r="G208" s="412"/>
      <c r="H208" s="411"/>
      <c r="I208" s="411"/>
      <c r="J208" s="413"/>
      <c r="K208" s="413"/>
      <c r="L208" s="412"/>
      <c r="M208" s="412"/>
    </row>
    <row r="209" spans="1:13" ht="12.75" customHeight="1" x14ac:dyDescent="0.2">
      <c r="A209" s="410"/>
      <c r="B209" s="411"/>
      <c r="C209" s="412"/>
      <c r="D209" s="412"/>
      <c r="E209" s="412"/>
      <c r="F209" s="412"/>
      <c r="G209" s="412"/>
      <c r="H209" s="411"/>
      <c r="I209" s="411"/>
      <c r="J209" s="413"/>
      <c r="K209" s="413"/>
      <c r="L209" s="412"/>
      <c r="M209" s="412"/>
    </row>
    <row r="210" spans="1:13" ht="12.75" customHeight="1" x14ac:dyDescent="0.2">
      <c r="A210" s="410"/>
      <c r="B210" s="411"/>
      <c r="C210" s="412"/>
      <c r="D210" s="412"/>
      <c r="E210" s="412"/>
      <c r="F210" s="412"/>
      <c r="G210" s="412"/>
      <c r="H210" s="411"/>
      <c r="I210" s="411"/>
      <c r="J210" s="413"/>
      <c r="K210" s="413"/>
      <c r="L210" s="412"/>
      <c r="M210" s="412"/>
    </row>
    <row r="211" spans="1:13" ht="12.75" customHeight="1" x14ac:dyDescent="0.2">
      <c r="A211" s="410"/>
      <c r="B211" s="411"/>
      <c r="C211" s="412"/>
      <c r="D211" s="412"/>
      <c r="E211" s="412"/>
      <c r="F211" s="412"/>
      <c r="G211" s="412"/>
      <c r="H211" s="411"/>
      <c r="I211" s="411"/>
      <c r="J211" s="413"/>
      <c r="K211" s="413"/>
      <c r="L211" s="412"/>
      <c r="M211" s="412"/>
    </row>
    <row r="212" spans="1:13" ht="12.75" customHeight="1" x14ac:dyDescent="0.2">
      <c r="A212" s="410"/>
      <c r="B212" s="411"/>
      <c r="C212" s="412"/>
      <c r="D212" s="412"/>
      <c r="E212" s="412"/>
      <c r="F212" s="412"/>
      <c r="G212" s="412"/>
      <c r="H212" s="411"/>
      <c r="I212" s="411"/>
      <c r="J212" s="413"/>
      <c r="K212" s="413"/>
      <c r="L212" s="412"/>
      <c r="M212" s="412"/>
    </row>
    <row r="213" spans="1:13" ht="12.75" customHeight="1" x14ac:dyDescent="0.2">
      <c r="A213" s="410"/>
      <c r="B213" s="411"/>
      <c r="C213" s="390"/>
      <c r="D213" s="395"/>
      <c r="E213" s="395"/>
      <c r="F213" s="396"/>
      <c r="G213" s="395"/>
      <c r="H213" s="411"/>
      <c r="I213" s="411"/>
      <c r="J213" s="413"/>
      <c r="K213" s="413"/>
      <c r="L213" s="412"/>
      <c r="M213" s="412"/>
    </row>
    <row r="214" spans="1:13" ht="12.75" customHeight="1" x14ac:dyDescent="0.2">
      <c r="A214" s="410"/>
      <c r="B214" s="411"/>
      <c r="C214" s="390"/>
      <c r="D214" s="395"/>
      <c r="E214" s="395"/>
      <c r="F214" s="395"/>
      <c r="G214" s="395"/>
      <c r="H214" s="411"/>
      <c r="I214" s="411"/>
      <c r="J214" s="413"/>
      <c r="K214" s="413"/>
      <c r="L214" s="412"/>
      <c r="M214" s="412"/>
    </row>
    <row r="215" spans="1:13" ht="12.75" customHeight="1" x14ac:dyDescent="0.2">
      <c r="A215" s="410"/>
      <c r="B215" s="411"/>
      <c r="C215" s="395"/>
      <c r="D215" s="395"/>
      <c r="E215" s="395"/>
      <c r="F215" s="395"/>
      <c r="G215" s="395"/>
      <c r="H215" s="411"/>
      <c r="I215" s="411"/>
      <c r="J215" s="413"/>
      <c r="K215" s="413"/>
      <c r="L215" s="412"/>
      <c r="M215" s="412"/>
    </row>
    <row r="216" spans="1:13" ht="12.75" customHeight="1" x14ac:dyDescent="0.2">
      <c r="A216" s="410"/>
      <c r="B216" s="411"/>
      <c r="C216" s="395"/>
      <c r="D216" s="412"/>
      <c r="E216" s="412"/>
      <c r="F216" s="412"/>
      <c r="G216" s="412"/>
      <c r="H216" s="411"/>
      <c r="I216" s="498"/>
      <c r="J216" s="499"/>
      <c r="K216" s="413"/>
      <c r="L216" s="412"/>
      <c r="M216" s="412"/>
    </row>
  </sheetData>
  <sheetProtection algorithmName="SHA-512" hashValue="0Pm30U619JzdRa92rQAy9uSLCn+Jfm07y14qsMUoL8HWCRWMCutojJ3fK1hBH+oPQOFhr/z3tjg1ZG3akB2uSw==" saltValue="ml8Sm6R/qLIapuibeSpzaA==" spinCount="100000" sheet="1" objects="1" scenarios="1"/>
  <mergeCells count="7">
    <mergeCell ref="I5:I6"/>
    <mergeCell ref="C55:G55"/>
    <mergeCell ref="C68:G68"/>
    <mergeCell ref="E16:G16"/>
    <mergeCell ref="A5:A6"/>
    <mergeCell ref="C5:G6"/>
    <mergeCell ref="H5:H6"/>
  </mergeCells>
  <pageMargins left="0.7" right="0.7" top="0.75" bottom="0.75" header="0" footer="0"/>
  <pageSetup scale="93" fitToHeight="0" orientation="portrait" r:id="rId1"/>
  <headerFooter>
    <oddFooter>&amp;C&amp;G
C2.2.</oddFooter>
  </headerFooter>
  <drawing r:id="rId2"/>
  <legacy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0FC7B-277A-47DF-856F-EED84B748743}">
  <sheetPr>
    <tabColor rgb="FF808000"/>
    <pageSetUpPr fitToPage="1"/>
  </sheetPr>
  <dimension ref="A1:N100"/>
  <sheetViews>
    <sheetView view="pageBreakPreview" zoomScaleNormal="100" zoomScaleSheetLayoutView="100" workbookViewId="0">
      <selection activeCell="O21" sqref="O21"/>
    </sheetView>
  </sheetViews>
  <sheetFormatPr defaultColWidth="12.7109375" defaultRowHeight="15" customHeight="1" x14ac:dyDescent="0.2"/>
  <cols>
    <col min="1" max="1" width="6.7109375" style="383" customWidth="1"/>
    <col min="2" max="2" width="9" style="383" customWidth="1"/>
    <col min="3" max="3" width="3.7109375" style="383" customWidth="1"/>
    <col min="4" max="4" width="4.140625" style="383" customWidth="1"/>
    <col min="5" max="6" width="3.7109375" style="383" customWidth="1"/>
    <col min="7" max="7" width="34.140625" style="383" customWidth="1"/>
    <col min="8" max="8" width="6.7109375" style="383" customWidth="1"/>
    <col min="9" max="9" width="7.7109375" style="383" customWidth="1"/>
    <col min="10" max="10" width="10.7109375" style="383" customWidth="1"/>
    <col min="11" max="11" width="12.7109375" style="383" customWidth="1"/>
    <col min="12" max="14" width="9.140625" style="383" customWidth="1"/>
    <col min="15" max="16384" width="12.7109375" style="383"/>
  </cols>
  <sheetData>
    <row r="1" spans="1:14" ht="12.75" customHeight="1" x14ac:dyDescent="0.2">
      <c r="A1" s="419" t="str">
        <f>'A-P&amp;G  (W23)'!A1</f>
        <v>Contract:  004/MKLM/2022/2023</v>
      </c>
      <c r="B1" s="420"/>
      <c r="C1" s="420"/>
      <c r="D1" s="420"/>
      <c r="E1" s="420"/>
      <c r="F1" s="420"/>
      <c r="G1" s="422"/>
      <c r="H1" s="422"/>
      <c r="I1" s="422"/>
      <c r="J1" s="423"/>
      <c r="K1" s="475"/>
      <c r="L1" s="412"/>
      <c r="M1" s="412"/>
      <c r="N1" s="412"/>
    </row>
    <row r="2" spans="1:14" ht="12.75" customHeight="1" x14ac:dyDescent="0.2">
      <c r="A2" s="425" t="s">
        <v>0</v>
      </c>
      <c r="B2" s="426"/>
      <c r="C2" s="426"/>
      <c r="D2" s="426"/>
      <c r="E2" s="426"/>
      <c r="F2" s="426"/>
      <c r="G2" s="426"/>
      <c r="H2" s="426"/>
      <c r="I2" s="426"/>
      <c r="J2" s="413"/>
      <c r="K2" s="476"/>
      <c r="L2" s="412"/>
      <c r="M2" s="412"/>
      <c r="N2" s="412"/>
    </row>
    <row r="3" spans="1:14" ht="12.75" customHeight="1" x14ac:dyDescent="0.2">
      <c r="A3" s="425" t="str">
        <f>'A-P&amp;G  (W23)'!A3</f>
        <v xml:space="preserve">Section C2.2:  Schedule of Quantities </v>
      </c>
      <c r="B3" s="428"/>
      <c r="C3" s="428"/>
      <c r="D3" s="428"/>
      <c r="E3" s="428"/>
      <c r="F3" s="428"/>
      <c r="G3" s="428"/>
      <c r="H3" s="428"/>
      <c r="I3" s="428"/>
      <c r="J3" s="413"/>
      <c r="K3" s="476"/>
      <c r="L3" s="412"/>
      <c r="M3" s="412"/>
      <c r="N3" s="412"/>
    </row>
    <row r="4" spans="1:14" ht="12.75" customHeight="1" x14ac:dyDescent="0.2">
      <c r="A4" s="429" t="s">
        <v>138</v>
      </c>
      <c r="B4" s="428"/>
      <c r="C4" s="428"/>
      <c r="D4" s="428"/>
      <c r="E4" s="428"/>
      <c r="F4" s="428"/>
      <c r="G4" s="428"/>
      <c r="H4" s="428"/>
      <c r="I4" s="428"/>
      <c r="J4" s="413"/>
      <c r="K4" s="476"/>
      <c r="L4" s="412"/>
      <c r="M4" s="412"/>
      <c r="N4" s="412"/>
    </row>
    <row r="5" spans="1:14" ht="12.75" customHeight="1" x14ac:dyDescent="0.2">
      <c r="A5" s="430" t="s">
        <v>3</v>
      </c>
      <c r="B5" s="431" t="s">
        <v>4</v>
      </c>
      <c r="C5" s="432" t="s">
        <v>5</v>
      </c>
      <c r="D5" s="433"/>
      <c r="E5" s="433"/>
      <c r="F5" s="433"/>
      <c r="G5" s="434"/>
      <c r="H5" s="435" t="s">
        <v>6</v>
      </c>
      <c r="I5" s="435" t="s">
        <v>7</v>
      </c>
      <c r="J5" s="436" t="s">
        <v>8</v>
      </c>
      <c r="K5" s="437" t="s">
        <v>9</v>
      </c>
      <c r="L5" s="512"/>
      <c r="M5" s="512"/>
      <c r="N5" s="512"/>
    </row>
    <row r="6" spans="1:14" ht="12.75" customHeight="1" x14ac:dyDescent="0.2">
      <c r="A6" s="438"/>
      <c r="B6" s="439" t="s">
        <v>10</v>
      </c>
      <c r="C6" s="440"/>
      <c r="D6" s="441"/>
      <c r="E6" s="441"/>
      <c r="F6" s="441"/>
      <c r="G6" s="442"/>
      <c r="H6" s="443"/>
      <c r="I6" s="443"/>
      <c r="J6" s="444" t="s">
        <v>11</v>
      </c>
      <c r="K6" s="445" t="s">
        <v>11</v>
      </c>
      <c r="L6" s="512"/>
      <c r="M6" s="512"/>
      <c r="N6" s="512"/>
    </row>
    <row r="7" spans="1:14" ht="12.75" customHeight="1" x14ac:dyDescent="0.2">
      <c r="A7" s="477"/>
      <c r="B7" s="380"/>
      <c r="C7" s="446"/>
      <c r="D7" s="447"/>
      <c r="E7" s="447"/>
      <c r="F7" s="447"/>
      <c r="G7" s="379"/>
      <c r="H7" s="380"/>
      <c r="I7" s="380"/>
      <c r="J7" s="398"/>
      <c r="K7" s="456"/>
      <c r="L7" s="412"/>
      <c r="M7" s="412"/>
      <c r="N7" s="412"/>
    </row>
    <row r="8" spans="1:14" ht="12.75" customHeight="1" x14ac:dyDescent="0.2">
      <c r="A8" s="375">
        <v>5</v>
      </c>
      <c r="B8" s="530"/>
      <c r="C8" s="394" t="s">
        <v>13</v>
      </c>
      <c r="D8" s="394"/>
      <c r="E8" s="390"/>
      <c r="F8" s="396">
        <v>5</v>
      </c>
      <c r="G8" s="379"/>
      <c r="H8" s="380"/>
      <c r="I8" s="380"/>
      <c r="J8" s="398"/>
      <c r="K8" s="456"/>
      <c r="L8" s="412"/>
      <c r="M8" s="412"/>
      <c r="N8" s="412"/>
    </row>
    <row r="9" spans="1:14" ht="12.75" customHeight="1" x14ac:dyDescent="0.2">
      <c r="A9" s="389"/>
      <c r="B9" s="531"/>
      <c r="C9" s="485" t="s">
        <v>139</v>
      </c>
      <c r="D9" s="390"/>
      <c r="E9" s="390"/>
      <c r="F9" s="390"/>
      <c r="G9" s="379"/>
      <c r="H9" s="380"/>
      <c r="I9" s="380"/>
      <c r="J9" s="398"/>
      <c r="K9" s="456"/>
      <c r="L9" s="412"/>
      <c r="M9" s="412"/>
      <c r="N9" s="412"/>
    </row>
    <row r="10" spans="1:14" ht="12.75" customHeight="1" x14ac:dyDescent="0.2">
      <c r="A10" s="389"/>
      <c r="B10" s="380"/>
      <c r="C10" s="532" t="s">
        <v>140</v>
      </c>
      <c r="D10" s="384"/>
      <c r="E10" s="384"/>
      <c r="F10" s="384"/>
      <c r="G10" s="379"/>
      <c r="H10" s="380"/>
      <c r="I10" s="380"/>
      <c r="J10" s="398"/>
      <c r="K10" s="456"/>
      <c r="L10" s="412"/>
      <c r="M10" s="412"/>
      <c r="N10" s="412"/>
    </row>
    <row r="11" spans="1:14" ht="12.75" customHeight="1" x14ac:dyDescent="0.2">
      <c r="A11" s="389"/>
      <c r="B11" s="380"/>
      <c r="C11" s="533" t="s">
        <v>135</v>
      </c>
      <c r="D11" s="384"/>
      <c r="E11" s="384"/>
      <c r="F11" s="384"/>
      <c r="G11" s="379"/>
      <c r="H11" s="380"/>
      <c r="I11" s="380"/>
      <c r="J11" s="398"/>
      <c r="K11" s="456"/>
      <c r="L11" s="412"/>
      <c r="M11" s="412"/>
      <c r="N11" s="412"/>
    </row>
    <row r="12" spans="1:14" ht="12.75" customHeight="1" x14ac:dyDescent="0.2">
      <c r="A12" s="389"/>
      <c r="B12" s="380"/>
      <c r="C12" s="307" t="s">
        <v>136</v>
      </c>
      <c r="D12" s="384"/>
      <c r="E12" s="384"/>
      <c r="F12" s="384"/>
      <c r="G12" s="379"/>
      <c r="H12" s="380"/>
      <c r="I12" s="380"/>
      <c r="J12" s="398"/>
      <c r="K12" s="456"/>
      <c r="L12" s="412"/>
      <c r="M12" s="412"/>
      <c r="N12" s="412"/>
    </row>
    <row r="13" spans="1:14" ht="12.75" customHeight="1" x14ac:dyDescent="0.2">
      <c r="A13" s="389"/>
      <c r="B13" s="380"/>
      <c r="C13" s="534"/>
      <c r="D13" s="384"/>
      <c r="E13" s="384"/>
      <c r="F13" s="384"/>
      <c r="G13" s="379"/>
      <c r="H13" s="380"/>
      <c r="I13" s="380"/>
      <c r="J13" s="398"/>
      <c r="K13" s="456"/>
      <c r="L13" s="412"/>
      <c r="M13" s="412"/>
      <c r="N13" s="412"/>
    </row>
    <row r="14" spans="1:14" ht="12.75" customHeight="1" x14ac:dyDescent="0.2">
      <c r="A14" s="389"/>
      <c r="B14" s="380"/>
      <c r="C14" s="535" t="s">
        <v>106</v>
      </c>
      <c r="D14" s="536"/>
      <c r="E14" s="536"/>
      <c r="F14" s="536"/>
      <c r="G14" s="537"/>
      <c r="H14" s="380"/>
      <c r="I14" s="380"/>
      <c r="J14" s="398"/>
      <c r="K14" s="456"/>
      <c r="L14" s="412"/>
      <c r="M14" s="412"/>
      <c r="N14" s="412"/>
    </row>
    <row r="15" spans="1:14" ht="12.75" customHeight="1" x14ac:dyDescent="0.2">
      <c r="A15" s="389"/>
      <c r="B15" s="380"/>
      <c r="C15" s="399"/>
      <c r="D15" s="378"/>
      <c r="E15" s="378"/>
      <c r="F15" s="378"/>
      <c r="G15" s="379"/>
      <c r="H15" s="380"/>
      <c r="I15" s="380"/>
      <c r="J15" s="398"/>
      <c r="K15" s="456"/>
      <c r="L15" s="412"/>
      <c r="M15" s="412"/>
      <c r="N15" s="412"/>
    </row>
    <row r="16" spans="1:14" ht="12.75" customHeight="1" x14ac:dyDescent="0.2">
      <c r="A16" s="375">
        <f>SUM($A$8+0.1)</f>
        <v>5.0999999999999996</v>
      </c>
      <c r="B16" s="380" t="s">
        <v>107</v>
      </c>
      <c r="C16" s="528" t="s">
        <v>108</v>
      </c>
      <c r="D16" s="378"/>
      <c r="E16" s="378"/>
      <c r="F16" s="378"/>
      <c r="G16" s="524"/>
      <c r="H16" s="380"/>
      <c r="I16" s="380"/>
      <c r="J16" s="398"/>
      <c r="K16" s="456"/>
      <c r="L16" s="412"/>
      <c r="M16" s="412"/>
      <c r="N16" s="412"/>
    </row>
    <row r="17" spans="1:14" ht="12.75" customHeight="1" x14ac:dyDescent="0.2">
      <c r="A17" s="375"/>
      <c r="B17" s="380"/>
      <c r="C17" s="528" t="s">
        <v>137</v>
      </c>
      <c r="D17" s="378"/>
      <c r="E17" s="378"/>
      <c r="F17" s="378"/>
      <c r="G17" s="524"/>
      <c r="H17" s="380"/>
      <c r="I17" s="380"/>
      <c r="J17" s="398"/>
      <c r="K17" s="456"/>
      <c r="L17" s="412"/>
      <c r="M17" s="412"/>
      <c r="N17" s="412"/>
    </row>
    <row r="18" spans="1:14" ht="12.75" customHeight="1" x14ac:dyDescent="0.2">
      <c r="A18" s="389"/>
      <c r="B18" s="380"/>
      <c r="C18" s="528" t="s">
        <v>109</v>
      </c>
      <c r="D18" s="378"/>
      <c r="E18" s="378"/>
      <c r="F18" s="378"/>
      <c r="G18" s="524"/>
      <c r="H18" s="380"/>
      <c r="I18" s="380"/>
      <c r="J18" s="398"/>
      <c r="K18" s="456"/>
      <c r="L18" s="412"/>
      <c r="M18" s="412"/>
      <c r="N18" s="412"/>
    </row>
    <row r="19" spans="1:14" ht="12.75" customHeight="1" x14ac:dyDescent="0.2">
      <c r="A19" s="375"/>
      <c r="B19" s="380"/>
      <c r="C19" s="528" t="s">
        <v>181</v>
      </c>
      <c r="D19" s="378"/>
      <c r="E19" s="378"/>
      <c r="F19" s="378"/>
      <c r="G19" s="524"/>
      <c r="H19" s="380"/>
      <c r="I19" s="380"/>
      <c r="J19" s="398"/>
      <c r="K19" s="456"/>
      <c r="L19" s="412"/>
      <c r="M19" s="412"/>
      <c r="N19" s="412"/>
    </row>
    <row r="20" spans="1:14" ht="12.75" customHeight="1" x14ac:dyDescent="0.2">
      <c r="A20" s="375"/>
      <c r="B20" s="380"/>
      <c r="C20" s="528" t="s">
        <v>182</v>
      </c>
      <c r="D20" s="378"/>
      <c r="E20" s="378"/>
      <c r="F20" s="378"/>
      <c r="G20" s="524"/>
      <c r="H20" s="380"/>
      <c r="I20" s="380"/>
      <c r="J20" s="514"/>
      <c r="K20" s="538"/>
      <c r="L20" s="412"/>
      <c r="M20" s="412"/>
      <c r="N20" s="412"/>
    </row>
    <row r="21" spans="1:14" ht="12.75" customHeight="1" x14ac:dyDescent="0.2">
      <c r="A21" s="389"/>
      <c r="B21" s="380"/>
      <c r="C21" s="539" t="s">
        <v>183</v>
      </c>
      <c r="D21" s="378"/>
      <c r="E21" s="378"/>
      <c r="F21" s="378"/>
      <c r="G21" s="524"/>
      <c r="H21" s="380"/>
      <c r="I21" s="380"/>
      <c r="J21" s="514"/>
      <c r="K21" s="515"/>
      <c r="L21" s="412"/>
      <c r="M21" s="412"/>
      <c r="N21" s="412"/>
    </row>
    <row r="22" spans="1:14" ht="12.75" customHeight="1" x14ac:dyDescent="0.2">
      <c r="A22" s="375"/>
      <c r="B22" s="380"/>
      <c r="C22" s="528" t="s">
        <v>110</v>
      </c>
      <c r="D22" s="378"/>
      <c r="E22" s="378"/>
      <c r="F22" s="378"/>
      <c r="G22" s="524"/>
      <c r="H22" s="380" t="s">
        <v>111</v>
      </c>
      <c r="I22" s="380">
        <v>250</v>
      </c>
      <c r="J22" s="306"/>
      <c r="K22" s="515">
        <f>J22*I22</f>
        <v>0</v>
      </c>
      <c r="L22" s="412"/>
      <c r="M22" s="412"/>
      <c r="N22" s="412"/>
    </row>
    <row r="23" spans="1:14" ht="12.75" customHeight="1" x14ac:dyDescent="0.2">
      <c r="A23" s="389"/>
      <c r="B23" s="380"/>
      <c r="C23" s="525" t="s">
        <v>190</v>
      </c>
      <c r="D23" s="526"/>
      <c r="E23" s="526"/>
      <c r="F23" s="526"/>
      <c r="G23" s="527"/>
      <c r="H23" s="380"/>
      <c r="I23" s="380"/>
      <c r="J23" s="514"/>
      <c r="K23" s="515"/>
      <c r="L23" s="412"/>
      <c r="M23" s="412"/>
      <c r="N23" s="412" t="s">
        <v>112</v>
      </c>
    </row>
    <row r="24" spans="1:14" ht="12.75" customHeight="1" x14ac:dyDescent="0.2">
      <c r="A24" s="375"/>
      <c r="B24" s="380"/>
      <c r="C24" s="528"/>
      <c r="D24" s="377"/>
      <c r="E24" s="378"/>
      <c r="F24" s="378"/>
      <c r="G24" s="524"/>
      <c r="H24" s="380"/>
      <c r="I24" s="380"/>
      <c r="J24" s="514"/>
      <c r="K24" s="515"/>
      <c r="L24" s="412"/>
      <c r="M24" s="412"/>
      <c r="N24" s="412"/>
    </row>
    <row r="25" spans="1:14" ht="12.75" customHeight="1" x14ac:dyDescent="0.2">
      <c r="A25" s="375"/>
      <c r="B25" s="380"/>
      <c r="C25" s="528"/>
      <c r="D25" s="453"/>
      <c r="E25" s="378"/>
      <c r="F25" s="378"/>
      <c r="G25" s="524"/>
      <c r="H25" s="380"/>
      <c r="I25" s="380"/>
      <c r="J25" s="514"/>
      <c r="K25" s="515"/>
      <c r="L25" s="412"/>
      <c r="M25" s="412"/>
      <c r="N25" s="412"/>
    </row>
    <row r="26" spans="1:14" ht="12.75" customHeight="1" x14ac:dyDescent="0.2">
      <c r="A26" s="375">
        <v>5.2</v>
      </c>
      <c r="B26" s="380"/>
      <c r="C26" s="529" t="s">
        <v>141</v>
      </c>
      <c r="D26" s="453"/>
      <c r="E26" s="378"/>
      <c r="F26" s="378"/>
      <c r="G26" s="524"/>
      <c r="H26" s="380"/>
      <c r="I26" s="380"/>
      <c r="J26" s="514"/>
      <c r="K26" s="515"/>
      <c r="L26" s="412"/>
      <c r="M26" s="412"/>
      <c r="N26" s="412"/>
    </row>
    <row r="27" spans="1:14" ht="12.75" customHeight="1" x14ac:dyDescent="0.2">
      <c r="A27" s="389"/>
      <c r="B27" s="380"/>
      <c r="C27" s="528"/>
      <c r="D27" s="378"/>
      <c r="E27" s="378"/>
      <c r="F27" s="378"/>
      <c r="G27" s="524"/>
      <c r="H27" s="380"/>
      <c r="I27" s="380"/>
      <c r="J27" s="514"/>
      <c r="K27" s="515"/>
      <c r="L27" s="412"/>
      <c r="M27" s="412"/>
      <c r="N27" s="412"/>
    </row>
    <row r="28" spans="1:14" ht="12.75" customHeight="1" x14ac:dyDescent="0.2">
      <c r="A28" s="375"/>
      <c r="B28" s="380"/>
      <c r="C28" s="528" t="s">
        <v>108</v>
      </c>
      <c r="D28" s="378"/>
      <c r="E28" s="378"/>
      <c r="F28" s="378"/>
      <c r="G28" s="524"/>
      <c r="H28" s="380"/>
      <c r="I28" s="380"/>
      <c r="J28" s="514"/>
      <c r="K28" s="515"/>
      <c r="L28" s="412"/>
      <c r="M28" s="412"/>
      <c r="N28" s="412"/>
    </row>
    <row r="29" spans="1:14" ht="12.75" customHeight="1" x14ac:dyDescent="0.2">
      <c r="A29" s="389"/>
      <c r="B29" s="380"/>
      <c r="C29" s="528" t="s">
        <v>137</v>
      </c>
      <c r="D29" s="378"/>
      <c r="E29" s="378"/>
      <c r="F29" s="378"/>
      <c r="G29" s="524"/>
      <c r="H29" s="380"/>
      <c r="I29" s="380"/>
      <c r="J29" s="514"/>
      <c r="K29" s="515"/>
      <c r="L29" s="453"/>
      <c r="M29" s="412"/>
      <c r="N29" s="412"/>
    </row>
    <row r="30" spans="1:14" ht="12.75" customHeight="1" x14ac:dyDescent="0.2">
      <c r="A30" s="417"/>
      <c r="B30" s="380"/>
      <c r="C30" s="528" t="s">
        <v>184</v>
      </c>
      <c r="D30" s="378"/>
      <c r="E30" s="378"/>
      <c r="F30" s="378"/>
      <c r="G30" s="524"/>
      <c r="H30" s="380"/>
      <c r="I30" s="380"/>
      <c r="J30" s="514"/>
      <c r="K30" s="515"/>
      <c r="L30" s="384"/>
      <c r="M30" s="412"/>
      <c r="N30" s="412"/>
    </row>
    <row r="31" spans="1:14" ht="12.75" customHeight="1" x14ac:dyDescent="0.2">
      <c r="A31" s="417"/>
      <c r="B31" s="380"/>
      <c r="C31" s="528" t="s">
        <v>185</v>
      </c>
      <c r="D31" s="378"/>
      <c r="E31" s="378"/>
      <c r="F31" s="378"/>
      <c r="G31" s="524"/>
      <c r="H31" s="380"/>
      <c r="I31" s="380"/>
      <c r="J31" s="514"/>
      <c r="K31" s="515"/>
      <c r="L31" s="384"/>
      <c r="M31" s="412"/>
      <c r="N31" s="412"/>
    </row>
    <row r="32" spans="1:14" ht="12.75" customHeight="1" x14ac:dyDescent="0.2">
      <c r="A32" s="375"/>
      <c r="B32" s="380"/>
      <c r="C32" s="523" t="s">
        <v>186</v>
      </c>
      <c r="D32" s="377"/>
      <c r="E32" s="378"/>
      <c r="F32" s="378"/>
      <c r="G32" s="524"/>
      <c r="H32" s="380"/>
      <c r="I32" s="380"/>
      <c r="J32" s="514"/>
      <c r="K32" s="515"/>
      <c r="L32" s="384"/>
      <c r="M32" s="412"/>
      <c r="N32" s="412"/>
    </row>
    <row r="33" spans="1:14" ht="12.75" customHeight="1" x14ac:dyDescent="0.2">
      <c r="A33" s="417"/>
      <c r="B33" s="380"/>
      <c r="C33" s="523" t="s">
        <v>187</v>
      </c>
      <c r="D33" s="377"/>
      <c r="E33" s="378"/>
      <c r="F33" s="378"/>
      <c r="G33" s="524"/>
      <c r="H33" s="380" t="s">
        <v>142</v>
      </c>
      <c r="I33" s="380">
        <v>250</v>
      </c>
      <c r="J33" s="306"/>
      <c r="K33" s="515">
        <f>J33*I33</f>
        <v>0</v>
      </c>
      <c r="L33" s="384"/>
      <c r="M33" s="412"/>
      <c r="N33" s="412"/>
    </row>
    <row r="34" spans="1:14" ht="12.75" customHeight="1" x14ac:dyDescent="0.2">
      <c r="A34" s="417"/>
      <c r="B34" s="380"/>
      <c r="C34" s="446" t="s">
        <v>67</v>
      </c>
      <c r="D34" s="453"/>
      <c r="E34" s="378"/>
      <c r="F34" s="378"/>
      <c r="G34" s="379"/>
      <c r="H34" s="380"/>
      <c r="I34" s="380"/>
      <c r="J34" s="514"/>
      <c r="K34" s="515"/>
      <c r="L34" s="384"/>
      <c r="M34" s="412"/>
      <c r="N34" s="412"/>
    </row>
    <row r="35" spans="1:14" ht="12.75" customHeight="1" x14ac:dyDescent="0.2">
      <c r="A35" s="417"/>
      <c r="B35" s="380"/>
      <c r="C35" s="378"/>
      <c r="D35" s="377"/>
      <c r="E35" s="378"/>
      <c r="F35" s="378"/>
      <c r="G35" s="379"/>
      <c r="H35" s="380"/>
      <c r="I35" s="380"/>
      <c r="J35" s="398"/>
      <c r="K35" s="456"/>
      <c r="L35" s="384"/>
      <c r="M35" s="412"/>
      <c r="N35" s="412"/>
    </row>
    <row r="36" spans="1:14" ht="12.75" customHeight="1" x14ac:dyDescent="0.2">
      <c r="A36" s="417"/>
      <c r="B36" s="380"/>
      <c r="C36" s="378"/>
      <c r="D36" s="377"/>
      <c r="E36" s="378"/>
      <c r="F36" s="378"/>
      <c r="G36" s="379"/>
      <c r="H36" s="380"/>
      <c r="I36" s="380"/>
      <c r="J36" s="398"/>
      <c r="K36" s="456"/>
      <c r="L36" s="384"/>
      <c r="M36" s="412"/>
      <c r="N36" s="412"/>
    </row>
    <row r="37" spans="1:14" ht="12.75" customHeight="1" x14ac:dyDescent="0.2">
      <c r="A37" s="417"/>
      <c r="B37" s="380"/>
      <c r="C37" s="378"/>
      <c r="D37" s="377"/>
      <c r="E37" s="378"/>
      <c r="F37" s="378"/>
      <c r="G37" s="379"/>
      <c r="H37" s="380"/>
      <c r="I37" s="380"/>
      <c r="J37" s="398"/>
      <c r="K37" s="456"/>
      <c r="L37" s="384"/>
      <c r="M37" s="412"/>
      <c r="N37" s="412"/>
    </row>
    <row r="38" spans="1:14" ht="12.75" customHeight="1" x14ac:dyDescent="0.2">
      <c r="A38" s="417"/>
      <c r="B38" s="380"/>
      <c r="C38" s="378"/>
      <c r="D38" s="377"/>
      <c r="E38" s="378"/>
      <c r="F38" s="378"/>
      <c r="G38" s="379"/>
      <c r="H38" s="380"/>
      <c r="I38" s="380"/>
      <c r="J38" s="398"/>
      <c r="K38" s="456"/>
      <c r="L38" s="384"/>
      <c r="M38" s="412"/>
      <c r="N38" s="412"/>
    </row>
    <row r="39" spans="1:14" ht="12.75" customHeight="1" x14ac:dyDescent="0.2">
      <c r="A39" s="417"/>
      <c r="B39" s="380"/>
      <c r="C39" s="378"/>
      <c r="D39" s="377"/>
      <c r="E39" s="378"/>
      <c r="F39" s="378"/>
      <c r="G39" s="379"/>
      <c r="H39" s="380"/>
      <c r="I39" s="380"/>
      <c r="J39" s="398"/>
      <c r="K39" s="456"/>
      <c r="L39" s="384"/>
      <c r="M39" s="412"/>
      <c r="N39" s="412"/>
    </row>
    <row r="40" spans="1:14" ht="12.75" customHeight="1" x14ac:dyDescent="0.2">
      <c r="A40" s="375"/>
      <c r="B40" s="380"/>
      <c r="C40" s="446"/>
      <c r="D40" s="377"/>
      <c r="E40" s="378"/>
      <c r="F40" s="378"/>
      <c r="G40" s="379"/>
      <c r="H40" s="380"/>
      <c r="I40" s="380"/>
      <c r="J40" s="398"/>
      <c r="K40" s="456"/>
      <c r="L40" s="384"/>
      <c r="M40" s="412"/>
      <c r="N40" s="412"/>
    </row>
    <row r="41" spans="1:14" ht="12.75" customHeight="1" x14ac:dyDescent="0.2">
      <c r="A41" s="389"/>
      <c r="B41" s="380"/>
      <c r="C41" s="446"/>
      <c r="D41" s="377"/>
      <c r="E41" s="378"/>
      <c r="F41" s="378"/>
      <c r="G41" s="379"/>
      <c r="H41" s="380"/>
      <c r="I41" s="380"/>
      <c r="J41" s="398"/>
      <c r="K41" s="456"/>
      <c r="L41" s="384"/>
      <c r="M41" s="412"/>
      <c r="N41" s="412"/>
    </row>
    <row r="42" spans="1:14" ht="12.75" customHeight="1" x14ac:dyDescent="0.2">
      <c r="A42" s="389"/>
      <c r="B42" s="380"/>
      <c r="C42" s="446"/>
      <c r="D42" s="377"/>
      <c r="E42" s="378"/>
      <c r="F42" s="378"/>
      <c r="G42" s="379"/>
      <c r="H42" s="380"/>
      <c r="I42" s="380"/>
      <c r="J42" s="398"/>
      <c r="K42" s="456"/>
      <c r="L42" s="384"/>
      <c r="M42" s="412"/>
      <c r="N42" s="412"/>
    </row>
    <row r="43" spans="1:14" ht="12.75" customHeight="1" x14ac:dyDescent="0.2">
      <c r="A43" s="389"/>
      <c r="B43" s="380"/>
      <c r="C43" s="399"/>
      <c r="D43" s="377"/>
      <c r="E43" s="378"/>
      <c r="F43" s="378"/>
      <c r="G43" s="379"/>
      <c r="H43" s="380"/>
      <c r="I43" s="380"/>
      <c r="J43" s="398"/>
      <c r="K43" s="456"/>
      <c r="L43" s="384"/>
      <c r="M43" s="412"/>
      <c r="N43" s="412"/>
    </row>
    <row r="44" spans="1:14" ht="12.75" customHeight="1" x14ac:dyDescent="0.2">
      <c r="A44" s="389"/>
      <c r="B44" s="380"/>
      <c r="C44" s="399"/>
      <c r="D44" s="377"/>
      <c r="E44" s="378"/>
      <c r="F44" s="378"/>
      <c r="G44" s="379"/>
      <c r="H44" s="380"/>
      <c r="I44" s="380"/>
      <c r="J44" s="398"/>
      <c r="K44" s="456"/>
      <c r="L44" s="384"/>
      <c r="M44" s="412"/>
      <c r="N44" s="412"/>
    </row>
    <row r="45" spans="1:14" ht="12.75" customHeight="1" x14ac:dyDescent="0.2">
      <c r="A45" s="389"/>
      <c r="B45" s="380"/>
      <c r="C45" s="446"/>
      <c r="D45" s="377"/>
      <c r="E45" s="378"/>
      <c r="F45" s="378"/>
      <c r="G45" s="379"/>
      <c r="H45" s="380"/>
      <c r="I45" s="380"/>
      <c r="J45" s="398"/>
      <c r="K45" s="456"/>
      <c r="L45" s="384"/>
      <c r="M45" s="412"/>
      <c r="N45" s="412"/>
    </row>
    <row r="46" spans="1:14" ht="12.75" customHeight="1" x14ac:dyDescent="0.2">
      <c r="A46" s="389"/>
      <c r="B46" s="380"/>
      <c r="C46" s="446"/>
      <c r="D46" s="377"/>
      <c r="E46" s="378"/>
      <c r="F46" s="378"/>
      <c r="G46" s="379"/>
      <c r="H46" s="380"/>
      <c r="I46" s="380"/>
      <c r="J46" s="398"/>
      <c r="K46" s="456"/>
      <c r="L46" s="384"/>
      <c r="M46" s="412"/>
      <c r="N46" s="412"/>
    </row>
    <row r="47" spans="1:14" ht="12.75" customHeight="1" x14ac:dyDescent="0.2">
      <c r="A47" s="375"/>
      <c r="B47" s="380"/>
      <c r="C47" s="446"/>
      <c r="D47" s="377"/>
      <c r="E47" s="378"/>
      <c r="F47" s="378"/>
      <c r="G47" s="379"/>
      <c r="H47" s="380"/>
      <c r="I47" s="380"/>
      <c r="J47" s="398"/>
      <c r="K47" s="456"/>
      <c r="L47" s="384"/>
      <c r="M47" s="412"/>
      <c r="N47" s="412"/>
    </row>
    <row r="48" spans="1:14" ht="12.75" customHeight="1" x14ac:dyDescent="0.2">
      <c r="A48" s="389"/>
      <c r="B48" s="380"/>
      <c r="C48" s="446"/>
      <c r="D48" s="378"/>
      <c r="E48" s="378"/>
      <c r="F48" s="378"/>
      <c r="G48" s="379"/>
      <c r="H48" s="380"/>
      <c r="I48" s="380"/>
      <c r="J48" s="398"/>
      <c r="K48" s="456"/>
      <c r="L48" s="412"/>
      <c r="M48" s="412"/>
      <c r="N48" s="412"/>
    </row>
    <row r="49" spans="1:14" ht="12.75" customHeight="1" x14ac:dyDescent="0.2">
      <c r="A49" s="375"/>
      <c r="B49" s="380"/>
      <c r="C49" s="451"/>
      <c r="D49" s="393"/>
      <c r="E49" s="393"/>
      <c r="F49" s="393"/>
      <c r="G49" s="516"/>
      <c r="H49" s="517"/>
      <c r="I49" s="517"/>
      <c r="J49" s="518"/>
      <c r="K49" s="456"/>
      <c r="L49" s="412"/>
      <c r="M49" s="412"/>
      <c r="N49" s="412"/>
    </row>
    <row r="50" spans="1:14" ht="12.75" customHeight="1" x14ac:dyDescent="0.2">
      <c r="A50" s="519"/>
      <c r="B50" s="520"/>
      <c r="C50" s="521"/>
      <c r="D50" s="393"/>
      <c r="E50" s="393"/>
      <c r="F50" s="393"/>
      <c r="G50" s="516"/>
      <c r="H50" s="517"/>
      <c r="I50" s="517"/>
      <c r="J50" s="518"/>
      <c r="K50" s="456"/>
      <c r="L50" s="412"/>
      <c r="M50" s="412"/>
      <c r="N50" s="412"/>
    </row>
    <row r="51" spans="1:14" ht="12.75" customHeight="1" x14ac:dyDescent="0.2">
      <c r="A51" s="389"/>
      <c r="B51" s="380"/>
      <c r="C51" s="446"/>
      <c r="D51" s="412"/>
      <c r="E51" s="412"/>
      <c r="F51" s="412"/>
      <c r="G51" s="379"/>
      <c r="H51" s="380"/>
      <c r="I51" s="380"/>
      <c r="J51" s="398"/>
      <c r="K51" s="456"/>
      <c r="L51" s="412"/>
      <c r="M51" s="412"/>
      <c r="N51" s="412"/>
    </row>
    <row r="52" spans="1:14" ht="12.75" customHeight="1" x14ac:dyDescent="0.2">
      <c r="A52" s="389"/>
      <c r="B52" s="380"/>
      <c r="C52" s="446"/>
      <c r="D52" s="412"/>
      <c r="E52" s="412"/>
      <c r="F52" s="412"/>
      <c r="G52" s="379"/>
      <c r="H52" s="380"/>
      <c r="I52" s="380"/>
      <c r="J52" s="398"/>
      <c r="K52" s="456"/>
      <c r="L52" s="412"/>
      <c r="M52" s="412"/>
      <c r="N52" s="412"/>
    </row>
    <row r="53" spans="1:14" ht="12.75" customHeight="1" x14ac:dyDescent="0.2">
      <c r="A53" s="389"/>
      <c r="B53" s="380"/>
      <c r="C53" s="446"/>
      <c r="D53" s="412"/>
      <c r="E53" s="412"/>
      <c r="F53" s="412"/>
      <c r="G53" s="379"/>
      <c r="H53" s="380"/>
      <c r="I53" s="380"/>
      <c r="J53" s="398"/>
      <c r="K53" s="456"/>
      <c r="L53" s="412"/>
      <c r="M53" s="412"/>
      <c r="N53" s="412"/>
    </row>
    <row r="54" spans="1:14" ht="12.75" customHeight="1" x14ac:dyDescent="0.2">
      <c r="A54" s="389"/>
      <c r="B54" s="380"/>
      <c r="C54" s="446"/>
      <c r="D54" s="412"/>
      <c r="E54" s="412"/>
      <c r="F54" s="412"/>
      <c r="G54" s="379"/>
      <c r="H54" s="380"/>
      <c r="I54" s="380"/>
      <c r="J54" s="398"/>
      <c r="K54" s="456"/>
      <c r="L54" s="412"/>
      <c r="M54" s="412"/>
      <c r="N54" s="412"/>
    </row>
    <row r="55" spans="1:14" ht="12.75" customHeight="1" x14ac:dyDescent="0.2">
      <c r="A55" s="389"/>
      <c r="B55" s="380"/>
      <c r="C55" s="394" t="str">
        <f>C8</f>
        <v>SCHEDULE:</v>
      </c>
      <c r="D55" s="395"/>
      <c r="E55" s="395"/>
      <c r="F55" s="396">
        <f>$F$8</f>
        <v>5</v>
      </c>
      <c r="G55" s="397"/>
      <c r="H55" s="380"/>
      <c r="I55" s="380"/>
      <c r="J55" s="398"/>
      <c r="K55" s="456"/>
      <c r="L55" s="412"/>
      <c r="M55" s="412"/>
      <c r="N55" s="412"/>
    </row>
    <row r="56" spans="1:14" ht="12.75" customHeight="1" x14ac:dyDescent="0.2">
      <c r="A56" s="389"/>
      <c r="B56" s="380"/>
      <c r="C56" s="485" t="s">
        <v>115</v>
      </c>
      <c r="D56" s="395"/>
      <c r="E56" s="395"/>
      <c r="F56" s="395"/>
      <c r="G56" s="397"/>
      <c r="H56" s="380"/>
      <c r="I56" s="380"/>
      <c r="J56" s="398"/>
      <c r="K56" s="456"/>
      <c r="L56" s="412"/>
      <c r="M56" s="412"/>
      <c r="N56" s="412"/>
    </row>
    <row r="57" spans="1:14" ht="12.75" customHeight="1" x14ac:dyDescent="0.2">
      <c r="A57" s="389"/>
      <c r="B57" s="380"/>
      <c r="C57" s="400"/>
      <c r="D57" s="401"/>
      <c r="E57" s="401"/>
      <c r="F57" s="401"/>
      <c r="G57" s="402"/>
      <c r="H57" s="380"/>
      <c r="I57" s="380"/>
      <c r="J57" s="398"/>
      <c r="K57" s="456"/>
      <c r="L57" s="412"/>
      <c r="M57" s="412"/>
      <c r="N57" s="412"/>
    </row>
    <row r="58" spans="1:14" ht="30" customHeight="1" thickBot="1" x14ac:dyDescent="0.25">
      <c r="A58" s="403"/>
      <c r="B58" s="404"/>
      <c r="C58" s="405" t="s">
        <v>56</v>
      </c>
      <c r="D58" s="406"/>
      <c r="E58" s="406"/>
      <c r="F58" s="406"/>
      <c r="G58" s="406"/>
      <c r="H58" s="404"/>
      <c r="I58" s="407"/>
      <c r="J58" s="408" t="s">
        <v>57</v>
      </c>
      <c r="K58" s="522">
        <f>SUM(K21:K34)</f>
        <v>0</v>
      </c>
      <c r="L58" s="412"/>
      <c r="M58" s="412"/>
      <c r="N58" s="412"/>
    </row>
    <row r="59" spans="1:14" ht="12.75" customHeight="1" x14ac:dyDescent="0.2">
      <c r="A59" s="410"/>
      <c r="B59" s="411"/>
      <c r="C59" s="412"/>
      <c r="D59" s="412"/>
      <c r="E59" s="412"/>
      <c r="F59" s="412"/>
      <c r="G59" s="412"/>
      <c r="H59" s="411"/>
      <c r="I59" s="411"/>
      <c r="J59" s="413"/>
      <c r="K59" s="413"/>
      <c r="L59" s="412"/>
      <c r="M59" s="412"/>
      <c r="N59" s="412"/>
    </row>
    <row r="60" spans="1:14" ht="12.75" customHeight="1" x14ac:dyDescent="0.2">
      <c r="A60" s="410"/>
      <c r="B60" s="411"/>
      <c r="C60" s="412"/>
      <c r="D60" s="412"/>
      <c r="E60" s="412"/>
      <c r="F60" s="412"/>
      <c r="G60" s="412"/>
      <c r="H60" s="411"/>
      <c r="I60" s="411"/>
      <c r="J60" s="413"/>
      <c r="K60" s="413"/>
      <c r="L60" s="412"/>
      <c r="M60" s="412"/>
      <c r="N60" s="412"/>
    </row>
    <row r="61" spans="1:14" ht="12.75" customHeight="1" x14ac:dyDescent="0.2">
      <c r="A61" s="410"/>
      <c r="B61" s="411"/>
      <c r="C61" s="412"/>
      <c r="D61" s="412"/>
      <c r="E61" s="412"/>
      <c r="F61" s="412"/>
      <c r="G61" s="412"/>
      <c r="H61" s="411"/>
      <c r="I61" s="411"/>
      <c r="J61" s="413"/>
      <c r="K61" s="413"/>
      <c r="L61" s="412"/>
      <c r="M61" s="412"/>
      <c r="N61" s="412"/>
    </row>
    <row r="62" spans="1:14" ht="12.75" customHeight="1" x14ac:dyDescent="0.2">
      <c r="A62" s="410"/>
      <c r="B62" s="411"/>
      <c r="C62" s="412"/>
      <c r="D62" s="412"/>
      <c r="E62" s="412"/>
      <c r="F62" s="412"/>
      <c r="G62" s="412"/>
      <c r="H62" s="411"/>
      <c r="I62" s="411"/>
      <c r="J62" s="413"/>
      <c r="K62" s="413"/>
      <c r="L62" s="412"/>
      <c r="M62" s="412"/>
      <c r="N62" s="412"/>
    </row>
    <row r="63" spans="1:14" ht="12.75" customHeight="1" x14ac:dyDescent="0.2">
      <c r="A63" s="410"/>
      <c r="B63" s="411"/>
      <c r="C63" s="412"/>
      <c r="D63" s="412"/>
      <c r="E63" s="412"/>
      <c r="F63" s="412"/>
      <c r="G63" s="412"/>
      <c r="H63" s="411"/>
      <c r="I63" s="411"/>
      <c r="J63" s="413"/>
      <c r="K63" s="413"/>
      <c r="L63" s="412"/>
      <c r="M63" s="412"/>
      <c r="N63" s="412"/>
    </row>
    <row r="64" spans="1:14" ht="12.75" customHeight="1" x14ac:dyDescent="0.2">
      <c r="A64" s="410"/>
      <c r="B64" s="411"/>
      <c r="C64" s="412"/>
      <c r="D64" s="412"/>
      <c r="E64" s="412"/>
      <c r="F64" s="412"/>
      <c r="G64" s="412"/>
      <c r="H64" s="411"/>
      <c r="I64" s="411"/>
      <c r="J64" s="413"/>
      <c r="K64" s="413"/>
      <c r="L64" s="412"/>
      <c r="M64" s="412"/>
      <c r="N64" s="412"/>
    </row>
    <row r="65" spans="1:14" ht="12.75" customHeight="1" x14ac:dyDescent="0.2">
      <c r="A65" s="410"/>
      <c r="B65" s="411"/>
      <c r="C65" s="412"/>
      <c r="D65" s="412"/>
      <c r="E65" s="412"/>
      <c r="F65" s="412"/>
      <c r="G65" s="412"/>
      <c r="H65" s="411"/>
      <c r="I65" s="411"/>
      <c r="J65" s="413"/>
      <c r="K65" s="413"/>
      <c r="L65" s="412"/>
      <c r="M65" s="412"/>
      <c r="N65" s="412"/>
    </row>
    <row r="66" spans="1:14" ht="12.75" customHeight="1" x14ac:dyDescent="0.2">
      <c r="A66" s="410"/>
      <c r="B66" s="411"/>
      <c r="C66" s="412"/>
      <c r="D66" s="412"/>
      <c r="E66" s="412"/>
      <c r="F66" s="412"/>
      <c r="G66" s="412"/>
      <c r="H66" s="411"/>
      <c r="I66" s="411"/>
      <c r="J66" s="413"/>
      <c r="K66" s="413"/>
      <c r="L66" s="412"/>
      <c r="M66" s="412"/>
      <c r="N66" s="412"/>
    </row>
    <row r="67" spans="1:14" ht="12.75" customHeight="1" x14ac:dyDescent="0.2">
      <c r="A67" s="410"/>
      <c r="B67" s="411"/>
      <c r="C67" s="412"/>
      <c r="D67" s="412"/>
      <c r="E67" s="412"/>
      <c r="F67" s="412"/>
      <c r="G67" s="412"/>
      <c r="H67" s="411"/>
      <c r="I67" s="411"/>
      <c r="J67" s="413"/>
      <c r="K67" s="413"/>
      <c r="L67" s="412"/>
      <c r="M67" s="412"/>
      <c r="N67" s="412"/>
    </row>
    <row r="68" spans="1:14" ht="12.75" customHeight="1" x14ac:dyDescent="0.2">
      <c r="A68" s="410"/>
      <c r="B68" s="411"/>
      <c r="C68" s="412"/>
      <c r="D68" s="378"/>
      <c r="E68" s="412"/>
      <c r="F68" s="412"/>
      <c r="G68" s="412"/>
      <c r="H68" s="411"/>
      <c r="I68" s="411"/>
      <c r="J68" s="413"/>
      <c r="K68" s="413"/>
      <c r="L68" s="412"/>
      <c r="M68" s="412"/>
      <c r="N68" s="412"/>
    </row>
    <row r="69" spans="1:14" ht="12.75" customHeight="1" x14ac:dyDescent="0.2">
      <c r="A69" s="410"/>
      <c r="B69" s="411"/>
      <c r="C69" s="412"/>
      <c r="D69" s="412"/>
      <c r="E69" s="412"/>
      <c r="F69" s="412"/>
      <c r="G69" s="412"/>
      <c r="H69" s="411"/>
      <c r="I69" s="411"/>
      <c r="J69" s="413"/>
      <c r="K69" s="413"/>
      <c r="L69" s="412"/>
      <c r="M69" s="412"/>
      <c r="N69" s="412"/>
    </row>
    <row r="70" spans="1:14" ht="12.75" customHeight="1" x14ac:dyDescent="0.2">
      <c r="A70" s="410"/>
      <c r="B70" s="411"/>
      <c r="C70" s="412"/>
      <c r="D70" s="412"/>
      <c r="E70" s="412"/>
      <c r="F70" s="412"/>
      <c r="G70" s="412"/>
      <c r="H70" s="411"/>
      <c r="I70" s="411"/>
      <c r="J70" s="413"/>
      <c r="K70" s="413"/>
      <c r="L70" s="412"/>
      <c r="M70" s="412"/>
      <c r="N70" s="412"/>
    </row>
    <row r="71" spans="1:14" ht="12.75" customHeight="1" x14ac:dyDescent="0.2">
      <c r="A71" s="410"/>
      <c r="B71" s="411"/>
      <c r="C71" s="412"/>
      <c r="D71" s="412"/>
      <c r="E71" s="412"/>
      <c r="F71" s="412"/>
      <c r="G71" s="412"/>
      <c r="H71" s="411"/>
      <c r="I71" s="411"/>
      <c r="J71" s="413"/>
      <c r="K71" s="413"/>
      <c r="L71" s="412"/>
      <c r="M71" s="412"/>
      <c r="N71" s="412"/>
    </row>
    <row r="72" spans="1:14" ht="12.75" customHeight="1" x14ac:dyDescent="0.2">
      <c r="A72" s="410"/>
      <c r="B72" s="411"/>
      <c r="C72" s="412"/>
      <c r="D72" s="412"/>
      <c r="E72" s="412"/>
      <c r="F72" s="412"/>
      <c r="G72" s="412"/>
      <c r="H72" s="411"/>
      <c r="I72" s="411"/>
      <c r="J72" s="413"/>
      <c r="K72" s="413"/>
      <c r="L72" s="412"/>
      <c r="M72" s="412"/>
      <c r="N72" s="412"/>
    </row>
    <row r="73" spans="1:14" ht="12.75" customHeight="1" x14ac:dyDescent="0.2">
      <c r="A73" s="410"/>
      <c r="B73" s="411"/>
      <c r="C73" s="412"/>
      <c r="D73" s="412"/>
      <c r="E73" s="412"/>
      <c r="F73" s="412"/>
      <c r="G73" s="412"/>
      <c r="H73" s="411"/>
      <c r="I73" s="411"/>
      <c r="J73" s="413"/>
      <c r="K73" s="413"/>
      <c r="L73" s="412"/>
      <c r="M73" s="412"/>
      <c r="N73" s="412"/>
    </row>
    <row r="74" spans="1:14" ht="12.75" customHeight="1" x14ac:dyDescent="0.2">
      <c r="A74" s="410"/>
      <c r="B74" s="411"/>
      <c r="C74" s="412"/>
      <c r="D74" s="412"/>
      <c r="E74" s="412"/>
      <c r="F74" s="412"/>
      <c r="G74" s="412"/>
      <c r="H74" s="411"/>
      <c r="I74" s="411"/>
      <c r="J74" s="413"/>
      <c r="K74" s="413"/>
      <c r="L74" s="412"/>
      <c r="M74" s="412"/>
      <c r="N74" s="412"/>
    </row>
    <row r="75" spans="1:14" ht="12.75" customHeight="1" x14ac:dyDescent="0.2">
      <c r="A75" s="410"/>
      <c r="B75" s="411"/>
      <c r="C75" s="412"/>
      <c r="D75" s="412"/>
      <c r="E75" s="412"/>
      <c r="F75" s="412"/>
      <c r="G75" s="412"/>
      <c r="H75" s="411"/>
      <c r="I75" s="411"/>
      <c r="J75" s="413"/>
      <c r="K75" s="413"/>
      <c r="L75" s="412"/>
      <c r="M75" s="412"/>
      <c r="N75" s="412"/>
    </row>
    <row r="76" spans="1:14" ht="12.75" customHeight="1" x14ac:dyDescent="0.2">
      <c r="A76" s="410"/>
      <c r="B76" s="411"/>
      <c r="C76" s="412"/>
      <c r="D76" s="412"/>
      <c r="E76" s="412"/>
      <c r="F76" s="412"/>
      <c r="G76" s="412"/>
      <c r="H76" s="411"/>
      <c r="I76" s="411"/>
      <c r="J76" s="413"/>
      <c r="K76" s="413"/>
      <c r="L76" s="412"/>
      <c r="M76" s="412"/>
      <c r="N76" s="412"/>
    </row>
    <row r="77" spans="1:14" ht="12.75" customHeight="1" x14ac:dyDescent="0.2">
      <c r="A77" s="410"/>
      <c r="B77" s="411"/>
      <c r="C77" s="412"/>
      <c r="D77" s="412"/>
      <c r="E77" s="412"/>
      <c r="F77" s="412"/>
      <c r="G77" s="412"/>
      <c r="H77" s="411"/>
      <c r="I77" s="411"/>
      <c r="J77" s="413"/>
      <c r="K77" s="413"/>
      <c r="L77" s="412"/>
      <c r="M77" s="412"/>
      <c r="N77" s="412"/>
    </row>
    <row r="78" spans="1:14" ht="12.75" customHeight="1" x14ac:dyDescent="0.2">
      <c r="A78" s="410"/>
      <c r="B78" s="411"/>
      <c r="C78" s="412"/>
      <c r="D78" s="412"/>
      <c r="E78" s="412"/>
      <c r="F78" s="412"/>
      <c r="G78" s="412"/>
      <c r="H78" s="411"/>
      <c r="I78" s="411"/>
      <c r="J78" s="413"/>
      <c r="K78" s="413"/>
      <c r="L78" s="412"/>
      <c r="M78" s="412"/>
      <c r="N78" s="412"/>
    </row>
    <row r="79" spans="1:14" ht="12.75" customHeight="1" x14ac:dyDescent="0.2">
      <c r="A79" s="410"/>
      <c r="B79" s="411"/>
      <c r="C79" s="412"/>
      <c r="D79" s="412"/>
      <c r="E79" s="412"/>
      <c r="F79" s="412"/>
      <c r="G79" s="412"/>
      <c r="H79" s="411"/>
      <c r="I79" s="411"/>
      <c r="J79" s="413"/>
      <c r="K79" s="413"/>
      <c r="L79" s="412"/>
      <c r="M79" s="412"/>
      <c r="N79" s="412"/>
    </row>
    <row r="80" spans="1:14" ht="12.75" customHeight="1" x14ac:dyDescent="0.2">
      <c r="A80" s="410"/>
      <c r="B80" s="411"/>
      <c r="C80" s="412"/>
      <c r="D80" s="412"/>
      <c r="E80" s="412"/>
      <c r="F80" s="412"/>
      <c r="G80" s="412"/>
      <c r="H80" s="411"/>
      <c r="I80" s="411"/>
      <c r="J80" s="413"/>
      <c r="K80" s="413"/>
      <c r="L80" s="412"/>
      <c r="M80" s="412"/>
      <c r="N80" s="412"/>
    </row>
    <row r="81" spans="1:14" ht="12.75" customHeight="1" x14ac:dyDescent="0.2">
      <c r="A81" s="410"/>
      <c r="B81" s="411"/>
      <c r="C81" s="412"/>
      <c r="D81" s="412"/>
      <c r="E81" s="412"/>
      <c r="F81" s="412"/>
      <c r="G81" s="412"/>
      <c r="H81" s="411"/>
      <c r="I81" s="411"/>
      <c r="J81" s="413"/>
      <c r="K81" s="413"/>
      <c r="L81" s="412"/>
      <c r="M81" s="412"/>
      <c r="N81" s="412"/>
    </row>
    <row r="82" spans="1:14" ht="12.75" customHeight="1" x14ac:dyDescent="0.2">
      <c r="A82" s="410"/>
      <c r="B82" s="411"/>
      <c r="C82" s="412"/>
      <c r="D82" s="412"/>
      <c r="E82" s="412"/>
      <c r="F82" s="412"/>
      <c r="G82" s="412"/>
      <c r="H82" s="411"/>
      <c r="I82" s="411"/>
      <c r="J82" s="413"/>
      <c r="K82" s="413"/>
      <c r="L82" s="412"/>
      <c r="M82" s="412"/>
      <c r="N82" s="412"/>
    </row>
    <row r="83" spans="1:14" ht="12.75" customHeight="1" x14ac:dyDescent="0.2">
      <c r="A83" s="410"/>
      <c r="B83" s="411"/>
      <c r="C83" s="412"/>
      <c r="D83" s="412"/>
      <c r="E83" s="412"/>
      <c r="F83" s="412"/>
      <c r="G83" s="412"/>
      <c r="H83" s="411"/>
      <c r="I83" s="411"/>
      <c r="J83" s="413"/>
      <c r="K83" s="413"/>
      <c r="L83" s="412"/>
      <c r="M83" s="412"/>
      <c r="N83" s="412"/>
    </row>
    <row r="84" spans="1:14" ht="12.75" customHeight="1" x14ac:dyDescent="0.2">
      <c r="A84" s="410"/>
      <c r="B84" s="411"/>
      <c r="C84" s="412"/>
      <c r="D84" s="412"/>
      <c r="E84" s="412"/>
      <c r="F84" s="412"/>
      <c r="G84" s="412"/>
      <c r="H84" s="411"/>
      <c r="I84" s="411"/>
      <c r="J84" s="413"/>
      <c r="K84" s="413"/>
      <c r="L84" s="412"/>
      <c r="M84" s="412"/>
      <c r="N84" s="412"/>
    </row>
    <row r="85" spans="1:14" ht="12.75" customHeight="1" x14ac:dyDescent="0.2">
      <c r="A85" s="410"/>
      <c r="B85" s="411"/>
      <c r="C85" s="412"/>
      <c r="D85" s="412"/>
      <c r="E85" s="412"/>
      <c r="F85" s="412"/>
      <c r="G85" s="412"/>
      <c r="H85" s="411"/>
      <c r="I85" s="411"/>
      <c r="J85" s="413"/>
      <c r="K85" s="413"/>
      <c r="L85" s="412"/>
      <c r="M85" s="412"/>
      <c r="N85" s="412"/>
    </row>
    <row r="86" spans="1:14" ht="12.75" customHeight="1" x14ac:dyDescent="0.2">
      <c r="A86" s="410"/>
      <c r="B86" s="411"/>
      <c r="C86" s="412"/>
      <c r="D86" s="412"/>
      <c r="E86" s="412"/>
      <c r="F86" s="412"/>
      <c r="G86" s="412"/>
      <c r="H86" s="411"/>
      <c r="I86" s="411"/>
      <c r="J86" s="413"/>
      <c r="K86" s="413"/>
      <c r="L86" s="412"/>
      <c r="M86" s="412"/>
      <c r="N86" s="412"/>
    </row>
    <row r="87" spans="1:14" ht="12.75" customHeight="1" x14ac:dyDescent="0.2">
      <c r="A87" s="410"/>
      <c r="B87" s="411"/>
      <c r="C87" s="412"/>
      <c r="D87" s="412"/>
      <c r="E87" s="412"/>
      <c r="F87" s="412"/>
      <c r="G87" s="412"/>
      <c r="H87" s="411"/>
      <c r="I87" s="411"/>
      <c r="J87" s="413"/>
      <c r="K87" s="413"/>
      <c r="L87" s="412"/>
      <c r="M87" s="412"/>
      <c r="N87" s="412"/>
    </row>
    <row r="88" spans="1:14" ht="12.75" customHeight="1" x14ac:dyDescent="0.2">
      <c r="A88" s="410"/>
      <c r="B88" s="411"/>
      <c r="C88" s="412"/>
      <c r="D88" s="412"/>
      <c r="E88" s="412"/>
      <c r="F88" s="412"/>
      <c r="G88" s="412"/>
      <c r="H88" s="411"/>
      <c r="I88" s="411"/>
      <c r="J88" s="413"/>
      <c r="K88" s="413"/>
      <c r="L88" s="412"/>
      <c r="M88" s="412"/>
      <c r="N88" s="412"/>
    </row>
    <row r="89" spans="1:14" ht="12.75" customHeight="1" x14ac:dyDescent="0.2">
      <c r="A89" s="410"/>
      <c r="B89" s="411"/>
      <c r="C89" s="412"/>
      <c r="D89" s="412"/>
      <c r="E89" s="412"/>
      <c r="F89" s="412"/>
      <c r="G89" s="412"/>
      <c r="H89" s="411"/>
      <c r="I89" s="411"/>
      <c r="J89" s="413"/>
      <c r="K89" s="413"/>
      <c r="L89" s="412"/>
      <c r="M89" s="412"/>
      <c r="N89" s="412"/>
    </row>
    <row r="90" spans="1:14" ht="12.75" customHeight="1" x14ac:dyDescent="0.2">
      <c r="A90" s="410"/>
      <c r="B90" s="411"/>
      <c r="C90" s="412"/>
      <c r="D90" s="412"/>
      <c r="E90" s="412"/>
      <c r="F90" s="412"/>
      <c r="G90" s="412"/>
      <c r="H90" s="411"/>
      <c r="I90" s="411"/>
      <c r="J90" s="413"/>
      <c r="K90" s="413"/>
      <c r="L90" s="412"/>
      <c r="M90" s="412"/>
      <c r="N90" s="412"/>
    </row>
    <row r="91" spans="1:14" ht="12.75" customHeight="1" x14ac:dyDescent="0.2">
      <c r="A91" s="410"/>
      <c r="B91" s="411"/>
      <c r="C91" s="412"/>
      <c r="D91" s="412"/>
      <c r="E91" s="412"/>
      <c r="F91" s="412"/>
      <c r="G91" s="412"/>
      <c r="H91" s="411"/>
      <c r="I91" s="411"/>
      <c r="J91" s="413"/>
      <c r="K91" s="413"/>
      <c r="L91" s="412"/>
      <c r="M91" s="412"/>
      <c r="N91" s="412"/>
    </row>
    <row r="92" spans="1:14" ht="12.75" customHeight="1" x14ac:dyDescent="0.2">
      <c r="A92" s="410"/>
      <c r="B92" s="411"/>
      <c r="C92" s="412"/>
      <c r="D92" s="412"/>
      <c r="E92" s="412"/>
      <c r="F92" s="412"/>
      <c r="G92" s="412"/>
      <c r="H92" s="411"/>
      <c r="I92" s="411"/>
      <c r="J92" s="413"/>
      <c r="K92" s="413"/>
      <c r="L92" s="412"/>
      <c r="M92" s="412"/>
      <c r="N92" s="412"/>
    </row>
    <row r="93" spans="1:14" ht="12.75" customHeight="1" x14ac:dyDescent="0.2">
      <c r="A93" s="410"/>
      <c r="B93" s="411"/>
      <c r="C93" s="412"/>
      <c r="D93" s="412"/>
      <c r="E93" s="412"/>
      <c r="F93" s="412"/>
      <c r="G93" s="412"/>
      <c r="H93" s="411"/>
      <c r="I93" s="411"/>
      <c r="J93" s="413"/>
      <c r="K93" s="413"/>
      <c r="L93" s="412"/>
      <c r="M93" s="412"/>
      <c r="N93" s="412"/>
    </row>
    <row r="94" spans="1:14" ht="12.75" customHeight="1" x14ac:dyDescent="0.2">
      <c r="A94" s="410"/>
      <c r="B94" s="411"/>
      <c r="C94" s="412"/>
      <c r="D94" s="412"/>
      <c r="E94" s="412"/>
      <c r="F94" s="412"/>
      <c r="G94" s="412"/>
      <c r="H94" s="411"/>
      <c r="I94" s="411"/>
      <c r="J94" s="413"/>
      <c r="K94" s="413"/>
      <c r="L94" s="412"/>
      <c r="M94" s="412"/>
      <c r="N94" s="412"/>
    </row>
    <row r="95" spans="1:14" ht="12.75" customHeight="1" x14ac:dyDescent="0.2">
      <c r="A95" s="410"/>
      <c r="B95" s="411"/>
      <c r="C95" s="412"/>
      <c r="D95" s="412"/>
      <c r="E95" s="412"/>
      <c r="F95" s="412"/>
      <c r="G95" s="412"/>
      <c r="H95" s="411"/>
      <c r="I95" s="411"/>
      <c r="J95" s="413"/>
      <c r="K95" s="413"/>
      <c r="L95" s="412"/>
      <c r="M95" s="412"/>
      <c r="N95" s="412"/>
    </row>
    <row r="96" spans="1:14" ht="12.75" customHeight="1" x14ac:dyDescent="0.2">
      <c r="A96" s="410"/>
      <c r="B96" s="411"/>
      <c r="C96" s="412"/>
      <c r="D96" s="412"/>
      <c r="E96" s="412"/>
      <c r="F96" s="412"/>
      <c r="G96" s="412"/>
      <c r="H96" s="411"/>
      <c r="I96" s="411"/>
      <c r="J96" s="413"/>
      <c r="K96" s="413"/>
      <c r="L96" s="412"/>
      <c r="M96" s="412"/>
      <c r="N96" s="412"/>
    </row>
    <row r="97" spans="1:14" ht="12.75" customHeight="1" x14ac:dyDescent="0.2">
      <c r="A97" s="410"/>
      <c r="B97" s="411"/>
      <c r="C97" s="412"/>
      <c r="D97" s="412"/>
      <c r="E97" s="412"/>
      <c r="F97" s="412"/>
      <c r="G97" s="412"/>
      <c r="H97" s="411"/>
      <c r="I97" s="411"/>
      <c r="J97" s="413"/>
      <c r="K97" s="413"/>
      <c r="L97" s="412"/>
      <c r="M97" s="412"/>
      <c r="N97" s="412"/>
    </row>
    <row r="98" spans="1:14" ht="12.75" customHeight="1" x14ac:dyDescent="0.2">
      <c r="A98" s="410"/>
      <c r="B98" s="411"/>
      <c r="C98" s="412"/>
      <c r="D98" s="412"/>
      <c r="E98" s="412"/>
      <c r="F98" s="412"/>
      <c r="G98" s="412"/>
      <c r="H98" s="411"/>
      <c r="I98" s="411"/>
      <c r="J98" s="413"/>
      <c r="K98" s="413"/>
      <c r="L98" s="412"/>
      <c r="M98" s="412"/>
      <c r="N98" s="412"/>
    </row>
    <row r="99" spans="1:14" ht="12.75" customHeight="1" x14ac:dyDescent="0.2">
      <c r="A99" s="410"/>
      <c r="B99" s="411"/>
      <c r="C99" s="412"/>
      <c r="D99" s="412"/>
      <c r="E99" s="412"/>
      <c r="F99" s="412"/>
      <c r="G99" s="412"/>
      <c r="H99" s="411"/>
      <c r="I99" s="411"/>
      <c r="J99" s="413"/>
      <c r="K99" s="413"/>
      <c r="L99" s="412"/>
      <c r="M99" s="412"/>
      <c r="N99" s="412"/>
    </row>
    <row r="100" spans="1:14" ht="12.75" customHeight="1" x14ac:dyDescent="0.2">
      <c r="A100" s="410"/>
      <c r="B100" s="411"/>
      <c r="C100" s="412"/>
      <c r="D100" s="412"/>
      <c r="E100" s="412"/>
      <c r="F100" s="412"/>
      <c r="G100" s="412"/>
      <c r="H100" s="411"/>
      <c r="I100" s="411"/>
      <c r="J100" s="413"/>
      <c r="K100" s="413"/>
      <c r="L100" s="412"/>
      <c r="M100" s="412"/>
      <c r="N100" s="412"/>
    </row>
  </sheetData>
  <sheetProtection algorithmName="SHA-512" hashValue="+tygpLCbuPXcP2VzRDKlpg/LJ8EvdgXfQtno/VZjthduhbEjMZpggsHZJwZlGP+kT2AUU4O3tE6HWpAlo/32Nw==" saltValue="8ei53swRh/8EBxYLDJsGsA==" spinCount="100000" sheet="1" objects="1" scenarios="1"/>
  <mergeCells count="5">
    <mergeCell ref="A5:A6"/>
    <mergeCell ref="C5:G6"/>
    <mergeCell ref="H5:H6"/>
    <mergeCell ref="I5:I6"/>
    <mergeCell ref="C23:G23"/>
  </mergeCells>
  <hyperlinks>
    <hyperlink ref="C12" r:id="rId1" xr:uid="{3D4DBE6B-0AB4-4648-A41B-6429B3D6591E}"/>
  </hyperlinks>
  <pageMargins left="0.7" right="0.7" top="0.75" bottom="0.75" header="0" footer="0"/>
  <pageSetup scale="89" fitToHeight="0" orientation="portrait" r:id="rId2"/>
  <headerFooter>
    <oddFooter>&amp;C&amp;G
C2.2.</oddFooter>
  </headerFooter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BD9AD-D20C-477E-89CB-792F7109C9F4}">
  <sheetPr>
    <tabColor rgb="FF808000"/>
    <pageSetUpPr fitToPage="1"/>
  </sheetPr>
  <dimension ref="A1:K96"/>
  <sheetViews>
    <sheetView view="pageBreakPreview" zoomScaleNormal="100" zoomScaleSheetLayoutView="100" workbookViewId="0">
      <selection activeCell="I21" sqref="I21"/>
    </sheetView>
  </sheetViews>
  <sheetFormatPr defaultColWidth="12.7109375" defaultRowHeight="15" customHeight="1" x14ac:dyDescent="0.2"/>
  <cols>
    <col min="1" max="1" width="18" style="383" customWidth="1"/>
    <col min="2" max="2" width="54.7109375" style="383" customWidth="1"/>
    <col min="3" max="3" width="21.5703125" style="383" customWidth="1"/>
    <col min="4" max="4" width="14.7109375" style="383" hidden="1" customWidth="1"/>
    <col min="5" max="5" width="13.7109375" style="383" hidden="1" customWidth="1"/>
    <col min="6" max="6" width="11.7109375" style="383" customWidth="1"/>
    <col min="7" max="11" width="8" style="383" customWidth="1"/>
    <col min="12" max="16384" width="12.7109375" style="383"/>
  </cols>
  <sheetData>
    <row r="1" spans="1:11" ht="12" customHeight="1" x14ac:dyDescent="0.2">
      <c r="A1" s="540"/>
      <c r="B1" s="422"/>
      <c r="C1" s="541"/>
      <c r="D1" s="542"/>
      <c r="E1" s="542"/>
      <c r="F1" s="411"/>
      <c r="G1" s="412"/>
      <c r="H1" s="412"/>
      <c r="I1" s="412"/>
      <c r="J1" s="412"/>
      <c r="K1" s="412"/>
    </row>
    <row r="2" spans="1:11" ht="12.75" customHeight="1" x14ac:dyDescent="0.2">
      <c r="A2" s="543" t="str">
        <f>'D-Earthworks  (W23)'!A1</f>
        <v>Contract:  004/MKLM/2022/2023</v>
      </c>
      <c r="B2" s="544"/>
      <c r="C2" s="545"/>
      <c r="D2" s="412"/>
      <c r="E2" s="412"/>
      <c r="F2" s="411"/>
      <c r="G2" s="412"/>
      <c r="H2" s="412"/>
      <c r="I2" s="412"/>
      <c r="J2" s="412"/>
      <c r="K2" s="412"/>
    </row>
    <row r="3" spans="1:11" ht="12.75" customHeight="1" x14ac:dyDescent="0.2">
      <c r="A3" s="425" t="s">
        <v>0</v>
      </c>
      <c r="B3" s="546"/>
      <c r="C3" s="547"/>
      <c r="D3" s="412"/>
      <c r="E3" s="412"/>
      <c r="F3" s="411"/>
      <c r="G3" s="412"/>
      <c r="H3" s="412"/>
      <c r="I3" s="412"/>
      <c r="J3" s="412"/>
      <c r="K3" s="412"/>
    </row>
    <row r="4" spans="1:11" ht="12.75" customHeight="1" x14ac:dyDescent="0.2">
      <c r="A4" s="548" t="s">
        <v>113</v>
      </c>
      <c r="B4" s="549"/>
      <c r="C4" s="550"/>
      <c r="D4" s="412"/>
      <c r="E4" s="412"/>
      <c r="F4" s="411"/>
      <c r="G4" s="412"/>
      <c r="H4" s="412"/>
      <c r="I4" s="412"/>
      <c r="J4" s="412"/>
      <c r="K4" s="412"/>
    </row>
    <row r="5" spans="1:11" ht="12.75" customHeight="1" x14ac:dyDescent="0.2">
      <c r="A5" s="425"/>
      <c r="B5" s="546"/>
      <c r="C5" s="547"/>
      <c r="D5" s="412"/>
      <c r="E5" s="412"/>
      <c r="F5" s="411"/>
      <c r="G5" s="412"/>
      <c r="H5" s="412"/>
      <c r="I5" s="412"/>
      <c r="J5" s="412"/>
      <c r="K5" s="412"/>
    </row>
    <row r="6" spans="1:11" x14ac:dyDescent="0.25">
      <c r="A6" s="551" t="s">
        <v>114</v>
      </c>
      <c r="B6" s="472"/>
      <c r="C6" s="552"/>
    </row>
    <row r="7" spans="1:11" ht="29.45" customHeight="1" x14ac:dyDescent="0.25">
      <c r="A7" s="553" t="s">
        <v>201</v>
      </c>
      <c r="B7" s="554"/>
      <c r="C7" s="555"/>
    </row>
    <row r="8" spans="1:11" x14ac:dyDescent="0.25">
      <c r="A8" s="556" t="s">
        <v>199</v>
      </c>
      <c r="B8" s="557"/>
      <c r="C8" s="558"/>
    </row>
    <row r="9" spans="1:11" x14ac:dyDescent="0.25">
      <c r="A9" s="551"/>
      <c r="B9" s="472"/>
      <c r="C9" s="552"/>
    </row>
    <row r="10" spans="1:11" ht="12.75" customHeight="1" x14ac:dyDescent="0.2">
      <c r="A10" s="559"/>
      <c r="B10" s="472"/>
      <c r="C10" s="552"/>
    </row>
    <row r="11" spans="1:11" ht="15.75" customHeight="1" x14ac:dyDescent="0.25">
      <c r="A11" s="560" t="s">
        <v>116</v>
      </c>
      <c r="B11" s="472"/>
      <c r="C11" s="552"/>
    </row>
    <row r="12" spans="1:11" ht="13.5" customHeight="1" thickBot="1" x14ac:dyDescent="0.25">
      <c r="A12" s="561"/>
      <c r="C12" s="562"/>
    </row>
    <row r="13" spans="1:11" ht="18" customHeight="1" thickBot="1" x14ac:dyDescent="0.25">
      <c r="A13" s="563" t="s">
        <v>117</v>
      </c>
      <c r="B13" s="564" t="s">
        <v>5</v>
      </c>
      <c r="C13" s="565"/>
    </row>
    <row r="14" spans="1:11" ht="23.45" customHeight="1" x14ac:dyDescent="0.2">
      <c r="A14" s="566">
        <v>1</v>
      </c>
      <c r="B14" s="567" t="s">
        <v>15</v>
      </c>
      <c r="C14" s="568">
        <f>'A-P&amp;G  (W23)'!K109</f>
        <v>35000</v>
      </c>
    </row>
    <row r="15" spans="1:11" ht="24" customHeight="1" x14ac:dyDescent="0.2">
      <c r="A15" s="569">
        <v>2</v>
      </c>
      <c r="B15" s="567" t="s">
        <v>59</v>
      </c>
      <c r="C15" s="570">
        <f>'A-Prov Sum  (W23)'!K61</f>
        <v>47500</v>
      </c>
    </row>
    <row r="16" spans="1:11" ht="21.6" customHeight="1" x14ac:dyDescent="0.2">
      <c r="A16" s="569">
        <v>3</v>
      </c>
      <c r="B16" s="567" t="s">
        <v>79</v>
      </c>
      <c r="C16" s="571">
        <f>'C-Site clear  (W23)'!K57</f>
        <v>0</v>
      </c>
    </row>
    <row r="17" spans="1:6" ht="22.15" customHeight="1" x14ac:dyDescent="0.2">
      <c r="A17" s="566">
        <v>4</v>
      </c>
      <c r="B17" s="567" t="s">
        <v>118</v>
      </c>
      <c r="C17" s="571">
        <f>'D-Earthworks  (W23)'!K60</f>
        <v>0</v>
      </c>
    </row>
    <row r="18" spans="1:6" ht="24" customHeight="1" x14ac:dyDescent="0.2">
      <c r="A18" s="566">
        <v>5</v>
      </c>
      <c r="B18" s="567" t="s">
        <v>115</v>
      </c>
      <c r="C18" s="571">
        <f>'Toilet Struct  (W23)'!K58</f>
        <v>0</v>
      </c>
      <c r="D18" s="572"/>
      <c r="E18" s="572"/>
      <c r="F18" s="572"/>
    </row>
    <row r="19" spans="1:6" ht="18" customHeight="1" x14ac:dyDescent="0.2">
      <c r="A19" s="566"/>
      <c r="B19" s="567"/>
      <c r="C19" s="571"/>
    </row>
    <row r="20" spans="1:6" ht="18" customHeight="1" thickBot="1" x14ac:dyDescent="0.25">
      <c r="A20" s="566"/>
      <c r="B20" s="567"/>
      <c r="C20" s="571"/>
      <c r="D20" s="573"/>
    </row>
    <row r="21" spans="1:6" ht="23.45" customHeight="1" thickBot="1" x14ac:dyDescent="0.25">
      <c r="A21" s="574" t="s">
        <v>119</v>
      </c>
      <c r="B21" s="575"/>
      <c r="C21" s="576">
        <f>SUM(C14:C20)</f>
        <v>82500</v>
      </c>
      <c r="D21" s="577"/>
      <c r="E21" s="578"/>
    </row>
    <row r="22" spans="1:6" ht="18" customHeight="1" thickBot="1" x14ac:dyDescent="0.25">
      <c r="A22" s="579"/>
      <c r="B22" s="575"/>
      <c r="C22" s="580"/>
      <c r="D22" s="577"/>
    </row>
    <row r="23" spans="1:6" ht="24" customHeight="1" thickBot="1" x14ac:dyDescent="0.25">
      <c r="A23" s="574" t="s">
        <v>119</v>
      </c>
      <c r="B23" s="575"/>
      <c r="C23" s="576">
        <f>C21</f>
        <v>82500</v>
      </c>
      <c r="D23" s="577"/>
    </row>
    <row r="24" spans="1:6" ht="24" customHeight="1" thickBot="1" x14ac:dyDescent="0.25">
      <c r="A24" s="579" t="s">
        <v>189</v>
      </c>
      <c r="B24" s="575"/>
      <c r="C24" s="580">
        <f>C23*2.5%</f>
        <v>2062.5</v>
      </c>
      <c r="D24" s="577"/>
    </row>
    <row r="25" spans="1:6" ht="24" customHeight="1" thickBot="1" x14ac:dyDescent="0.25">
      <c r="A25" s="574" t="s">
        <v>120</v>
      </c>
      <c r="B25" s="575"/>
      <c r="C25" s="576">
        <f>C23+C24</f>
        <v>84562.5</v>
      </c>
      <c r="D25" s="577"/>
      <c r="E25" s="578"/>
    </row>
    <row r="26" spans="1:6" ht="24" customHeight="1" thickBot="1" x14ac:dyDescent="0.25">
      <c r="A26" s="579" t="s">
        <v>121</v>
      </c>
      <c r="B26" s="575"/>
      <c r="C26" s="580">
        <f>C25*15%</f>
        <v>12684.375</v>
      </c>
      <c r="D26" s="581"/>
    </row>
    <row r="27" spans="1:6" ht="24" customHeight="1" thickBot="1" x14ac:dyDescent="0.25">
      <c r="A27" s="582" t="s">
        <v>122</v>
      </c>
      <c r="B27" s="575"/>
      <c r="C27" s="583">
        <f>C25+C26</f>
        <v>97246.875</v>
      </c>
      <c r="D27" s="584"/>
    </row>
    <row r="28" spans="1:6" ht="11.25" customHeight="1" x14ac:dyDescent="0.2">
      <c r="A28" s="561"/>
      <c r="C28" s="562"/>
      <c r="D28" s="573"/>
    </row>
    <row r="29" spans="1:6" x14ac:dyDescent="0.25">
      <c r="A29" s="585" t="s">
        <v>123</v>
      </c>
      <c r="C29" s="562"/>
    </row>
    <row r="30" spans="1:6" ht="12.75" customHeight="1" x14ac:dyDescent="0.2">
      <c r="A30" s="561" t="s">
        <v>124</v>
      </c>
      <c r="B30" s="549"/>
      <c r="C30" s="562"/>
    </row>
    <row r="31" spans="1:6" ht="19.5" customHeight="1" x14ac:dyDescent="0.2">
      <c r="A31" s="561" t="s">
        <v>125</v>
      </c>
      <c r="B31" s="572"/>
      <c r="C31" s="562"/>
    </row>
    <row r="32" spans="1:6" ht="19.5" customHeight="1" x14ac:dyDescent="0.2">
      <c r="A32" s="561" t="s">
        <v>126</v>
      </c>
      <c r="B32" s="549"/>
      <c r="C32" s="586"/>
    </row>
    <row r="33" spans="1:11" ht="19.5" customHeight="1" x14ac:dyDescent="0.2">
      <c r="A33" s="561" t="s">
        <v>127</v>
      </c>
      <c r="B33" s="587"/>
      <c r="C33" s="562"/>
    </row>
    <row r="34" spans="1:11" ht="19.5" customHeight="1" x14ac:dyDescent="0.2">
      <c r="A34" s="561" t="s">
        <v>128</v>
      </c>
      <c r="B34" s="587"/>
      <c r="C34" s="562"/>
    </row>
    <row r="35" spans="1:11" ht="19.5" customHeight="1" x14ac:dyDescent="0.2">
      <c r="A35" s="561" t="s">
        <v>129</v>
      </c>
      <c r="B35" s="572" t="s">
        <v>130</v>
      </c>
      <c r="C35" s="562"/>
    </row>
    <row r="36" spans="1:11" ht="18" customHeight="1" x14ac:dyDescent="0.2">
      <c r="A36" s="561"/>
      <c r="C36" s="562"/>
    </row>
    <row r="37" spans="1:11" ht="21" customHeight="1" x14ac:dyDescent="0.25">
      <c r="A37" s="585" t="s">
        <v>131</v>
      </c>
      <c r="C37" s="562"/>
    </row>
    <row r="38" spans="1:11" ht="19.5" customHeight="1" x14ac:dyDescent="0.2">
      <c r="A38" s="561" t="s">
        <v>132</v>
      </c>
      <c r="B38" s="549"/>
      <c r="C38" s="562"/>
    </row>
    <row r="39" spans="1:11" ht="19.5" customHeight="1" x14ac:dyDescent="0.2">
      <c r="A39" s="561" t="s">
        <v>133</v>
      </c>
      <c r="B39" s="587"/>
      <c r="C39" s="562"/>
    </row>
    <row r="40" spans="1:11" ht="19.5" customHeight="1" x14ac:dyDescent="0.2">
      <c r="A40" s="561" t="s">
        <v>134</v>
      </c>
      <c r="B40" s="587"/>
      <c r="C40" s="562"/>
    </row>
    <row r="41" spans="1:11" ht="7.5" customHeight="1" thickBot="1" x14ac:dyDescent="0.25">
      <c r="A41" s="588"/>
      <c r="B41" s="589"/>
      <c r="C41" s="590"/>
    </row>
    <row r="42" spans="1:11" ht="12.75" customHeight="1" x14ac:dyDescent="0.2">
      <c r="A42" s="546"/>
      <c r="B42" s="572"/>
    </row>
    <row r="43" spans="1:11" ht="13.5" customHeight="1" x14ac:dyDescent="0.2">
      <c r="A43" s="546"/>
      <c r="B43" s="572"/>
    </row>
    <row r="44" spans="1:11" ht="12.75" customHeight="1" x14ac:dyDescent="0.2">
      <c r="A44" s="546"/>
      <c r="B44" s="572"/>
      <c r="C44" s="572"/>
    </row>
    <row r="45" spans="1:11" ht="12.75" customHeight="1" x14ac:dyDescent="0.2">
      <c r="A45" s="546"/>
      <c r="B45" s="572"/>
      <c r="C45" s="572"/>
      <c r="D45" s="572"/>
      <c r="E45" s="572"/>
      <c r="F45" s="572"/>
      <c r="G45" s="572"/>
      <c r="H45" s="572"/>
      <c r="I45" s="572"/>
      <c r="J45" s="572"/>
      <c r="K45" s="572"/>
    </row>
    <row r="46" spans="1:11" ht="12.75" customHeight="1" x14ac:dyDescent="0.2">
      <c r="A46" s="546"/>
    </row>
    <row r="47" spans="1:11" ht="12.75" customHeight="1" x14ac:dyDescent="0.2">
      <c r="A47" s="546"/>
    </row>
    <row r="48" spans="1:11" ht="12.75" customHeight="1" x14ac:dyDescent="0.2">
      <c r="A48" s="546"/>
    </row>
    <row r="49" spans="1:1" ht="6.75" customHeight="1" x14ac:dyDescent="0.2">
      <c r="A49" s="546"/>
    </row>
    <row r="50" spans="1:1" ht="12.75" customHeight="1" x14ac:dyDescent="0.2">
      <c r="A50" s="546"/>
    </row>
    <row r="51" spans="1:1" ht="12.75" customHeight="1" x14ac:dyDescent="0.2">
      <c r="A51" s="546"/>
    </row>
    <row r="52" spans="1:1" ht="12.75" customHeight="1" x14ac:dyDescent="0.2">
      <c r="A52" s="546"/>
    </row>
    <row r="53" spans="1:1" ht="12.75" customHeight="1" x14ac:dyDescent="0.2">
      <c r="A53" s="546"/>
    </row>
    <row r="54" spans="1:1" ht="12.75" customHeight="1" x14ac:dyDescent="0.2">
      <c r="A54" s="546"/>
    </row>
    <row r="55" spans="1:1" ht="12.75" customHeight="1" x14ac:dyDescent="0.2">
      <c r="A55" s="546"/>
    </row>
    <row r="56" spans="1:1" ht="12.75" customHeight="1" x14ac:dyDescent="0.2">
      <c r="A56" s="546"/>
    </row>
    <row r="57" spans="1:1" ht="12.75" customHeight="1" x14ac:dyDescent="0.2">
      <c r="A57" s="546"/>
    </row>
    <row r="58" spans="1:1" ht="12.75" customHeight="1" x14ac:dyDescent="0.2">
      <c r="A58" s="546"/>
    </row>
    <row r="59" spans="1:1" ht="12.75" customHeight="1" x14ac:dyDescent="0.2">
      <c r="A59" s="546"/>
    </row>
    <row r="60" spans="1:1" ht="12.75" customHeight="1" x14ac:dyDescent="0.2">
      <c r="A60" s="546"/>
    </row>
    <row r="61" spans="1:1" ht="12.75" customHeight="1" x14ac:dyDescent="0.2">
      <c r="A61" s="546"/>
    </row>
    <row r="62" spans="1:1" ht="12.75" customHeight="1" x14ac:dyDescent="0.2">
      <c r="A62" s="546"/>
    </row>
    <row r="63" spans="1:1" ht="12.75" customHeight="1" x14ac:dyDescent="0.2">
      <c r="A63" s="546"/>
    </row>
    <row r="64" spans="1:1" ht="12.75" customHeight="1" x14ac:dyDescent="0.2">
      <c r="A64" s="546"/>
    </row>
    <row r="65" spans="1:6" ht="12.75" customHeight="1" x14ac:dyDescent="0.2">
      <c r="A65" s="546"/>
    </row>
    <row r="66" spans="1:6" ht="12.75" customHeight="1" x14ac:dyDescent="0.2">
      <c r="A66" s="546"/>
      <c r="D66" s="572"/>
      <c r="E66" s="572"/>
      <c r="F66" s="572"/>
    </row>
    <row r="67" spans="1:6" ht="12.75" customHeight="1" x14ac:dyDescent="0.2">
      <c r="A67" s="546"/>
    </row>
    <row r="68" spans="1:6" ht="12.75" customHeight="1" x14ac:dyDescent="0.2">
      <c r="A68" s="546"/>
    </row>
    <row r="69" spans="1:6" ht="12.75" customHeight="1" x14ac:dyDescent="0.2">
      <c r="A69" s="546"/>
    </row>
    <row r="70" spans="1:6" ht="12.75" customHeight="1" x14ac:dyDescent="0.2">
      <c r="A70" s="546"/>
    </row>
    <row r="71" spans="1:6" ht="12.75" customHeight="1" x14ac:dyDescent="0.2">
      <c r="A71" s="546"/>
    </row>
    <row r="72" spans="1:6" ht="12.75" customHeight="1" x14ac:dyDescent="0.2">
      <c r="A72" s="546"/>
    </row>
    <row r="73" spans="1:6" ht="12.75" customHeight="1" x14ac:dyDescent="0.2">
      <c r="A73" s="546"/>
    </row>
    <row r="74" spans="1:6" ht="12.75" customHeight="1" x14ac:dyDescent="0.2">
      <c r="A74" s="546"/>
    </row>
    <row r="75" spans="1:6" ht="12.75" customHeight="1" x14ac:dyDescent="0.2">
      <c r="A75" s="546"/>
    </row>
    <row r="76" spans="1:6" ht="12.75" customHeight="1" x14ac:dyDescent="0.2">
      <c r="A76" s="546"/>
    </row>
    <row r="77" spans="1:6" ht="12.75" customHeight="1" x14ac:dyDescent="0.2">
      <c r="A77" s="546"/>
    </row>
    <row r="78" spans="1:6" ht="12.75" customHeight="1" x14ac:dyDescent="0.2">
      <c r="A78" s="546"/>
    </row>
    <row r="79" spans="1:6" ht="12.75" customHeight="1" x14ac:dyDescent="0.2">
      <c r="A79" s="546"/>
    </row>
    <row r="80" spans="1:6" ht="12.75" customHeight="1" x14ac:dyDescent="0.2">
      <c r="A80" s="546"/>
    </row>
    <row r="81" spans="1:1" ht="12.75" customHeight="1" x14ac:dyDescent="0.2">
      <c r="A81" s="546"/>
    </row>
    <row r="82" spans="1:1" ht="12.75" customHeight="1" x14ac:dyDescent="0.2">
      <c r="A82" s="546"/>
    </row>
    <row r="83" spans="1:1" ht="12.75" customHeight="1" x14ac:dyDescent="0.2">
      <c r="A83" s="546"/>
    </row>
    <row r="84" spans="1:1" ht="12.75" customHeight="1" x14ac:dyDescent="0.2">
      <c r="A84" s="546"/>
    </row>
    <row r="85" spans="1:1" ht="12.75" customHeight="1" x14ac:dyDescent="0.2">
      <c r="A85" s="546"/>
    </row>
    <row r="86" spans="1:1" ht="12.75" customHeight="1" x14ac:dyDescent="0.2">
      <c r="A86" s="546"/>
    </row>
    <row r="87" spans="1:1" ht="12.75" customHeight="1" x14ac:dyDescent="0.2">
      <c r="A87" s="546"/>
    </row>
    <row r="88" spans="1:1" ht="12.75" customHeight="1" x14ac:dyDescent="0.2">
      <c r="A88" s="546"/>
    </row>
    <row r="89" spans="1:1" ht="12.75" customHeight="1" x14ac:dyDescent="0.2">
      <c r="A89" s="546"/>
    </row>
    <row r="90" spans="1:1" ht="12.75" customHeight="1" x14ac:dyDescent="0.2">
      <c r="A90" s="546"/>
    </row>
    <row r="91" spans="1:1" ht="12.75" customHeight="1" x14ac:dyDescent="0.2">
      <c r="A91" s="546"/>
    </row>
    <row r="92" spans="1:1" ht="12.75" customHeight="1" x14ac:dyDescent="0.2">
      <c r="A92" s="546"/>
    </row>
    <row r="93" spans="1:1" ht="12.75" customHeight="1" x14ac:dyDescent="0.2">
      <c r="A93" s="546"/>
    </row>
    <row r="94" spans="1:1" ht="12.75" customHeight="1" x14ac:dyDescent="0.2">
      <c r="A94" s="546"/>
    </row>
    <row r="95" spans="1:1" ht="12.75" customHeight="1" x14ac:dyDescent="0.2">
      <c r="A95" s="546"/>
    </row>
    <row r="96" spans="1:1" ht="12.75" customHeight="1" x14ac:dyDescent="0.2">
      <c r="A96" s="546"/>
    </row>
  </sheetData>
  <sheetProtection algorithmName="SHA-512" hashValue="qC6NIZ9vqohNM8M7ZM0uPWthS7gZVDMst8kmH9IwXohwtyObE2FNc4cGddzN+L6uCSXVm1mPWkSdwwyX9uEQag==" saltValue="Odr/ZMJP0G+l7usYjeaJ+Q==" spinCount="100000" sheet="1" objects="1" scenarios="1"/>
  <mergeCells count="13">
    <mergeCell ref="A21:B21"/>
    <mergeCell ref="A25:B25"/>
    <mergeCell ref="A6:C6"/>
    <mergeCell ref="A7:C7"/>
    <mergeCell ref="A8:C8"/>
    <mergeCell ref="A9:C9"/>
    <mergeCell ref="A10:C10"/>
    <mergeCell ref="A11:C11"/>
    <mergeCell ref="A26:B26"/>
    <mergeCell ref="A27:B27"/>
    <mergeCell ref="A22:B22"/>
    <mergeCell ref="A23:B23"/>
    <mergeCell ref="A24:B24"/>
  </mergeCells>
  <pageMargins left="0.7" right="0.7" top="0.75" bottom="0.75" header="0" footer="0"/>
  <pageSetup scale="87" fitToHeight="0" orientation="portrait" r:id="rId1"/>
  <headerFooter>
    <oddFooter>&amp;C&amp;G
C2.2.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1D2C-8E13-454C-A0B8-11E5060E0D39}">
  <sheetPr>
    <pageSetUpPr fitToPage="1"/>
  </sheetPr>
  <dimension ref="A1:K204"/>
  <sheetViews>
    <sheetView view="pageBreakPreview" zoomScale="70" zoomScaleNormal="70" zoomScaleSheetLayoutView="70" workbookViewId="0">
      <selection activeCell="Q30" sqref="Q30"/>
    </sheetView>
  </sheetViews>
  <sheetFormatPr defaultColWidth="10.85546875" defaultRowHeight="12.75" customHeight="1" x14ac:dyDescent="0.2"/>
  <cols>
    <col min="1" max="1" width="6.28515625" style="108" customWidth="1"/>
    <col min="2" max="2" width="8.42578125" style="80" customWidth="1"/>
    <col min="3" max="3" width="3.5703125" style="8" customWidth="1"/>
    <col min="4" max="4" width="3.85546875" style="8" customWidth="1"/>
    <col min="5" max="5" width="4.28515625" style="8" customWidth="1"/>
    <col min="6" max="6" width="3.5703125" style="8" customWidth="1"/>
    <col min="7" max="7" width="31" style="8" customWidth="1"/>
    <col min="8" max="8" width="9.7109375" style="80" customWidth="1"/>
    <col min="9" max="9" width="7.28515625" style="80" customWidth="1"/>
    <col min="10" max="10" width="10.85546875" style="107" customWidth="1"/>
    <col min="11" max="11" width="15.140625" style="107" customWidth="1"/>
    <col min="12" max="16384" width="10.85546875" style="8"/>
  </cols>
  <sheetData>
    <row r="1" spans="1:11" ht="12.75" customHeight="1" x14ac:dyDescent="0.2">
      <c r="A1" s="3" t="s">
        <v>192</v>
      </c>
      <c r="B1" s="4"/>
      <c r="C1" s="4"/>
      <c r="D1" s="4"/>
      <c r="E1" s="4"/>
      <c r="F1" s="4"/>
      <c r="G1" s="5"/>
      <c r="H1" s="5"/>
      <c r="I1" s="5"/>
      <c r="J1" s="6"/>
      <c r="K1" s="7"/>
    </row>
    <row r="2" spans="1:11" ht="12.75" customHeight="1" x14ac:dyDescent="0.2">
      <c r="A2" s="9" t="s">
        <v>0</v>
      </c>
      <c r="B2" s="10"/>
      <c r="C2" s="10"/>
      <c r="D2" s="10"/>
      <c r="E2" s="10"/>
      <c r="F2" s="10"/>
      <c r="G2" s="11"/>
      <c r="H2" s="11"/>
      <c r="I2" s="11"/>
      <c r="J2" s="12"/>
      <c r="K2" s="13"/>
    </row>
    <row r="3" spans="1:11" ht="12.75" customHeight="1" x14ac:dyDescent="0.2">
      <c r="A3" s="9" t="s">
        <v>1</v>
      </c>
      <c r="B3" s="14"/>
      <c r="C3" s="14"/>
      <c r="D3" s="14"/>
      <c r="E3" s="14"/>
      <c r="F3" s="14"/>
      <c r="G3" s="11"/>
      <c r="H3" s="15"/>
      <c r="I3" s="15"/>
      <c r="J3" s="12"/>
      <c r="K3" s="13"/>
    </row>
    <row r="4" spans="1:11" ht="12.75" customHeight="1" x14ac:dyDescent="0.2">
      <c r="A4" s="16" t="s">
        <v>2</v>
      </c>
      <c r="B4" s="14"/>
      <c r="C4" s="14"/>
      <c r="D4" s="14"/>
      <c r="E4" s="14"/>
      <c r="F4" s="14"/>
      <c r="G4" s="15"/>
      <c r="H4" s="15"/>
      <c r="I4" s="15"/>
      <c r="J4" s="12"/>
      <c r="K4" s="13"/>
    </row>
    <row r="5" spans="1:11" s="20" customFormat="1" ht="12.75" customHeight="1" x14ac:dyDescent="0.2">
      <c r="A5" s="322" t="s">
        <v>3</v>
      </c>
      <c r="B5" s="17" t="s">
        <v>4</v>
      </c>
      <c r="C5" s="324" t="s">
        <v>5</v>
      </c>
      <c r="D5" s="325"/>
      <c r="E5" s="325"/>
      <c r="F5" s="325"/>
      <c r="G5" s="326"/>
      <c r="H5" s="330" t="s">
        <v>6</v>
      </c>
      <c r="I5" s="330" t="s">
        <v>7</v>
      </c>
      <c r="J5" s="18" t="s">
        <v>8</v>
      </c>
      <c r="K5" s="19" t="s">
        <v>9</v>
      </c>
    </row>
    <row r="6" spans="1:11" s="20" customFormat="1" ht="12.75" customHeight="1" x14ac:dyDescent="0.2">
      <c r="A6" s="323"/>
      <c r="B6" s="21" t="s">
        <v>10</v>
      </c>
      <c r="C6" s="327"/>
      <c r="D6" s="328"/>
      <c r="E6" s="328"/>
      <c r="F6" s="328"/>
      <c r="G6" s="329"/>
      <c r="H6" s="331"/>
      <c r="I6" s="331"/>
      <c r="J6" s="22" t="s">
        <v>11</v>
      </c>
      <c r="K6" s="23" t="s">
        <v>11</v>
      </c>
    </row>
    <row r="7" spans="1:11" ht="12.75" customHeight="1" x14ac:dyDescent="0.2">
      <c r="A7" s="24" t="str">
        <f>IF(ISBLANK(H7),"",($F$8&amp;"."&amp;+(COUNTA(H$7:H7))))</f>
        <v/>
      </c>
      <c r="B7" s="25"/>
      <c r="C7" s="26"/>
      <c r="D7" s="27"/>
      <c r="E7" s="27"/>
      <c r="F7" s="27"/>
      <c r="G7" s="28"/>
      <c r="H7" s="25"/>
      <c r="I7" s="25"/>
      <c r="J7" s="29"/>
      <c r="K7" s="30"/>
    </row>
    <row r="8" spans="1:11" ht="12.75" customHeight="1" x14ac:dyDescent="0.2">
      <c r="A8" s="24" t="str">
        <f>IF(ISBLANK(H8),"",($F$8&amp;"."&amp;+(COUNTA(H$7:H8))))</f>
        <v/>
      </c>
      <c r="B8" s="31" t="s">
        <v>12</v>
      </c>
      <c r="C8" s="32" t="s">
        <v>13</v>
      </c>
      <c r="D8" s="32"/>
      <c r="E8" s="33"/>
      <c r="F8" s="34">
        <v>1</v>
      </c>
      <c r="G8" s="28"/>
      <c r="H8" s="25"/>
      <c r="I8" s="25"/>
      <c r="J8" s="29"/>
      <c r="K8" s="30"/>
    </row>
    <row r="9" spans="1:11" ht="12.75" customHeight="1" x14ac:dyDescent="0.2">
      <c r="A9" s="24" t="str">
        <f>IF(ISBLANK(H9),"",($F$8&amp;"."&amp;+(COUNTA(H$7:H9))))</f>
        <v/>
      </c>
      <c r="B9" s="31" t="s">
        <v>14</v>
      </c>
      <c r="C9" s="32" t="s">
        <v>15</v>
      </c>
      <c r="D9" s="32"/>
      <c r="E9" s="33"/>
      <c r="F9" s="35"/>
      <c r="G9" s="28"/>
      <c r="H9" s="25"/>
      <c r="I9" s="25"/>
      <c r="J9" s="29"/>
      <c r="K9" s="30"/>
    </row>
    <row r="10" spans="1:11" ht="12.75" customHeight="1" x14ac:dyDescent="0.2">
      <c r="A10" s="24" t="str">
        <f>IF(ISBLANK(H10),"",($F$8&amp;"."&amp;+(COUNTA(H$7:H10))))</f>
        <v/>
      </c>
      <c r="B10" s="36"/>
      <c r="C10" s="37"/>
      <c r="D10" s="37"/>
      <c r="E10" s="37"/>
      <c r="F10" s="35"/>
      <c r="G10" s="28"/>
      <c r="H10" s="25"/>
      <c r="I10" s="25"/>
      <c r="J10" s="29"/>
      <c r="K10" s="30"/>
    </row>
    <row r="11" spans="1:11" ht="12.75" customHeight="1" x14ac:dyDescent="0.2">
      <c r="A11" s="24">
        <v>1</v>
      </c>
      <c r="B11" s="38"/>
      <c r="C11" s="32" t="s">
        <v>16</v>
      </c>
      <c r="D11" s="32"/>
      <c r="E11" s="33"/>
      <c r="F11" s="35"/>
      <c r="G11" s="28"/>
      <c r="H11" s="25"/>
      <c r="I11" s="25"/>
      <c r="J11" s="29"/>
      <c r="K11" s="30"/>
    </row>
    <row r="12" spans="1:11" ht="12.75" customHeight="1" x14ac:dyDescent="0.2">
      <c r="A12" s="24" t="str">
        <f>IF(ISBLANK(H12),"",($F$8&amp;"."&amp;+(COUNTA(H$7:H12))))</f>
        <v/>
      </c>
      <c r="B12" s="38"/>
      <c r="C12" s="39"/>
      <c r="D12" s="40"/>
      <c r="E12" s="37"/>
      <c r="F12" s="35"/>
      <c r="G12" s="28"/>
      <c r="H12" s="25"/>
      <c r="I12" s="25"/>
      <c r="J12" s="29"/>
      <c r="K12" s="30"/>
    </row>
    <row r="13" spans="1:11" ht="16.149999999999999" customHeight="1" x14ac:dyDescent="0.2">
      <c r="A13" s="24" t="s">
        <v>173</v>
      </c>
      <c r="B13" s="38" t="s">
        <v>17</v>
      </c>
      <c r="C13" s="41" t="s">
        <v>18</v>
      </c>
      <c r="D13" s="41"/>
      <c r="E13" s="37"/>
      <c r="F13" s="35"/>
      <c r="G13" s="28"/>
      <c r="H13" s="42" t="s">
        <v>19</v>
      </c>
      <c r="I13" s="42">
        <v>1</v>
      </c>
      <c r="J13" s="2"/>
      <c r="K13" s="44">
        <f>J13*I13</f>
        <v>0</v>
      </c>
    </row>
    <row r="14" spans="1:11" ht="12.75" customHeight="1" x14ac:dyDescent="0.2">
      <c r="A14" s="24" t="str">
        <f>IF(ISBLANK(H14),"",($F$8&amp;"."&amp;+(COUNTA(H$7:H14))))</f>
        <v/>
      </c>
      <c r="B14" s="38"/>
      <c r="C14" s="39"/>
      <c r="D14" s="40"/>
      <c r="E14" s="37"/>
      <c r="F14" s="35"/>
      <c r="G14" s="28"/>
      <c r="H14" s="42"/>
      <c r="I14" s="42"/>
      <c r="J14" s="45"/>
      <c r="K14" s="44"/>
    </row>
    <row r="15" spans="1:11" ht="12.75" customHeight="1" x14ac:dyDescent="0.2">
      <c r="A15" s="24" t="s">
        <v>172</v>
      </c>
      <c r="B15" s="38" t="s">
        <v>21</v>
      </c>
      <c r="C15" s="46" t="s">
        <v>20</v>
      </c>
      <c r="D15" s="46"/>
      <c r="E15" s="37"/>
      <c r="F15" s="35"/>
      <c r="G15" s="28"/>
      <c r="H15" s="42"/>
      <c r="I15" s="42"/>
      <c r="J15" s="45"/>
      <c r="K15" s="44"/>
    </row>
    <row r="16" spans="1:11" ht="12.75" customHeight="1" x14ac:dyDescent="0.2">
      <c r="A16" s="24"/>
      <c r="B16" s="38"/>
      <c r="C16" s="39"/>
      <c r="D16" s="40"/>
      <c r="E16" s="37"/>
      <c r="F16" s="35"/>
      <c r="G16" s="28"/>
      <c r="H16" s="42"/>
      <c r="I16" s="42"/>
      <c r="J16" s="45"/>
      <c r="K16" s="44"/>
    </row>
    <row r="17" spans="1:11" ht="12.75" customHeight="1" x14ac:dyDescent="0.2">
      <c r="A17" s="24" t="s">
        <v>171</v>
      </c>
      <c r="B17" s="38"/>
      <c r="C17" s="47" t="s">
        <v>22</v>
      </c>
      <c r="D17" s="48" t="s">
        <v>23</v>
      </c>
      <c r="E17" s="49"/>
      <c r="F17" s="35"/>
      <c r="G17" s="28"/>
      <c r="H17" s="42"/>
      <c r="I17" s="42"/>
      <c r="J17" s="45"/>
      <c r="K17" s="44"/>
    </row>
    <row r="18" spans="1:11" ht="12.75" customHeight="1" x14ac:dyDescent="0.2">
      <c r="A18" s="24"/>
      <c r="B18" s="38"/>
      <c r="C18" s="47"/>
      <c r="D18" s="48"/>
      <c r="E18" s="49"/>
      <c r="F18" s="35"/>
      <c r="G18" s="28"/>
      <c r="H18" s="42"/>
      <c r="I18" s="42"/>
      <c r="J18" s="45"/>
      <c r="K18" s="44"/>
    </row>
    <row r="19" spans="1:11" ht="12.75" customHeight="1" x14ac:dyDescent="0.2">
      <c r="A19" s="24"/>
      <c r="B19" s="50"/>
      <c r="C19" s="39"/>
      <c r="D19" s="40" t="s">
        <v>24</v>
      </c>
      <c r="E19" s="37" t="s">
        <v>25</v>
      </c>
      <c r="F19" s="35"/>
      <c r="G19" s="28"/>
      <c r="H19" s="42" t="s">
        <v>26</v>
      </c>
      <c r="I19" s="42">
        <v>1</v>
      </c>
      <c r="J19" s="1"/>
      <c r="K19" s="44">
        <f t="shared" ref="K19:K39" si="0">J19*I19</f>
        <v>0</v>
      </c>
    </row>
    <row r="20" spans="1:11" ht="12.75" customHeight="1" x14ac:dyDescent="0.2">
      <c r="A20" s="24" t="str">
        <f>IF(ISBLANK(H20),"",($F$8&amp;"."&amp;+(COUNTA(H$7:H20))))</f>
        <v/>
      </c>
      <c r="B20" s="38"/>
      <c r="C20" s="39"/>
      <c r="D20" s="40"/>
      <c r="E20" s="37"/>
      <c r="F20" s="35"/>
      <c r="G20" s="28"/>
      <c r="H20" s="42"/>
      <c r="I20" s="42"/>
      <c r="J20" s="45"/>
      <c r="K20" s="44"/>
    </row>
    <row r="21" spans="1:11" ht="12.75" customHeight="1" x14ac:dyDescent="0.2">
      <c r="A21" s="24" t="s">
        <v>170</v>
      </c>
      <c r="B21" s="38"/>
      <c r="C21" s="47" t="s">
        <v>27</v>
      </c>
      <c r="D21" s="48" t="s">
        <v>28</v>
      </c>
      <c r="E21" s="48"/>
      <c r="F21" s="35"/>
      <c r="G21" s="28"/>
      <c r="H21" s="42"/>
      <c r="I21" s="42"/>
      <c r="J21" s="45"/>
      <c r="K21" s="44"/>
    </row>
    <row r="22" spans="1:11" ht="12.75" customHeight="1" x14ac:dyDescent="0.2">
      <c r="A22" s="24"/>
      <c r="B22" s="38"/>
      <c r="C22" s="39"/>
      <c r="D22" s="40"/>
      <c r="E22" s="37"/>
      <c r="F22" s="35"/>
      <c r="G22" s="28"/>
      <c r="H22" s="42"/>
      <c r="I22" s="42"/>
      <c r="J22" s="45"/>
      <c r="K22" s="44"/>
    </row>
    <row r="23" spans="1:11" ht="12.75" customHeight="1" x14ac:dyDescent="0.2">
      <c r="A23" s="24"/>
      <c r="B23" s="38"/>
      <c r="C23" s="39"/>
      <c r="D23" s="40" t="s">
        <v>29</v>
      </c>
      <c r="E23" s="37" t="s">
        <v>30</v>
      </c>
      <c r="F23" s="35"/>
      <c r="G23" s="28"/>
      <c r="H23" s="42" t="s">
        <v>19</v>
      </c>
      <c r="I23" s="42">
        <v>1</v>
      </c>
      <c r="J23" s="1"/>
      <c r="K23" s="44">
        <f t="shared" si="0"/>
        <v>0</v>
      </c>
    </row>
    <row r="24" spans="1:11" ht="12.75" customHeight="1" x14ac:dyDescent="0.2">
      <c r="A24" s="24"/>
      <c r="B24" s="38"/>
      <c r="C24" s="39"/>
      <c r="D24" s="40" t="s">
        <v>31</v>
      </c>
      <c r="E24" s="37" t="s">
        <v>32</v>
      </c>
      <c r="F24" s="35"/>
      <c r="G24" s="28"/>
      <c r="H24" s="42" t="s">
        <v>19</v>
      </c>
      <c r="I24" s="42">
        <v>1</v>
      </c>
      <c r="J24" s="1"/>
      <c r="K24" s="44">
        <f t="shared" si="0"/>
        <v>0</v>
      </c>
    </row>
    <row r="25" spans="1:11" ht="12.75" customHeight="1" x14ac:dyDescent="0.2">
      <c r="A25" s="24"/>
      <c r="B25" s="38"/>
      <c r="C25" s="39"/>
      <c r="D25" s="40" t="s">
        <v>33</v>
      </c>
      <c r="E25" s="37" t="s">
        <v>34</v>
      </c>
      <c r="F25" s="35"/>
      <c r="G25" s="28"/>
      <c r="H25" s="42" t="s">
        <v>19</v>
      </c>
      <c r="I25" s="42">
        <v>1</v>
      </c>
      <c r="J25" s="1"/>
      <c r="K25" s="44">
        <f t="shared" si="0"/>
        <v>0</v>
      </c>
    </row>
    <row r="26" spans="1:11" ht="12.75" customHeight="1" x14ac:dyDescent="0.2">
      <c r="A26" s="24"/>
      <c r="B26" s="38"/>
      <c r="C26" s="39"/>
      <c r="D26" s="40" t="s">
        <v>35</v>
      </c>
      <c r="E26" s="37" t="s">
        <v>36</v>
      </c>
      <c r="F26" s="35"/>
      <c r="G26" s="28"/>
      <c r="H26" s="42" t="s">
        <v>19</v>
      </c>
      <c r="I26" s="42">
        <v>1</v>
      </c>
      <c r="J26" s="1"/>
      <c r="K26" s="44">
        <f t="shared" si="0"/>
        <v>0</v>
      </c>
    </row>
    <row r="27" spans="1:11" ht="12.75" customHeight="1" x14ac:dyDescent="0.2">
      <c r="A27" s="24"/>
      <c r="B27" s="38"/>
      <c r="C27" s="39"/>
      <c r="D27" s="40" t="s">
        <v>37</v>
      </c>
      <c r="E27" s="37" t="s">
        <v>38</v>
      </c>
      <c r="F27" s="35"/>
      <c r="G27" s="28"/>
      <c r="H27" s="42" t="s">
        <v>19</v>
      </c>
      <c r="I27" s="42">
        <v>1</v>
      </c>
      <c r="J27" s="1"/>
      <c r="K27" s="44">
        <f t="shared" si="0"/>
        <v>0</v>
      </c>
    </row>
    <row r="28" spans="1:11" ht="13.9" customHeight="1" x14ac:dyDescent="0.2">
      <c r="A28" s="24"/>
      <c r="B28" s="38"/>
      <c r="C28" s="39"/>
      <c r="D28" s="40" t="s">
        <v>39</v>
      </c>
      <c r="E28" s="37" t="s">
        <v>40</v>
      </c>
      <c r="F28" s="35"/>
      <c r="G28" s="28"/>
      <c r="H28" s="42" t="s">
        <v>19</v>
      </c>
      <c r="I28" s="42">
        <v>1</v>
      </c>
      <c r="J28" s="2"/>
      <c r="K28" s="44">
        <f t="shared" si="0"/>
        <v>0</v>
      </c>
    </row>
    <row r="29" spans="1:11" ht="12.75" customHeight="1" x14ac:dyDescent="0.2">
      <c r="A29" s="24" t="str">
        <f>IF(ISBLANK(H29),"",($F$8&amp;"."&amp;+(COUNTA(H$7:H29))))</f>
        <v/>
      </c>
      <c r="B29" s="38"/>
      <c r="C29" s="39"/>
      <c r="D29" s="40"/>
      <c r="E29" s="37"/>
      <c r="F29" s="35"/>
      <c r="G29" s="28"/>
      <c r="H29" s="42"/>
      <c r="I29" s="42"/>
      <c r="J29" s="43"/>
      <c r="K29" s="44"/>
    </row>
    <row r="30" spans="1:11" ht="12.75" customHeight="1" x14ac:dyDescent="0.2">
      <c r="A30" s="24" t="s">
        <v>169</v>
      </c>
      <c r="B30" s="38" t="s">
        <v>41</v>
      </c>
      <c r="C30" s="51" t="s">
        <v>42</v>
      </c>
      <c r="D30" s="37"/>
      <c r="E30" s="37"/>
      <c r="F30" s="35"/>
      <c r="G30" s="28"/>
      <c r="H30" s="42" t="s">
        <v>19</v>
      </c>
      <c r="I30" s="42">
        <v>1</v>
      </c>
      <c r="J30" s="2"/>
      <c r="K30" s="44">
        <f t="shared" si="0"/>
        <v>0</v>
      </c>
    </row>
    <row r="31" spans="1:11" ht="12.75" customHeight="1" x14ac:dyDescent="0.2">
      <c r="A31" s="24" t="str">
        <f>IF(ISBLANK(H31),"",($F$8&amp;"."&amp;+(COUNTA(H$7:H31))))</f>
        <v/>
      </c>
      <c r="B31" s="38"/>
      <c r="C31" s="37"/>
      <c r="D31" s="37"/>
      <c r="E31" s="37"/>
      <c r="F31" s="35"/>
      <c r="G31" s="28"/>
      <c r="H31" s="42"/>
      <c r="I31" s="42"/>
      <c r="J31" s="45"/>
      <c r="K31" s="44"/>
    </row>
    <row r="32" spans="1:11" ht="12.75" customHeight="1" x14ac:dyDescent="0.2">
      <c r="A32" s="24" t="s">
        <v>168</v>
      </c>
      <c r="B32" s="50" t="s">
        <v>43</v>
      </c>
      <c r="C32" s="48" t="s">
        <v>44</v>
      </c>
      <c r="D32" s="37"/>
      <c r="E32" s="37"/>
      <c r="F32" s="35"/>
      <c r="G32" s="28"/>
      <c r="H32" s="42"/>
      <c r="I32" s="42"/>
      <c r="J32" s="45"/>
      <c r="K32" s="44"/>
    </row>
    <row r="33" spans="1:11" ht="12.75" customHeight="1" x14ac:dyDescent="0.2">
      <c r="A33" s="24" t="str">
        <f>IF(ISBLANK(H33),"",($F$8&amp;"."&amp;+(COUNTA(H$7:H33))))</f>
        <v/>
      </c>
      <c r="B33" s="38"/>
      <c r="C33" s="37"/>
      <c r="D33" s="37"/>
      <c r="E33" s="37"/>
      <c r="F33" s="35"/>
      <c r="G33" s="28"/>
      <c r="H33" s="42"/>
      <c r="I33" s="42"/>
      <c r="J33" s="45"/>
      <c r="K33" s="44"/>
    </row>
    <row r="34" spans="1:11" ht="12.75" customHeight="1" x14ac:dyDescent="0.2">
      <c r="A34" s="24" t="s">
        <v>167</v>
      </c>
      <c r="B34" s="38" t="s">
        <v>166</v>
      </c>
      <c r="C34" s="52" t="s">
        <v>45</v>
      </c>
      <c r="D34" s="37"/>
      <c r="E34" s="37"/>
      <c r="F34" s="35"/>
      <c r="G34" s="28"/>
      <c r="H34" s="42"/>
      <c r="I34" s="42"/>
      <c r="J34" s="45"/>
      <c r="K34" s="44"/>
    </row>
    <row r="35" spans="1:11" ht="12.75" customHeight="1" x14ac:dyDescent="0.2">
      <c r="A35" s="24" t="str">
        <f>IF(ISBLANK(H35),"",($F$8&amp;"."&amp;+(COUNTA(H$7:H35))))</f>
        <v/>
      </c>
      <c r="B35" s="38"/>
      <c r="C35" s="53" t="s">
        <v>46</v>
      </c>
      <c r="D35" s="37"/>
      <c r="E35" s="37"/>
      <c r="F35" s="35"/>
      <c r="G35" s="28"/>
      <c r="H35" s="42"/>
      <c r="I35" s="42"/>
      <c r="J35" s="45"/>
      <c r="K35" s="44"/>
    </row>
    <row r="36" spans="1:11" ht="15" customHeight="1" x14ac:dyDescent="0.2">
      <c r="A36" s="24"/>
      <c r="B36" s="38"/>
      <c r="C36" s="53" t="s">
        <v>47</v>
      </c>
      <c r="D36" s="37"/>
      <c r="E36" s="37"/>
      <c r="F36" s="35"/>
      <c r="G36" s="28"/>
      <c r="H36" s="42"/>
      <c r="I36" s="42"/>
      <c r="J36" s="45"/>
      <c r="K36" s="44"/>
    </row>
    <row r="37" spans="1:11" ht="15" customHeight="1" x14ac:dyDescent="0.2">
      <c r="A37" s="24"/>
      <c r="B37" s="38"/>
      <c r="C37" s="54" t="s">
        <v>29</v>
      </c>
      <c r="D37" s="334" t="s">
        <v>48</v>
      </c>
      <c r="E37" s="334"/>
      <c r="F37" s="334"/>
      <c r="G37" s="321"/>
      <c r="H37" s="42" t="s">
        <v>19</v>
      </c>
      <c r="I37" s="55">
        <v>1</v>
      </c>
      <c r="J37" s="1"/>
      <c r="K37" s="44">
        <f t="shared" si="0"/>
        <v>0</v>
      </c>
    </row>
    <row r="38" spans="1:11" ht="15" customHeight="1" x14ac:dyDescent="0.2">
      <c r="A38" s="24"/>
      <c r="B38" s="38"/>
      <c r="C38" s="54"/>
      <c r="D38" s="56"/>
      <c r="E38" s="56"/>
      <c r="F38" s="54"/>
      <c r="G38" s="57"/>
      <c r="H38" s="42"/>
      <c r="I38" s="55"/>
      <c r="J38" s="45"/>
      <c r="K38" s="44"/>
    </row>
    <row r="39" spans="1:11" ht="24" customHeight="1" x14ac:dyDescent="0.2">
      <c r="A39" s="24"/>
      <c r="B39" s="38"/>
      <c r="C39" s="54" t="s">
        <v>49</v>
      </c>
      <c r="D39" s="335" t="s">
        <v>191</v>
      </c>
      <c r="E39" s="335"/>
      <c r="F39" s="335"/>
      <c r="G39" s="333"/>
      <c r="H39" s="42" t="s">
        <v>19</v>
      </c>
      <c r="I39" s="55">
        <v>1</v>
      </c>
      <c r="J39" s="1"/>
      <c r="K39" s="44">
        <f t="shared" si="0"/>
        <v>0</v>
      </c>
    </row>
    <row r="40" spans="1:11" ht="15" customHeight="1" x14ac:dyDescent="0.2">
      <c r="A40" s="24"/>
      <c r="B40" s="38"/>
      <c r="C40" s="54"/>
      <c r="D40" s="299"/>
      <c r="E40" s="299"/>
      <c r="F40" s="299"/>
      <c r="G40" s="298"/>
      <c r="H40" s="42"/>
      <c r="I40" s="55"/>
      <c r="J40" s="45"/>
      <c r="K40" s="44"/>
    </row>
    <row r="41" spans="1:11" ht="29.45" customHeight="1" x14ac:dyDescent="0.2">
      <c r="A41" s="24"/>
      <c r="B41" s="38"/>
      <c r="C41" s="54" t="s">
        <v>24</v>
      </c>
      <c r="D41" s="335" t="s">
        <v>188</v>
      </c>
      <c r="E41" s="335"/>
      <c r="F41" s="335"/>
      <c r="G41" s="333"/>
      <c r="H41" s="319" t="s">
        <v>193</v>
      </c>
      <c r="I41" s="80">
        <v>1</v>
      </c>
      <c r="J41" s="45">
        <v>35000</v>
      </c>
      <c r="K41" s="44">
        <f t="shared" ref="K41" si="1">J41*I41</f>
        <v>35000</v>
      </c>
    </row>
    <row r="42" spans="1:11" ht="15" customHeight="1" x14ac:dyDescent="0.2">
      <c r="A42" s="24"/>
      <c r="B42" s="38"/>
      <c r="C42" s="54"/>
      <c r="D42" s="56"/>
      <c r="E42" s="56"/>
      <c r="F42" s="54"/>
      <c r="G42" s="57"/>
      <c r="H42" s="42"/>
      <c r="I42" s="55"/>
      <c r="J42" s="45"/>
      <c r="K42" s="44"/>
    </row>
    <row r="43" spans="1:11" ht="15" customHeight="1" x14ac:dyDescent="0.2">
      <c r="A43" s="24"/>
      <c r="B43" s="38"/>
      <c r="C43" s="54" t="s">
        <v>31</v>
      </c>
      <c r="D43" s="334" t="s">
        <v>165</v>
      </c>
      <c r="E43" s="334"/>
      <c r="F43" s="334"/>
      <c r="G43" s="321"/>
      <c r="H43" s="42" t="s">
        <v>19</v>
      </c>
      <c r="I43" s="55">
        <v>1</v>
      </c>
      <c r="J43" s="1"/>
      <c r="K43" s="44">
        <f>J43*I43</f>
        <v>0</v>
      </c>
    </row>
    <row r="44" spans="1:11" ht="12.75" customHeight="1" x14ac:dyDescent="0.2">
      <c r="A44" s="24"/>
      <c r="B44" s="38"/>
      <c r="C44" s="37"/>
      <c r="D44" s="37"/>
      <c r="E44" s="37"/>
      <c r="F44" s="35"/>
      <c r="G44" s="28"/>
      <c r="H44" s="42"/>
      <c r="I44" s="42"/>
      <c r="J44" s="45"/>
      <c r="K44" s="44"/>
    </row>
    <row r="45" spans="1:11" ht="12.75" customHeight="1" x14ac:dyDescent="0.2">
      <c r="A45" s="24" t="s">
        <v>164</v>
      </c>
      <c r="B45" s="38"/>
      <c r="C45" s="32" t="s">
        <v>163</v>
      </c>
      <c r="D45" s="32"/>
      <c r="E45" s="33"/>
      <c r="F45" s="35"/>
      <c r="G45" s="28"/>
      <c r="H45" s="42"/>
      <c r="I45" s="42"/>
      <c r="J45" s="45"/>
      <c r="K45" s="44"/>
    </row>
    <row r="46" spans="1:11" ht="12.75" customHeight="1" x14ac:dyDescent="0.2">
      <c r="A46" s="24"/>
      <c r="B46" s="38"/>
      <c r="C46" s="39"/>
      <c r="D46" s="40"/>
      <c r="E46" s="37"/>
      <c r="F46" s="35"/>
      <c r="G46" s="28"/>
      <c r="H46" s="42"/>
      <c r="I46" s="42"/>
      <c r="J46" s="45"/>
      <c r="K46" s="44"/>
    </row>
    <row r="47" spans="1:11" ht="12.75" customHeight="1" x14ac:dyDescent="0.2">
      <c r="A47" s="24" t="s">
        <v>162</v>
      </c>
      <c r="B47" s="38" t="s">
        <v>161</v>
      </c>
      <c r="C47" s="37" t="s">
        <v>160</v>
      </c>
      <c r="D47" s="37"/>
      <c r="E47" s="37"/>
      <c r="F47" s="35"/>
      <c r="G47" s="28"/>
      <c r="H47" s="42" t="s">
        <v>143</v>
      </c>
      <c r="I47" s="42">
        <v>5</v>
      </c>
      <c r="J47" s="1"/>
      <c r="K47" s="44">
        <f t="shared" ref="K47" si="2">J47*I47</f>
        <v>0</v>
      </c>
    </row>
    <row r="48" spans="1:11" ht="12.75" customHeight="1" x14ac:dyDescent="0.2">
      <c r="A48" s="24" t="str">
        <f>IF(ISBLANK(H48),"",($F$8&amp;"."&amp;+(COUNTA(H$7:H48))))</f>
        <v/>
      </c>
      <c r="B48" s="38"/>
      <c r="C48" s="37"/>
      <c r="D48" s="37"/>
      <c r="E48" s="37"/>
      <c r="F48" s="35"/>
      <c r="G48" s="28"/>
      <c r="H48" s="42"/>
      <c r="I48" s="42"/>
      <c r="J48" s="45"/>
      <c r="K48" s="44"/>
    </row>
    <row r="49" spans="1:11" ht="12.75" customHeight="1" x14ac:dyDescent="0.2">
      <c r="A49" s="24" t="s">
        <v>154</v>
      </c>
      <c r="B49" s="38" t="s">
        <v>159</v>
      </c>
      <c r="C49" s="58" t="s">
        <v>158</v>
      </c>
      <c r="D49" s="48"/>
      <c r="E49" s="48"/>
      <c r="F49" s="35"/>
      <c r="G49" s="28"/>
      <c r="H49" s="42"/>
      <c r="I49" s="42"/>
      <c r="J49" s="45"/>
      <c r="K49" s="44"/>
    </row>
    <row r="50" spans="1:11" ht="12.75" customHeight="1" x14ac:dyDescent="0.2">
      <c r="A50" s="24" t="str">
        <f>IF(ISBLANK(H50),"",($F$8&amp;"."&amp;+(COUNTA(H$7:H50))))</f>
        <v/>
      </c>
      <c r="B50" s="38"/>
      <c r="C50" s="48" t="s">
        <v>157</v>
      </c>
      <c r="D50" s="37"/>
      <c r="E50" s="37"/>
      <c r="F50" s="35"/>
      <c r="G50" s="28"/>
      <c r="H50" s="42"/>
      <c r="I50" s="42"/>
      <c r="J50" s="29"/>
      <c r="K50" s="30"/>
    </row>
    <row r="51" spans="1:11" ht="12.75" customHeight="1" x14ac:dyDescent="0.2">
      <c r="A51" s="24"/>
      <c r="B51" s="38"/>
      <c r="C51" s="48"/>
      <c r="D51" s="37"/>
      <c r="E51" s="37"/>
      <c r="F51" s="35"/>
      <c r="G51" s="28"/>
      <c r="H51" s="42"/>
      <c r="I51" s="42"/>
      <c r="J51" s="29"/>
      <c r="K51" s="30"/>
    </row>
    <row r="52" spans="1:11" ht="12.75" customHeight="1" x14ac:dyDescent="0.2">
      <c r="A52" s="24"/>
      <c r="B52" s="38"/>
      <c r="C52" s="48"/>
      <c r="D52" s="37"/>
      <c r="E52" s="37"/>
      <c r="F52" s="35"/>
      <c r="G52" s="28"/>
      <c r="H52" s="42"/>
      <c r="I52" s="42"/>
      <c r="J52" s="29"/>
      <c r="K52" s="30"/>
    </row>
    <row r="53" spans="1:11" ht="12.75" customHeight="1" x14ac:dyDescent="0.2">
      <c r="A53" s="24"/>
      <c r="B53" s="38"/>
      <c r="C53" s="48"/>
      <c r="D53" s="37"/>
      <c r="E53" s="37"/>
      <c r="F53" s="35"/>
      <c r="G53" s="28"/>
      <c r="H53" s="42"/>
      <c r="I53" s="42"/>
      <c r="J53" s="29"/>
      <c r="K53" s="30"/>
    </row>
    <row r="54" spans="1:11" ht="12.75" customHeight="1" x14ac:dyDescent="0.2">
      <c r="A54" s="24"/>
      <c r="B54" s="38"/>
      <c r="C54" s="48"/>
      <c r="D54" s="37"/>
      <c r="E54" s="37"/>
      <c r="F54" s="35"/>
      <c r="G54" s="28"/>
      <c r="H54" s="42"/>
      <c r="I54" s="42"/>
      <c r="J54" s="29"/>
      <c r="K54" s="30"/>
    </row>
    <row r="55" spans="1:11" ht="12.75" customHeight="1" x14ac:dyDescent="0.2">
      <c r="A55" s="24" t="str">
        <f>IF(ISBLANK(H55),"",($F$8&amp;"."&amp;+(COUNTA(H$7:H55))))</f>
        <v/>
      </c>
      <c r="B55" s="38"/>
      <c r="C55" s="37"/>
      <c r="D55" s="37"/>
      <c r="E55" s="37"/>
      <c r="F55" s="35"/>
      <c r="G55" s="28"/>
      <c r="H55" s="42"/>
      <c r="I55" s="42"/>
      <c r="J55" s="29"/>
      <c r="K55" s="30"/>
    </row>
    <row r="56" spans="1:11" ht="12.75" customHeight="1" thickBot="1" x14ac:dyDescent="0.25">
      <c r="A56" s="24" t="str">
        <f>IF(ISBLANK(H56),"",($F$8&amp;"."&amp;+(COUNTA(H$7:H56))))</f>
        <v/>
      </c>
      <c r="B56" s="38"/>
      <c r="C56" s="37"/>
      <c r="D56" s="37"/>
      <c r="E56" s="37"/>
      <c r="F56" s="35"/>
      <c r="G56" s="28"/>
      <c r="H56" s="42"/>
      <c r="I56" s="42"/>
      <c r="J56" s="29"/>
      <c r="K56" s="30"/>
    </row>
    <row r="57" spans="1:11" ht="30.6" customHeight="1" thickBot="1" x14ac:dyDescent="0.25">
      <c r="A57" s="59" t="str">
        <f>IF(ISBLANK(H57),"",($F$8&amp;"."&amp;+(COUNTA(H$7:H57))))</f>
        <v/>
      </c>
      <c r="B57" s="60"/>
      <c r="C57" s="61"/>
      <c r="D57" s="61"/>
      <c r="E57" s="61"/>
      <c r="F57" s="62"/>
      <c r="G57" s="62"/>
      <c r="H57" s="63"/>
      <c r="I57" s="63"/>
      <c r="J57" s="64" t="s">
        <v>156</v>
      </c>
      <c r="K57" s="65">
        <f>SUM(K11:K50)</f>
        <v>35000</v>
      </c>
    </row>
    <row r="58" spans="1:11" ht="30" customHeight="1" x14ac:dyDescent="0.2">
      <c r="A58" s="66" t="str">
        <f>IF(ISBLANK(H58),"",($F$8&amp;"."&amp;+(COUNTA(H$7:H58))))</f>
        <v/>
      </c>
      <c r="B58" s="67"/>
      <c r="C58" s="68"/>
      <c r="D58" s="68"/>
      <c r="E58" s="68"/>
      <c r="F58" s="69"/>
      <c r="G58" s="69"/>
      <c r="H58" s="70"/>
      <c r="I58" s="70"/>
      <c r="J58" s="71" t="s">
        <v>155</v>
      </c>
      <c r="K58" s="72">
        <f>K57</f>
        <v>35000</v>
      </c>
    </row>
    <row r="59" spans="1:11" ht="12.75" customHeight="1" x14ac:dyDescent="0.2">
      <c r="A59" s="24"/>
      <c r="B59" s="38"/>
      <c r="C59" s="73"/>
      <c r="D59" s="73"/>
      <c r="E59" s="74"/>
      <c r="G59" s="28"/>
      <c r="H59" s="42"/>
      <c r="I59" s="42"/>
      <c r="J59" s="29"/>
      <c r="K59" s="30"/>
    </row>
    <row r="60" spans="1:11" ht="12.75" customHeight="1" x14ac:dyDescent="0.2">
      <c r="A60" s="24" t="s">
        <v>154</v>
      </c>
      <c r="B60" s="38" t="s">
        <v>153</v>
      </c>
      <c r="C60" s="75" t="s">
        <v>27</v>
      </c>
      <c r="D60" s="76" t="s">
        <v>28</v>
      </c>
      <c r="E60" s="76"/>
      <c r="G60" s="28"/>
      <c r="H60" s="42"/>
      <c r="I60" s="42"/>
      <c r="J60" s="29"/>
      <c r="K60" s="30"/>
    </row>
    <row r="61" spans="1:11" ht="12.75" customHeight="1" x14ac:dyDescent="0.2">
      <c r="A61" s="24"/>
      <c r="B61" s="38"/>
      <c r="C61" s="73"/>
      <c r="D61" s="73"/>
      <c r="E61" s="74"/>
      <c r="G61" s="28"/>
      <c r="H61" s="42"/>
      <c r="I61" s="42"/>
      <c r="J61" s="29"/>
      <c r="K61" s="30"/>
    </row>
    <row r="62" spans="1:11" ht="12.75" customHeight="1" x14ac:dyDescent="0.2">
      <c r="A62" s="24"/>
      <c r="B62" s="38"/>
      <c r="C62" s="73"/>
      <c r="D62" s="73" t="s">
        <v>29</v>
      </c>
      <c r="E62" s="74" t="s">
        <v>30</v>
      </c>
      <c r="G62" s="28"/>
      <c r="H62" s="42" t="s">
        <v>143</v>
      </c>
      <c r="I62" s="42">
        <v>5</v>
      </c>
      <c r="J62" s="1"/>
      <c r="K62" s="44">
        <f>J62*I62</f>
        <v>0</v>
      </c>
    </row>
    <row r="63" spans="1:11" ht="12.75" customHeight="1" x14ac:dyDescent="0.2">
      <c r="A63" s="24"/>
      <c r="B63" s="38"/>
      <c r="C63" s="73"/>
      <c r="D63" s="73" t="s">
        <v>31</v>
      </c>
      <c r="E63" s="74" t="s">
        <v>32</v>
      </c>
      <c r="G63" s="28"/>
      <c r="H63" s="42" t="s">
        <v>143</v>
      </c>
      <c r="I63" s="42">
        <v>5</v>
      </c>
      <c r="J63" s="1"/>
      <c r="K63" s="44">
        <f t="shared" ref="K63:K81" si="3">J63*I63</f>
        <v>0</v>
      </c>
    </row>
    <row r="64" spans="1:11" ht="14.45" customHeight="1" x14ac:dyDescent="0.2">
      <c r="A64" s="24"/>
      <c r="B64" s="38"/>
      <c r="C64" s="73"/>
      <c r="D64" s="73" t="s">
        <v>33</v>
      </c>
      <c r="E64" s="74" t="s">
        <v>34</v>
      </c>
      <c r="G64" s="28"/>
      <c r="H64" s="42" t="s">
        <v>143</v>
      </c>
      <c r="I64" s="42">
        <v>5</v>
      </c>
      <c r="J64" s="2"/>
      <c r="K64" s="44">
        <f t="shared" si="3"/>
        <v>0</v>
      </c>
    </row>
    <row r="65" spans="1:11" ht="14.45" customHeight="1" x14ac:dyDescent="0.2">
      <c r="A65" s="24"/>
      <c r="B65" s="38"/>
      <c r="C65" s="73"/>
      <c r="D65" s="73" t="s">
        <v>35</v>
      </c>
      <c r="E65" s="74" t="s">
        <v>36</v>
      </c>
      <c r="G65" s="28"/>
      <c r="H65" s="42" t="s">
        <v>143</v>
      </c>
      <c r="I65" s="42">
        <v>5</v>
      </c>
      <c r="J65" s="2"/>
      <c r="K65" s="44">
        <f t="shared" si="3"/>
        <v>0</v>
      </c>
    </row>
    <row r="66" spans="1:11" ht="12.75" customHeight="1" x14ac:dyDescent="0.2">
      <c r="A66" s="24"/>
      <c r="B66" s="38"/>
      <c r="C66" s="73"/>
      <c r="D66" s="73" t="s">
        <v>37</v>
      </c>
      <c r="E66" s="74" t="s">
        <v>38</v>
      </c>
      <c r="G66" s="28"/>
      <c r="H66" s="42" t="s">
        <v>143</v>
      </c>
      <c r="I66" s="42">
        <v>5</v>
      </c>
      <c r="J66" s="2"/>
      <c r="K66" s="44">
        <f t="shared" si="3"/>
        <v>0</v>
      </c>
    </row>
    <row r="67" spans="1:11" ht="12.75" customHeight="1" x14ac:dyDescent="0.2">
      <c r="A67" s="24"/>
      <c r="B67" s="38"/>
      <c r="C67" s="73"/>
      <c r="D67" s="73" t="s">
        <v>39</v>
      </c>
      <c r="E67" s="74" t="s">
        <v>40</v>
      </c>
      <c r="G67" s="28"/>
      <c r="H67" s="42" t="s">
        <v>143</v>
      </c>
      <c r="I67" s="42">
        <v>5</v>
      </c>
      <c r="J67" s="1"/>
      <c r="K67" s="44">
        <f t="shared" si="3"/>
        <v>0</v>
      </c>
    </row>
    <row r="68" spans="1:11" ht="12.75" customHeight="1" x14ac:dyDescent="0.2">
      <c r="A68" s="24"/>
      <c r="B68" s="38"/>
      <c r="C68" s="73"/>
      <c r="D68" s="73"/>
      <c r="E68" s="74"/>
      <c r="G68" s="28"/>
      <c r="H68" s="42"/>
      <c r="I68" s="42"/>
      <c r="J68" s="45"/>
      <c r="K68" s="44"/>
    </row>
    <row r="69" spans="1:11" ht="12.75" customHeight="1" x14ac:dyDescent="0.2">
      <c r="A69" s="24" t="s">
        <v>152</v>
      </c>
      <c r="B69" s="38" t="s">
        <v>54</v>
      </c>
      <c r="C69" s="41" t="s">
        <v>55</v>
      </c>
      <c r="D69" s="74"/>
      <c r="E69" s="74"/>
      <c r="G69" s="28"/>
      <c r="H69" s="42" t="s">
        <v>143</v>
      </c>
      <c r="I69" s="42">
        <v>5</v>
      </c>
      <c r="J69" s="1"/>
      <c r="K69" s="44">
        <f t="shared" si="3"/>
        <v>0</v>
      </c>
    </row>
    <row r="70" spans="1:11" ht="12.75" customHeight="1" x14ac:dyDescent="0.2">
      <c r="A70" s="24"/>
      <c r="B70" s="38"/>
      <c r="C70" s="73"/>
      <c r="D70" s="73"/>
      <c r="E70" s="74"/>
      <c r="G70" s="28"/>
      <c r="H70" s="42"/>
      <c r="I70" s="42"/>
      <c r="J70" s="45"/>
      <c r="K70" s="44"/>
    </row>
    <row r="71" spans="1:11" ht="12.75" customHeight="1" x14ac:dyDescent="0.2">
      <c r="A71" s="24" t="s">
        <v>151</v>
      </c>
      <c r="B71" s="50" t="s">
        <v>150</v>
      </c>
      <c r="C71" s="76" t="s">
        <v>44</v>
      </c>
      <c r="D71" s="74"/>
      <c r="E71" s="74"/>
      <c r="G71" s="28"/>
      <c r="H71" s="42"/>
      <c r="I71" s="42"/>
      <c r="J71" s="45"/>
      <c r="K71" s="44"/>
    </row>
    <row r="72" spans="1:11" ht="12.75" customHeight="1" x14ac:dyDescent="0.2">
      <c r="A72" s="24"/>
      <c r="B72" s="38"/>
      <c r="C72" s="74"/>
      <c r="D72" s="74"/>
      <c r="E72" s="74"/>
      <c r="G72" s="28"/>
      <c r="H72" s="42"/>
      <c r="I72" s="42"/>
      <c r="J72" s="45"/>
      <c r="K72" s="44"/>
    </row>
    <row r="73" spans="1:11" ht="12.75" customHeight="1" x14ac:dyDescent="0.2">
      <c r="A73" s="24" t="s">
        <v>149</v>
      </c>
      <c r="B73" s="38" t="s">
        <v>148</v>
      </c>
      <c r="C73" s="77" t="s">
        <v>45</v>
      </c>
      <c r="D73" s="74"/>
      <c r="E73" s="74"/>
      <c r="G73" s="28"/>
      <c r="H73" s="42"/>
      <c r="I73" s="42"/>
      <c r="J73" s="45"/>
      <c r="K73" s="44"/>
    </row>
    <row r="74" spans="1:11" ht="12.75" customHeight="1" x14ac:dyDescent="0.2">
      <c r="A74" s="24"/>
      <c r="B74" s="38"/>
      <c r="C74" s="78" t="s">
        <v>46</v>
      </c>
      <c r="D74" s="74"/>
      <c r="E74" s="74"/>
      <c r="G74" s="28"/>
      <c r="H74" s="42"/>
      <c r="I74" s="42"/>
      <c r="J74" s="45"/>
      <c r="K74" s="44"/>
    </row>
    <row r="75" spans="1:11" ht="12.75" customHeight="1" x14ac:dyDescent="0.2">
      <c r="A75" s="24"/>
      <c r="B75" s="38"/>
      <c r="C75" s="78" t="s">
        <v>47</v>
      </c>
      <c r="D75" s="74"/>
      <c r="E75" s="74"/>
      <c r="G75" s="28"/>
      <c r="H75" s="42"/>
      <c r="I75" s="42"/>
      <c r="J75" s="45"/>
      <c r="K75" s="44"/>
    </row>
    <row r="76" spans="1:11" ht="12.75" customHeight="1" x14ac:dyDescent="0.2">
      <c r="A76" s="24"/>
      <c r="B76" s="38"/>
      <c r="C76" s="78"/>
      <c r="D76" s="74"/>
      <c r="E76" s="74"/>
      <c r="G76" s="28"/>
      <c r="H76" s="42"/>
      <c r="I76" s="79"/>
      <c r="J76" s="45"/>
      <c r="K76" s="44"/>
    </row>
    <row r="77" spans="1:11" ht="12.75" customHeight="1" x14ac:dyDescent="0.2">
      <c r="A77" s="24" t="str">
        <f>IF(ISBLANK(#REF!),"",($F$8&amp;"."&amp;+(COUNTA(H$7:H105))))</f>
        <v>1.23</v>
      </c>
      <c r="B77" s="38"/>
      <c r="C77" s="79" t="s">
        <v>33</v>
      </c>
      <c r="D77" s="320" t="s">
        <v>50</v>
      </c>
      <c r="E77" s="320"/>
      <c r="F77" s="320"/>
      <c r="G77" s="321"/>
      <c r="H77" s="42" t="s">
        <v>143</v>
      </c>
      <c r="I77" s="80">
        <v>5</v>
      </c>
      <c r="J77" s="1"/>
      <c r="K77" s="44">
        <f t="shared" si="3"/>
        <v>0</v>
      </c>
    </row>
    <row r="78" spans="1:11" ht="12.75" customHeight="1" x14ac:dyDescent="0.2">
      <c r="A78" s="24"/>
      <c r="B78" s="38"/>
      <c r="C78" s="73"/>
      <c r="D78" s="74"/>
      <c r="E78" s="74"/>
      <c r="G78" s="28"/>
      <c r="H78" s="42"/>
      <c r="I78" s="42"/>
      <c r="J78" s="45"/>
      <c r="K78" s="44"/>
    </row>
    <row r="79" spans="1:11" ht="12.75" customHeight="1" x14ac:dyDescent="0.2">
      <c r="A79" s="24" t="s">
        <v>147</v>
      </c>
      <c r="B79" s="38" t="s">
        <v>146</v>
      </c>
      <c r="C79" s="81" t="s">
        <v>52</v>
      </c>
      <c r="D79" s="74"/>
      <c r="E79" s="74"/>
      <c r="G79" s="28"/>
      <c r="H79" s="42"/>
      <c r="I79" s="42"/>
      <c r="J79" s="45"/>
      <c r="K79" s="44"/>
    </row>
    <row r="80" spans="1:11" ht="12.75" customHeight="1" x14ac:dyDescent="0.2">
      <c r="A80" s="24"/>
      <c r="B80" s="38"/>
      <c r="C80" s="73"/>
      <c r="D80" s="74"/>
      <c r="E80" s="74"/>
      <c r="G80" s="28"/>
      <c r="H80" s="42"/>
      <c r="I80" s="42"/>
      <c r="J80" s="45"/>
      <c r="K80" s="44"/>
    </row>
    <row r="81" spans="1:11" ht="12.75" customHeight="1" x14ac:dyDescent="0.2">
      <c r="A81" s="24" t="s">
        <v>145</v>
      </c>
      <c r="B81" s="38" t="s">
        <v>144</v>
      </c>
      <c r="C81" s="77" t="s">
        <v>53</v>
      </c>
      <c r="D81" s="82"/>
      <c r="E81" s="82"/>
      <c r="G81" s="28"/>
      <c r="H81" s="42" t="s">
        <v>143</v>
      </c>
      <c r="I81" s="42">
        <v>5</v>
      </c>
      <c r="J81" s="1"/>
      <c r="K81" s="44">
        <f t="shared" si="3"/>
        <v>0</v>
      </c>
    </row>
    <row r="82" spans="1:11" ht="12.75" customHeight="1" x14ac:dyDescent="0.2">
      <c r="A82" s="24" t="str">
        <f>IF(ISBLANK(H106),"",($F$8&amp;"."&amp;+(COUNTA(H$7:H106))))</f>
        <v/>
      </c>
      <c r="B82" s="25"/>
      <c r="C82" s="77"/>
      <c r="D82" s="82"/>
      <c r="E82" s="82"/>
      <c r="G82" s="28"/>
      <c r="H82" s="42"/>
      <c r="I82" s="42"/>
      <c r="J82" s="45"/>
      <c r="K82" s="44"/>
    </row>
    <row r="83" spans="1:11" ht="12.75" customHeight="1" x14ac:dyDescent="0.2">
      <c r="A83" s="24"/>
      <c r="B83" s="25"/>
      <c r="C83" s="77"/>
      <c r="D83" s="82"/>
      <c r="E83" s="82"/>
      <c r="G83" s="28"/>
      <c r="H83" s="42"/>
      <c r="I83" s="42"/>
      <c r="J83" s="45"/>
      <c r="K83" s="44"/>
    </row>
    <row r="84" spans="1:11" ht="12.75" customHeight="1" x14ac:dyDescent="0.2">
      <c r="A84" s="24"/>
      <c r="B84" s="25"/>
      <c r="C84" s="77"/>
      <c r="D84" s="82"/>
      <c r="E84" s="82"/>
      <c r="G84" s="28"/>
      <c r="H84" s="42"/>
      <c r="I84" s="42"/>
      <c r="J84" s="29"/>
      <c r="K84" s="30"/>
    </row>
    <row r="85" spans="1:11" ht="12.75" customHeight="1" x14ac:dyDescent="0.2">
      <c r="A85" s="24"/>
      <c r="B85" s="25"/>
      <c r="C85" s="77"/>
      <c r="D85" s="82"/>
      <c r="E85" s="82"/>
      <c r="G85" s="28"/>
      <c r="H85" s="42"/>
      <c r="I85" s="42"/>
      <c r="J85" s="29"/>
      <c r="K85" s="30"/>
    </row>
    <row r="86" spans="1:11" ht="12.75" customHeight="1" x14ac:dyDescent="0.2">
      <c r="A86" s="24"/>
      <c r="B86" s="25"/>
      <c r="C86" s="77"/>
      <c r="D86" s="82"/>
      <c r="E86" s="82"/>
      <c r="G86" s="28"/>
      <c r="H86" s="42"/>
      <c r="I86" s="42"/>
      <c r="J86" s="29"/>
      <c r="K86" s="30"/>
    </row>
    <row r="87" spans="1:11" ht="12.75" customHeight="1" x14ac:dyDescent="0.2">
      <c r="A87" s="24"/>
      <c r="B87" s="25"/>
      <c r="C87" s="77"/>
      <c r="D87" s="82"/>
      <c r="E87" s="82"/>
      <c r="G87" s="28"/>
      <c r="H87" s="42"/>
      <c r="I87" s="42"/>
      <c r="J87" s="29"/>
      <c r="K87" s="30"/>
    </row>
    <row r="88" spans="1:11" ht="12.75" customHeight="1" x14ac:dyDescent="0.2">
      <c r="A88" s="24"/>
      <c r="B88" s="25"/>
      <c r="C88" s="77"/>
      <c r="D88" s="82"/>
      <c r="E88" s="82"/>
      <c r="G88" s="28"/>
      <c r="H88" s="42"/>
      <c r="I88" s="42"/>
      <c r="J88" s="29"/>
      <c r="K88" s="30"/>
    </row>
    <row r="89" spans="1:11" ht="12.75" customHeight="1" x14ac:dyDescent="0.2">
      <c r="A89" s="24"/>
      <c r="B89" s="25"/>
      <c r="C89" s="77"/>
      <c r="D89" s="82"/>
      <c r="E89" s="82"/>
      <c r="G89" s="28"/>
      <c r="H89" s="42"/>
      <c r="I89" s="42"/>
      <c r="J89" s="29"/>
      <c r="K89" s="30"/>
    </row>
    <row r="90" spans="1:11" ht="12.75" customHeight="1" x14ac:dyDescent="0.2">
      <c r="A90" s="24"/>
      <c r="B90" s="25"/>
      <c r="C90" s="77"/>
      <c r="D90" s="82"/>
      <c r="E90" s="82"/>
      <c r="G90" s="28"/>
      <c r="H90" s="42"/>
      <c r="I90" s="42"/>
      <c r="J90" s="29"/>
      <c r="K90" s="30"/>
    </row>
    <row r="91" spans="1:11" ht="12.75" customHeight="1" x14ac:dyDescent="0.2">
      <c r="A91" s="24"/>
      <c r="B91" s="25"/>
      <c r="C91" s="77"/>
      <c r="D91" s="82"/>
      <c r="E91" s="82"/>
      <c r="G91" s="28"/>
      <c r="H91" s="42"/>
      <c r="I91" s="42"/>
      <c r="J91" s="29"/>
      <c r="K91" s="30"/>
    </row>
    <row r="92" spans="1:11" ht="12.75" customHeight="1" x14ac:dyDescent="0.2">
      <c r="A92" s="24"/>
      <c r="B92" s="25"/>
      <c r="C92" s="77"/>
      <c r="D92" s="82"/>
      <c r="E92" s="82"/>
      <c r="G92" s="28"/>
      <c r="H92" s="42"/>
      <c r="I92" s="42"/>
      <c r="J92" s="29"/>
      <c r="K92" s="30"/>
    </row>
    <row r="93" spans="1:11" s="87" customFormat="1" ht="12.75" customHeight="1" x14ac:dyDescent="0.2">
      <c r="A93" s="83"/>
      <c r="B93" s="84"/>
      <c r="C93" s="85"/>
      <c r="D93" s="86"/>
      <c r="E93" s="86"/>
      <c r="G93" s="88"/>
      <c r="H93" s="89"/>
      <c r="I93" s="89"/>
      <c r="J93" s="90"/>
      <c r="K93" s="91"/>
    </row>
    <row r="94" spans="1:11" s="87" customFormat="1" ht="12.75" customHeight="1" x14ac:dyDescent="0.2">
      <c r="A94" s="83"/>
      <c r="B94" s="84"/>
      <c r="C94" s="85"/>
      <c r="D94" s="86"/>
      <c r="E94" s="86"/>
      <c r="G94" s="88"/>
      <c r="H94" s="89"/>
      <c r="I94" s="89"/>
      <c r="J94" s="90"/>
      <c r="K94" s="91"/>
    </row>
    <row r="95" spans="1:11" ht="12.75" customHeight="1" x14ac:dyDescent="0.2">
      <c r="A95" s="24"/>
      <c r="B95" s="25"/>
      <c r="C95" s="77"/>
      <c r="D95" s="82"/>
      <c r="E95" s="82"/>
      <c r="G95" s="28"/>
      <c r="H95" s="42"/>
      <c r="I95" s="42"/>
      <c r="J95" s="29"/>
      <c r="K95" s="30"/>
    </row>
    <row r="96" spans="1:11" ht="12.75" customHeight="1" x14ac:dyDescent="0.2">
      <c r="A96" s="24"/>
      <c r="B96" s="25"/>
      <c r="C96" s="77"/>
      <c r="D96" s="82"/>
      <c r="E96" s="82"/>
      <c r="G96" s="28"/>
      <c r="H96" s="42"/>
      <c r="I96" s="42"/>
      <c r="J96" s="29"/>
      <c r="K96" s="30"/>
    </row>
    <row r="97" spans="1:11" ht="12.75" customHeight="1" x14ac:dyDescent="0.2">
      <c r="A97" s="24"/>
      <c r="B97" s="25"/>
      <c r="C97" s="77"/>
      <c r="D97" s="82"/>
      <c r="E97" s="82"/>
      <c r="G97" s="28"/>
      <c r="H97" s="42"/>
      <c r="I97" s="42"/>
      <c r="J97" s="29"/>
      <c r="K97" s="30"/>
    </row>
    <row r="98" spans="1:11" ht="12.75" customHeight="1" x14ac:dyDescent="0.2">
      <c r="A98" s="24"/>
      <c r="B98" s="25"/>
      <c r="C98" s="77"/>
      <c r="D98" s="82"/>
      <c r="E98" s="82"/>
      <c r="G98" s="28"/>
      <c r="H98" s="42"/>
      <c r="I98" s="42"/>
      <c r="J98" s="29"/>
      <c r="K98" s="30"/>
    </row>
    <row r="99" spans="1:11" ht="12.75" customHeight="1" x14ac:dyDescent="0.2">
      <c r="A99" s="24"/>
      <c r="B99" s="25"/>
      <c r="C99" s="77"/>
      <c r="D99" s="82"/>
      <c r="E99" s="82"/>
      <c r="G99" s="28"/>
      <c r="H99" s="42"/>
      <c r="I99" s="42"/>
      <c r="J99" s="29"/>
      <c r="K99" s="30"/>
    </row>
    <row r="100" spans="1:11" ht="12.75" customHeight="1" x14ac:dyDescent="0.2">
      <c r="A100" s="24"/>
      <c r="B100" s="25"/>
      <c r="C100" s="77"/>
      <c r="D100" s="82"/>
      <c r="E100" s="82"/>
      <c r="G100" s="28"/>
      <c r="H100" s="42"/>
      <c r="I100" s="42"/>
      <c r="J100" s="29"/>
      <c r="K100" s="30"/>
    </row>
    <row r="101" spans="1:11" ht="12.75" customHeight="1" x14ac:dyDescent="0.2">
      <c r="A101" s="24"/>
      <c r="B101" s="25"/>
      <c r="C101" s="77"/>
      <c r="D101" s="82"/>
      <c r="E101" s="82"/>
      <c r="G101" s="28"/>
      <c r="H101" s="42"/>
      <c r="I101" s="42"/>
      <c r="J101" s="29"/>
      <c r="K101" s="30"/>
    </row>
    <row r="102" spans="1:11" ht="12.75" customHeight="1" x14ac:dyDescent="0.2">
      <c r="A102" s="24"/>
      <c r="B102" s="25"/>
      <c r="C102" s="77"/>
      <c r="D102" s="82"/>
      <c r="E102" s="82"/>
      <c r="G102" s="28"/>
      <c r="H102" s="42"/>
      <c r="I102" s="42"/>
      <c r="J102" s="29"/>
      <c r="K102" s="30"/>
    </row>
    <row r="103" spans="1:11" ht="12.75" customHeight="1" x14ac:dyDescent="0.2">
      <c r="A103" s="24"/>
      <c r="B103" s="25"/>
      <c r="C103" s="77"/>
      <c r="D103" s="82"/>
      <c r="E103" s="82"/>
      <c r="G103" s="28"/>
      <c r="H103" s="42"/>
      <c r="I103" s="42"/>
      <c r="J103" s="29"/>
      <c r="K103" s="30"/>
    </row>
    <row r="104" spans="1:11" ht="12.75" customHeight="1" x14ac:dyDescent="0.2">
      <c r="A104" s="24"/>
      <c r="B104" s="25"/>
      <c r="C104" s="77"/>
      <c r="D104" s="82"/>
      <c r="E104" s="82"/>
      <c r="G104" s="28"/>
      <c r="H104" s="42"/>
      <c r="I104" s="42"/>
      <c r="J104" s="29"/>
      <c r="K104" s="30"/>
    </row>
    <row r="105" spans="1:11" ht="12.75" customHeight="1" x14ac:dyDescent="0.2">
      <c r="A105" s="24"/>
      <c r="B105" s="25"/>
      <c r="C105" s="77"/>
      <c r="D105" s="82"/>
      <c r="E105" s="82"/>
      <c r="G105" s="28"/>
      <c r="H105" s="42"/>
      <c r="I105" s="42"/>
      <c r="J105" s="29"/>
      <c r="K105" s="30"/>
    </row>
    <row r="106" spans="1:11" ht="12.75" customHeight="1" x14ac:dyDescent="0.2">
      <c r="A106" s="92" t="str">
        <f>IF(ISBLANK(H115),"",($F$8&amp;"."&amp;+(COUNTA(H$7:H115))))</f>
        <v/>
      </c>
      <c r="B106" s="25"/>
      <c r="C106" s="32" t="str">
        <f>C8</f>
        <v>SCHEDULE:</v>
      </c>
      <c r="D106" s="93"/>
      <c r="E106" s="93"/>
      <c r="F106" s="94">
        <f>$F$8</f>
        <v>1</v>
      </c>
      <c r="G106" s="95"/>
      <c r="H106" s="25"/>
      <c r="I106" s="25"/>
      <c r="J106" s="29"/>
      <c r="K106" s="30"/>
    </row>
    <row r="107" spans="1:11" ht="12.75" customHeight="1" x14ac:dyDescent="0.2">
      <c r="A107" s="92" t="str">
        <f>IF(ISBLANK(H116),"",($F$8&amp;"."&amp;+(COUNTA(H$7:H116))))</f>
        <v/>
      </c>
      <c r="B107" s="25"/>
      <c r="C107" s="32" t="s">
        <v>15</v>
      </c>
      <c r="D107" s="93"/>
      <c r="E107" s="93"/>
      <c r="F107" s="93"/>
      <c r="G107" s="95"/>
      <c r="H107" s="25"/>
      <c r="I107" s="25"/>
      <c r="J107" s="29"/>
      <c r="K107" s="30"/>
    </row>
    <row r="108" spans="1:11" ht="12.75" customHeight="1" x14ac:dyDescent="0.2">
      <c r="A108" s="96"/>
      <c r="B108" s="25"/>
      <c r="C108" s="97"/>
      <c r="D108" s="93"/>
      <c r="E108" s="93"/>
      <c r="F108" s="93"/>
      <c r="G108" s="95"/>
      <c r="H108" s="25"/>
      <c r="I108" s="25"/>
      <c r="J108" s="29"/>
      <c r="K108" s="30"/>
    </row>
    <row r="109" spans="1:11" ht="30" customHeight="1" thickBot="1" x14ac:dyDescent="0.25">
      <c r="A109" s="98"/>
      <c r="B109" s="99"/>
      <c r="C109" s="100" t="s">
        <v>56</v>
      </c>
      <c r="D109" s="101"/>
      <c r="E109" s="101"/>
      <c r="F109" s="101"/>
      <c r="G109" s="101"/>
      <c r="H109" s="102"/>
      <c r="I109" s="103"/>
      <c r="J109" s="104" t="s">
        <v>57</v>
      </c>
      <c r="K109" s="105">
        <f>SUM(K58:K84)</f>
        <v>35000</v>
      </c>
    </row>
    <row r="152" spans="1:1" ht="12.75" customHeight="1" x14ac:dyDescent="0.2">
      <c r="A152" s="106"/>
    </row>
    <row r="204" spans="1:1" ht="12.75" customHeight="1" x14ac:dyDescent="0.2">
      <c r="A204" s="106"/>
    </row>
  </sheetData>
  <sheetProtection algorithmName="SHA-512" hashValue="WzEVG87Z/9Ns72ODBBJ4GuFgNCij3Uyo8ZtzHKxjpzI2KAT912b1LKNNcmgH5Psu6leygtXXfN+Pqh6OaNJF+Q==" saltValue="N+06tplM628nIfSbPa3OAA==" spinCount="100000" sheet="1" objects="1" scenarios="1"/>
  <mergeCells count="9">
    <mergeCell ref="D77:G77"/>
    <mergeCell ref="A5:A6"/>
    <mergeCell ref="C5:G6"/>
    <mergeCell ref="H5:H6"/>
    <mergeCell ref="I5:I6"/>
    <mergeCell ref="D37:G37"/>
    <mergeCell ref="D41:G41"/>
    <mergeCell ref="D43:G43"/>
    <mergeCell ref="D39:G39"/>
  </mergeCells>
  <pageMargins left="0.59055118110236227" right="0.39370078740157483" top="0.39370078740157483" bottom="1.1811023622047245" header="0" footer="0.31496062992125984"/>
  <pageSetup paperSize="9" scale="91" fitToHeight="0" orientation="portrait" r:id="rId1"/>
  <headerFooter>
    <oddFooter>&amp;C&amp;G
C2.2.</oddFooter>
  </headerFooter>
  <rowBreaks count="1" manualBreakCount="1">
    <brk id="57" max="10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08000"/>
    <pageSetUpPr fitToPage="1"/>
  </sheetPr>
  <dimension ref="A1:K96"/>
  <sheetViews>
    <sheetView view="pageBreakPreview" topLeftCell="A17" zoomScale="80" zoomScaleNormal="100" zoomScaleSheetLayoutView="80" workbookViewId="0">
      <selection activeCell="J38" sqref="J38"/>
    </sheetView>
  </sheetViews>
  <sheetFormatPr defaultColWidth="12.7109375" defaultRowHeight="15" customHeight="1" x14ac:dyDescent="0.2"/>
  <cols>
    <col min="1" max="1" width="6.7109375" style="302" customWidth="1"/>
    <col min="2" max="2" width="7.7109375" style="302" customWidth="1"/>
    <col min="3" max="3" width="3.7109375" style="302" customWidth="1"/>
    <col min="4" max="4" width="4.140625" style="302" customWidth="1"/>
    <col min="5" max="6" width="3.7109375" style="302" customWidth="1"/>
    <col min="7" max="7" width="28.7109375" style="302" customWidth="1"/>
    <col min="8" max="8" width="8.28515625" style="302" customWidth="1"/>
    <col min="9" max="9" width="9.7109375" style="302" customWidth="1"/>
    <col min="10" max="10" width="10.7109375" style="302" customWidth="1"/>
    <col min="11" max="11" width="12.7109375" style="302" customWidth="1"/>
    <col min="12" max="16384" width="12.7109375" style="302"/>
  </cols>
  <sheetData>
    <row r="1" spans="1:11" ht="12.75" customHeight="1" x14ac:dyDescent="0.2">
      <c r="A1" s="3" t="str">
        <f>'A-P&amp;G (W24)'!A1:G3</f>
        <v>Contract:  004/MKLM/2022/2023</v>
      </c>
      <c r="B1" s="4"/>
      <c r="C1" s="4"/>
      <c r="D1" s="4"/>
      <c r="E1" s="4"/>
      <c r="F1" s="4"/>
      <c r="G1" s="110"/>
      <c r="H1" s="111"/>
      <c r="I1" s="111"/>
      <c r="J1" s="112"/>
      <c r="K1" s="113"/>
    </row>
    <row r="2" spans="1:11" ht="12.75" customHeight="1" x14ac:dyDescent="0.2">
      <c r="A2" s="9" t="str">
        <f>'A-P&amp;G (W24)'!A2</f>
        <v>Part C2:  Pricing Data</v>
      </c>
      <c r="B2" s="10"/>
      <c r="C2" s="10"/>
      <c r="D2" s="10"/>
      <c r="E2" s="10"/>
      <c r="F2" s="10"/>
      <c r="G2" s="10"/>
      <c r="H2" s="10"/>
      <c r="I2" s="10"/>
      <c r="J2" s="114"/>
      <c r="K2" s="115"/>
    </row>
    <row r="3" spans="1:11" ht="12.75" customHeight="1" x14ac:dyDescent="0.2">
      <c r="A3" s="9" t="str">
        <f>'A-P&amp;G (W24)'!A3</f>
        <v xml:space="preserve">Section C2.2:  Schedule of Quantities </v>
      </c>
      <c r="B3" s="14"/>
      <c r="C3" s="14"/>
      <c r="D3" s="14"/>
      <c r="E3" s="14"/>
      <c r="F3" s="14"/>
      <c r="G3" s="14"/>
      <c r="H3" s="14"/>
      <c r="I3" s="14"/>
      <c r="J3" s="114"/>
      <c r="K3" s="115"/>
    </row>
    <row r="4" spans="1:11" ht="12.75" customHeight="1" x14ac:dyDescent="0.2">
      <c r="A4" s="16" t="s">
        <v>58</v>
      </c>
      <c r="B4" s="14"/>
      <c r="C4" s="14"/>
      <c r="D4" s="14"/>
      <c r="E4" s="14"/>
      <c r="F4" s="14"/>
      <c r="G4" s="14"/>
      <c r="H4" s="14"/>
      <c r="I4" s="14"/>
      <c r="J4" s="114"/>
      <c r="K4" s="115"/>
    </row>
    <row r="5" spans="1:11" ht="12.75" customHeight="1" x14ac:dyDescent="0.2">
      <c r="A5" s="336" t="s">
        <v>3</v>
      </c>
      <c r="B5" s="116" t="s">
        <v>4</v>
      </c>
      <c r="C5" s="338" t="s">
        <v>5</v>
      </c>
      <c r="D5" s="339"/>
      <c r="E5" s="339"/>
      <c r="F5" s="339"/>
      <c r="G5" s="340"/>
      <c r="H5" s="344" t="s">
        <v>6</v>
      </c>
      <c r="I5" s="344" t="s">
        <v>7</v>
      </c>
      <c r="J5" s="117" t="s">
        <v>8</v>
      </c>
      <c r="K5" s="118" t="s">
        <v>9</v>
      </c>
    </row>
    <row r="6" spans="1:11" ht="12.75" customHeight="1" x14ac:dyDescent="0.2">
      <c r="A6" s="337"/>
      <c r="B6" s="119" t="s">
        <v>10</v>
      </c>
      <c r="C6" s="341"/>
      <c r="D6" s="342"/>
      <c r="E6" s="342"/>
      <c r="F6" s="342"/>
      <c r="G6" s="343"/>
      <c r="H6" s="345"/>
      <c r="I6" s="345"/>
      <c r="J6" s="120" t="s">
        <v>11</v>
      </c>
      <c r="K6" s="121" t="s">
        <v>11</v>
      </c>
    </row>
    <row r="7" spans="1:11" ht="12.75" customHeight="1" x14ac:dyDescent="0.2">
      <c r="A7" s="122"/>
      <c r="B7" s="123"/>
      <c r="C7" s="124"/>
      <c r="D7" s="125"/>
      <c r="E7" s="125"/>
      <c r="F7" s="125"/>
      <c r="G7" s="126"/>
      <c r="H7" s="123"/>
      <c r="I7" s="123"/>
      <c r="J7" s="127"/>
      <c r="K7" s="128"/>
    </row>
    <row r="8" spans="1:11" ht="12.75" customHeight="1" x14ac:dyDescent="0.2">
      <c r="A8" s="129">
        <f>F8</f>
        <v>2</v>
      </c>
      <c r="B8" s="130" t="s">
        <v>12</v>
      </c>
      <c r="C8" s="131" t="s">
        <v>13</v>
      </c>
      <c r="D8" s="131"/>
      <c r="E8" s="132"/>
      <c r="F8" s="133">
        <v>2</v>
      </c>
      <c r="G8" s="126"/>
      <c r="H8" s="123"/>
      <c r="I8" s="123"/>
      <c r="J8" s="127"/>
      <c r="K8" s="128"/>
    </row>
    <row r="9" spans="1:11" ht="12.75" customHeight="1" x14ac:dyDescent="0.2">
      <c r="A9" s="129"/>
      <c r="B9" s="130" t="s">
        <v>14</v>
      </c>
      <c r="C9" s="134" t="s">
        <v>59</v>
      </c>
      <c r="D9" s="132"/>
      <c r="E9" s="132"/>
      <c r="F9" s="132"/>
      <c r="G9" s="126"/>
      <c r="H9" s="123"/>
      <c r="I9" s="123"/>
      <c r="J9" s="127"/>
      <c r="K9" s="128"/>
    </row>
    <row r="10" spans="1:11" ht="12.75" customHeight="1" x14ac:dyDescent="0.2">
      <c r="A10" s="129"/>
      <c r="B10" s="135"/>
      <c r="C10" s="136"/>
      <c r="D10" s="137"/>
      <c r="E10" s="137"/>
      <c r="F10" s="137"/>
      <c r="G10" s="126"/>
      <c r="H10" s="123"/>
      <c r="I10" s="123"/>
      <c r="J10" s="127"/>
      <c r="K10" s="128"/>
    </row>
    <row r="11" spans="1:11" ht="12.75" customHeight="1" x14ac:dyDescent="0.2">
      <c r="A11" s="129"/>
      <c r="B11" s="138"/>
      <c r="C11" s="131" t="s">
        <v>60</v>
      </c>
      <c r="D11" s="132"/>
      <c r="E11" s="132"/>
      <c r="F11" s="132"/>
      <c r="G11" s="126"/>
      <c r="H11" s="123"/>
      <c r="I11" s="123"/>
      <c r="J11" s="127"/>
      <c r="K11" s="128"/>
    </row>
    <row r="12" spans="1:11" ht="12.75" customHeight="1" x14ac:dyDescent="0.2">
      <c r="A12" s="129"/>
      <c r="B12" s="138"/>
      <c r="C12" s="139"/>
      <c r="D12" s="140"/>
      <c r="E12" s="140"/>
      <c r="F12" s="137"/>
      <c r="G12" s="126"/>
      <c r="H12" s="123"/>
      <c r="I12" s="123"/>
      <c r="J12" s="127"/>
      <c r="K12" s="128"/>
    </row>
    <row r="13" spans="1:11" ht="12.75" customHeight="1" x14ac:dyDescent="0.2">
      <c r="A13" s="129"/>
      <c r="B13" s="138"/>
      <c r="C13" s="141" t="s">
        <v>61</v>
      </c>
      <c r="D13" s="142"/>
      <c r="E13" s="141"/>
      <c r="F13" s="141"/>
      <c r="G13" s="126"/>
      <c r="H13" s="123"/>
      <c r="I13" s="123"/>
      <c r="J13" s="127"/>
      <c r="K13" s="128"/>
    </row>
    <row r="14" spans="1:11" ht="12.75" customHeight="1" x14ac:dyDescent="0.2">
      <c r="A14" s="129"/>
      <c r="B14" s="138"/>
      <c r="C14" s="143" t="s">
        <v>62</v>
      </c>
      <c r="D14" s="142"/>
      <c r="E14" s="140"/>
      <c r="F14" s="137"/>
      <c r="G14" s="126"/>
      <c r="H14" s="123"/>
      <c r="I14" s="123"/>
      <c r="J14" s="127"/>
      <c r="K14" s="128"/>
    </row>
    <row r="15" spans="1:11" ht="12.75" customHeight="1" x14ac:dyDescent="0.2">
      <c r="A15" s="129"/>
      <c r="B15" s="138"/>
      <c r="C15" s="143" t="s">
        <v>63</v>
      </c>
      <c r="D15" s="142"/>
      <c r="E15" s="140"/>
      <c r="F15" s="137"/>
      <c r="G15" s="126"/>
      <c r="H15" s="123"/>
      <c r="I15" s="123"/>
      <c r="J15" s="127"/>
      <c r="K15" s="128"/>
    </row>
    <row r="16" spans="1:11" ht="12.75" customHeight="1" x14ac:dyDescent="0.2">
      <c r="A16" s="129"/>
      <c r="B16" s="138"/>
      <c r="C16" s="140"/>
      <c r="D16" s="140"/>
      <c r="E16" s="137"/>
      <c r="F16" s="137"/>
      <c r="G16" s="126"/>
      <c r="H16" s="123"/>
      <c r="I16" s="123"/>
      <c r="J16" s="144"/>
      <c r="K16" s="128"/>
    </row>
    <row r="17" spans="1:11" ht="12.75" customHeight="1" x14ac:dyDescent="0.2">
      <c r="A17" s="129"/>
      <c r="B17" s="138"/>
      <c r="C17" s="143" t="s">
        <v>64</v>
      </c>
      <c r="D17" s="142"/>
      <c r="E17" s="137"/>
      <c r="F17" s="137"/>
      <c r="G17" s="126"/>
      <c r="H17" s="123"/>
      <c r="I17" s="123"/>
      <c r="J17" s="144"/>
      <c r="K17" s="128"/>
    </row>
    <row r="18" spans="1:11" ht="12.75" customHeight="1" x14ac:dyDescent="0.2">
      <c r="A18" s="129"/>
      <c r="B18" s="138"/>
      <c r="C18" s="140"/>
      <c r="D18" s="140"/>
      <c r="E18" s="137"/>
      <c r="F18" s="137"/>
      <c r="G18" s="126"/>
      <c r="H18" s="123"/>
      <c r="I18" s="123"/>
      <c r="J18" s="144"/>
      <c r="K18" s="128"/>
    </row>
    <row r="19" spans="1:11" ht="12.75" customHeight="1" x14ac:dyDescent="0.2">
      <c r="A19" s="129"/>
      <c r="B19" s="138">
        <v>8.5</v>
      </c>
      <c r="C19" s="140" t="s">
        <v>29</v>
      </c>
      <c r="D19" s="140" t="s">
        <v>22</v>
      </c>
      <c r="E19" s="141" t="s">
        <v>65</v>
      </c>
      <c r="F19" s="137"/>
      <c r="G19" s="126"/>
      <c r="H19" s="123"/>
      <c r="I19" s="123"/>
      <c r="J19" s="144"/>
      <c r="K19" s="128"/>
    </row>
    <row r="20" spans="1:11" ht="12.75" customHeight="1" x14ac:dyDescent="0.2">
      <c r="A20" s="129"/>
      <c r="B20" s="138"/>
      <c r="C20" s="140"/>
      <c r="D20" s="140"/>
      <c r="E20" s="137"/>
      <c r="F20" s="137"/>
      <c r="G20" s="126"/>
      <c r="H20" s="123"/>
      <c r="I20" s="123"/>
      <c r="J20" s="144"/>
      <c r="K20" s="145"/>
    </row>
    <row r="21" spans="1:11" ht="12.75" customHeight="1" x14ac:dyDescent="0.2">
      <c r="A21" s="146">
        <f>SUM($A$8+0.1)</f>
        <v>2.1</v>
      </c>
      <c r="B21" s="147" t="s">
        <v>66</v>
      </c>
      <c r="C21" s="140"/>
      <c r="D21" s="140"/>
      <c r="E21" s="140" t="s">
        <v>22</v>
      </c>
      <c r="F21" s="137" t="s">
        <v>194</v>
      </c>
      <c r="G21" s="126"/>
      <c r="H21" s="148" t="s">
        <v>51</v>
      </c>
      <c r="I21" s="123">
        <v>5</v>
      </c>
      <c r="J21" s="149">
        <v>5000</v>
      </c>
      <c r="K21" s="145">
        <f>J21*I21</f>
        <v>25000</v>
      </c>
    </row>
    <row r="22" spans="1:11" ht="12.75" customHeight="1" x14ac:dyDescent="0.2">
      <c r="A22" s="129"/>
      <c r="B22" s="138"/>
      <c r="C22" s="140"/>
      <c r="D22" s="140"/>
      <c r="E22" s="140"/>
      <c r="F22" s="137"/>
      <c r="G22" s="126"/>
      <c r="H22" s="123"/>
      <c r="I22" s="123"/>
      <c r="J22" s="150" t="s">
        <v>67</v>
      </c>
      <c r="K22" s="145"/>
    </row>
    <row r="23" spans="1:11" ht="12.75" customHeight="1" x14ac:dyDescent="0.2">
      <c r="A23" s="146">
        <f>SUM($A$8+0.2)</f>
        <v>2.2000000000000002</v>
      </c>
      <c r="B23" s="138"/>
      <c r="C23" s="140"/>
      <c r="D23" s="140"/>
      <c r="E23" s="140" t="s">
        <v>27</v>
      </c>
      <c r="F23" s="137" t="s">
        <v>68</v>
      </c>
      <c r="G23" s="126"/>
      <c r="H23" s="123" t="s">
        <v>69</v>
      </c>
      <c r="I23" s="144">
        <f>K21</f>
        <v>25000</v>
      </c>
      <c r="J23" s="109"/>
      <c r="K23" s="145">
        <f>J23*I23</f>
        <v>0</v>
      </c>
    </row>
    <row r="24" spans="1:11" ht="12.75" customHeight="1" x14ac:dyDescent="0.2">
      <c r="A24" s="129"/>
      <c r="B24" s="138"/>
      <c r="C24" s="140"/>
      <c r="D24" s="140"/>
      <c r="E24" s="137"/>
      <c r="F24" s="137"/>
      <c r="G24" s="126"/>
      <c r="H24" s="123"/>
      <c r="I24" s="123"/>
      <c r="J24" s="150"/>
      <c r="K24" s="145"/>
    </row>
    <row r="25" spans="1:11" ht="12.75" customHeight="1" x14ac:dyDescent="0.2">
      <c r="A25" s="146">
        <f>SUM($A$8+0.3)</f>
        <v>2.2999999999999998</v>
      </c>
      <c r="B25" s="138" t="s">
        <v>70</v>
      </c>
      <c r="C25" s="140"/>
      <c r="D25" s="140"/>
      <c r="E25" s="140" t="s">
        <v>71</v>
      </c>
      <c r="F25" s="137" t="s">
        <v>72</v>
      </c>
      <c r="G25" s="126"/>
      <c r="H25" s="148" t="s">
        <v>51</v>
      </c>
      <c r="I25" s="123">
        <v>5</v>
      </c>
      <c r="J25" s="149">
        <v>1500</v>
      </c>
      <c r="K25" s="145">
        <f>J25*I25</f>
        <v>7500</v>
      </c>
    </row>
    <row r="26" spans="1:11" ht="12.75" customHeight="1" x14ac:dyDescent="0.2">
      <c r="A26" s="129"/>
      <c r="B26" s="138"/>
      <c r="C26" s="140"/>
      <c r="D26" s="140"/>
      <c r="E26" s="137"/>
      <c r="F26" s="137"/>
      <c r="G26" s="126"/>
      <c r="H26" s="123"/>
      <c r="I26" s="123"/>
      <c r="J26" s="150"/>
      <c r="K26" s="145"/>
    </row>
    <row r="27" spans="1:11" ht="12.75" customHeight="1" x14ac:dyDescent="0.2">
      <c r="A27" s="146">
        <f>SUM($A$8+0.4)</f>
        <v>2.4</v>
      </c>
      <c r="B27" s="138"/>
      <c r="C27" s="140"/>
      <c r="D27" s="140"/>
      <c r="E27" s="140" t="s">
        <v>73</v>
      </c>
      <c r="F27" s="137" t="s">
        <v>68</v>
      </c>
      <c r="G27" s="126"/>
      <c r="H27" s="123" t="s">
        <v>69</v>
      </c>
      <c r="I27" s="144">
        <f>K25</f>
        <v>7500</v>
      </c>
      <c r="J27" s="109"/>
      <c r="K27" s="145">
        <f>J27*I27</f>
        <v>0</v>
      </c>
    </row>
    <row r="28" spans="1:11" ht="12.75" customHeight="1" x14ac:dyDescent="0.2">
      <c r="A28" s="146"/>
      <c r="B28" s="138"/>
      <c r="C28" s="140"/>
      <c r="D28" s="140"/>
      <c r="E28" s="140"/>
      <c r="F28" s="137"/>
      <c r="G28" s="126"/>
      <c r="H28" s="123"/>
      <c r="I28" s="123"/>
      <c r="J28" s="150"/>
      <c r="K28" s="145"/>
    </row>
    <row r="29" spans="1:11" ht="12.75" customHeight="1" x14ac:dyDescent="0.2">
      <c r="A29" s="129"/>
      <c r="B29" s="138"/>
      <c r="C29" s="140"/>
      <c r="D29" s="140"/>
      <c r="E29" s="137"/>
      <c r="F29" s="137"/>
      <c r="G29" s="126"/>
      <c r="H29" s="123"/>
      <c r="I29" s="123"/>
      <c r="J29" s="150"/>
      <c r="K29" s="145"/>
    </row>
    <row r="30" spans="1:11" ht="12.75" customHeight="1" x14ac:dyDescent="0.2">
      <c r="A30" s="122"/>
      <c r="B30" s="138">
        <v>8.5</v>
      </c>
      <c r="C30" s="140" t="s">
        <v>29</v>
      </c>
      <c r="D30" s="140" t="s">
        <v>27</v>
      </c>
      <c r="E30" s="141" t="s">
        <v>74</v>
      </c>
      <c r="F30" s="137"/>
      <c r="G30" s="126"/>
      <c r="H30" s="123"/>
      <c r="I30" s="123"/>
      <c r="J30" s="150"/>
      <c r="K30" s="145"/>
    </row>
    <row r="31" spans="1:11" ht="12.75" customHeight="1" x14ac:dyDescent="0.2">
      <c r="A31" s="122"/>
      <c r="B31" s="138"/>
      <c r="C31" s="140"/>
      <c r="D31" s="140"/>
      <c r="E31" s="137"/>
      <c r="F31" s="137"/>
      <c r="G31" s="126"/>
      <c r="H31" s="123"/>
      <c r="I31" s="123"/>
      <c r="J31" s="150"/>
      <c r="K31" s="145"/>
    </row>
    <row r="32" spans="1:11" ht="12.75" customHeight="1" x14ac:dyDescent="0.2">
      <c r="A32" s="146">
        <f>SUM($A$8+0.7)</f>
        <v>2.7</v>
      </c>
      <c r="B32" s="147" t="s">
        <v>75</v>
      </c>
      <c r="C32" s="140"/>
      <c r="D32" s="140"/>
      <c r="E32" s="140" t="s">
        <v>22</v>
      </c>
      <c r="F32" s="137" t="s">
        <v>76</v>
      </c>
      <c r="G32" s="126"/>
      <c r="H32" s="148" t="s">
        <v>51</v>
      </c>
      <c r="I32" s="123">
        <v>5</v>
      </c>
      <c r="J32" s="149">
        <v>1000</v>
      </c>
      <c r="K32" s="145">
        <f>J32*I32</f>
        <v>5000</v>
      </c>
    </row>
    <row r="33" spans="1:11" ht="12.75" customHeight="1" x14ac:dyDescent="0.2">
      <c r="A33" s="129"/>
      <c r="B33" s="138"/>
      <c r="C33" s="140"/>
      <c r="D33" s="140"/>
      <c r="E33" s="140"/>
      <c r="F33" s="137"/>
      <c r="G33" s="126"/>
      <c r="H33" s="123"/>
      <c r="I33" s="123"/>
      <c r="J33" s="150"/>
      <c r="K33" s="145"/>
    </row>
    <row r="34" spans="1:11" ht="12.75" customHeight="1" x14ac:dyDescent="0.2">
      <c r="A34" s="151">
        <f>SUM($A$8+0.8)</f>
        <v>2.8</v>
      </c>
      <c r="B34" s="138"/>
      <c r="C34" s="140"/>
      <c r="D34" s="140"/>
      <c r="E34" s="140" t="s">
        <v>27</v>
      </c>
      <c r="F34" s="137" t="s">
        <v>68</v>
      </c>
      <c r="G34" s="126"/>
      <c r="H34" s="123" t="s">
        <v>69</v>
      </c>
      <c r="I34" s="144">
        <f>K32</f>
        <v>5000</v>
      </c>
      <c r="J34" s="109"/>
      <c r="K34" s="145">
        <f>J34*I34</f>
        <v>0</v>
      </c>
    </row>
    <row r="35" spans="1:11" ht="12.75" customHeight="1" x14ac:dyDescent="0.2">
      <c r="A35" s="129"/>
      <c r="B35" s="138"/>
      <c r="C35" s="140"/>
      <c r="D35" s="140"/>
      <c r="E35" s="137"/>
      <c r="F35" s="137"/>
      <c r="G35" s="126"/>
      <c r="H35" s="123"/>
      <c r="I35" s="123"/>
      <c r="J35" s="150"/>
      <c r="K35" s="145"/>
    </row>
    <row r="36" spans="1:11" ht="12.75" customHeight="1" x14ac:dyDescent="0.2">
      <c r="A36" s="146">
        <f>SUM($A$8+0.9)</f>
        <v>2.9</v>
      </c>
      <c r="B36" s="147" t="s">
        <v>75</v>
      </c>
      <c r="C36" s="140"/>
      <c r="D36" s="140"/>
      <c r="E36" s="140" t="s">
        <v>195</v>
      </c>
      <c r="F36" s="137" t="s">
        <v>196</v>
      </c>
      <c r="G36" s="592"/>
      <c r="H36" s="148" t="s">
        <v>197</v>
      </c>
      <c r="I36" s="123">
        <v>1</v>
      </c>
      <c r="J36" s="593">
        <v>10000</v>
      </c>
      <c r="K36" s="145">
        <f>J36*I36</f>
        <v>10000</v>
      </c>
    </row>
    <row r="37" spans="1:11" ht="12.75" customHeight="1" x14ac:dyDescent="0.2">
      <c r="A37" s="129"/>
      <c r="B37" s="138"/>
      <c r="C37" s="140"/>
      <c r="D37" s="140"/>
      <c r="E37" s="140"/>
      <c r="F37" s="137"/>
      <c r="G37" s="592"/>
      <c r="H37" s="123"/>
      <c r="I37" s="123"/>
      <c r="J37" s="150"/>
      <c r="K37" s="145"/>
    </row>
    <row r="38" spans="1:11" ht="12.75" customHeight="1" x14ac:dyDescent="0.2">
      <c r="A38" s="591">
        <f>SUM($A$8+0.1)</f>
        <v>2.1</v>
      </c>
      <c r="B38" s="138"/>
      <c r="C38" s="140"/>
      <c r="D38" s="140"/>
      <c r="E38" s="140" t="s">
        <v>198</v>
      </c>
      <c r="F38" s="137" t="s">
        <v>68</v>
      </c>
      <c r="G38" s="592"/>
      <c r="H38" s="123" t="s">
        <v>69</v>
      </c>
      <c r="I38" s="144">
        <f>K36</f>
        <v>10000</v>
      </c>
      <c r="J38" s="109"/>
      <c r="K38" s="145">
        <f>J38*I38</f>
        <v>0</v>
      </c>
    </row>
    <row r="39" spans="1:11" ht="12.75" customHeight="1" x14ac:dyDescent="0.2">
      <c r="A39" s="146"/>
      <c r="B39" s="138"/>
      <c r="C39" s="140"/>
      <c r="D39" s="140"/>
      <c r="E39" s="140"/>
      <c r="F39" s="137"/>
      <c r="G39" s="126"/>
      <c r="H39" s="123"/>
      <c r="I39" s="123"/>
      <c r="J39" s="150"/>
      <c r="K39" s="145"/>
    </row>
    <row r="40" spans="1:11" ht="12.75" customHeight="1" x14ac:dyDescent="0.2">
      <c r="A40" s="146"/>
      <c r="B40" s="138"/>
      <c r="C40" s="140"/>
      <c r="D40" s="140"/>
      <c r="E40" s="141"/>
      <c r="F40" s="137"/>
      <c r="G40" s="126"/>
      <c r="H40" s="123"/>
      <c r="I40" s="123"/>
      <c r="J40" s="150"/>
      <c r="K40" s="145"/>
    </row>
    <row r="41" spans="1:11" ht="12.75" customHeight="1" x14ac:dyDescent="0.2">
      <c r="A41" s="129"/>
      <c r="B41" s="138"/>
      <c r="C41" s="140"/>
      <c r="D41" s="140"/>
      <c r="E41" s="137"/>
      <c r="F41" s="137"/>
      <c r="G41" s="126"/>
      <c r="H41" s="123"/>
      <c r="I41" s="123"/>
      <c r="J41" s="150"/>
      <c r="K41" s="145"/>
    </row>
    <row r="42" spans="1:11" ht="12.75" customHeight="1" x14ac:dyDescent="0.2">
      <c r="A42" s="146"/>
      <c r="B42" s="138"/>
      <c r="C42" s="140"/>
      <c r="D42" s="140"/>
      <c r="E42" s="140"/>
      <c r="F42" s="137"/>
      <c r="G42" s="126"/>
      <c r="H42" s="148"/>
      <c r="I42" s="123"/>
      <c r="J42" s="150"/>
      <c r="K42" s="145"/>
    </row>
    <row r="43" spans="1:11" ht="12.75" customHeight="1" x14ac:dyDescent="0.2">
      <c r="A43" s="129"/>
      <c r="B43" s="138"/>
      <c r="C43" s="140"/>
      <c r="D43" s="140"/>
      <c r="E43" s="140"/>
      <c r="F43" s="137"/>
      <c r="G43" s="126"/>
      <c r="H43" s="123"/>
      <c r="I43" s="123"/>
      <c r="J43" s="150"/>
      <c r="K43" s="145"/>
    </row>
    <row r="44" spans="1:11" ht="12.75" customHeight="1" x14ac:dyDescent="0.2">
      <c r="A44" s="129"/>
      <c r="B44" s="138"/>
      <c r="C44" s="140"/>
      <c r="D44" s="140"/>
      <c r="E44" s="140"/>
      <c r="F44" s="137"/>
      <c r="G44" s="126"/>
      <c r="H44" s="123"/>
      <c r="I44" s="123"/>
      <c r="J44" s="150"/>
      <c r="K44" s="145"/>
    </row>
    <row r="45" spans="1:11" ht="12.75" customHeight="1" x14ac:dyDescent="0.2">
      <c r="A45" s="129"/>
      <c r="B45" s="138"/>
      <c r="C45" s="140"/>
      <c r="D45" s="140"/>
      <c r="E45" s="140"/>
      <c r="F45" s="137"/>
      <c r="G45" s="126"/>
      <c r="H45" s="123"/>
      <c r="I45" s="123"/>
      <c r="J45" s="150"/>
      <c r="K45" s="145"/>
    </row>
    <row r="46" spans="1:11" ht="12.75" customHeight="1" x14ac:dyDescent="0.2">
      <c r="A46" s="129"/>
      <c r="B46" s="138"/>
      <c r="C46" s="140"/>
      <c r="D46" s="140"/>
      <c r="E46" s="140"/>
      <c r="F46" s="137"/>
      <c r="G46" s="126"/>
      <c r="H46" s="123"/>
      <c r="I46" s="123"/>
      <c r="J46" s="150"/>
      <c r="K46" s="145"/>
    </row>
    <row r="47" spans="1:11" ht="12.75" customHeight="1" x14ac:dyDescent="0.2">
      <c r="A47" s="129"/>
      <c r="B47" s="138"/>
      <c r="C47" s="140"/>
      <c r="D47" s="140"/>
      <c r="E47" s="140"/>
      <c r="F47" s="137"/>
      <c r="G47" s="126"/>
      <c r="H47" s="123"/>
      <c r="I47" s="123"/>
      <c r="J47" s="150"/>
      <c r="K47" s="145"/>
    </row>
    <row r="48" spans="1:11" ht="12.75" customHeight="1" x14ac:dyDescent="0.2">
      <c r="A48" s="146"/>
      <c r="B48" s="138"/>
      <c r="C48" s="140"/>
      <c r="D48" s="140"/>
      <c r="E48" s="140"/>
      <c r="F48" s="137"/>
      <c r="G48" s="126"/>
      <c r="H48" s="123"/>
      <c r="I48" s="144"/>
      <c r="J48" s="150"/>
      <c r="K48" s="145"/>
    </row>
    <row r="49" spans="1:11" ht="12.75" customHeight="1" x14ac:dyDescent="0.2">
      <c r="A49" s="146"/>
      <c r="B49" s="138"/>
      <c r="C49" s="140"/>
      <c r="D49" s="140"/>
      <c r="E49" s="137"/>
      <c r="F49" s="137"/>
      <c r="G49" s="126"/>
      <c r="H49" s="123"/>
      <c r="I49" s="123"/>
      <c r="J49" s="144"/>
      <c r="K49" s="145"/>
    </row>
    <row r="50" spans="1:11" ht="12.75" customHeight="1" x14ac:dyDescent="0.2">
      <c r="A50" s="146"/>
      <c r="B50" s="138"/>
      <c r="C50" s="140"/>
      <c r="D50" s="140"/>
      <c r="E50" s="140"/>
      <c r="F50" s="137"/>
      <c r="G50" s="126"/>
      <c r="H50" s="148"/>
      <c r="I50" s="123"/>
      <c r="J50" s="150"/>
      <c r="K50" s="145"/>
    </row>
    <row r="51" spans="1:11" ht="12.75" customHeight="1" x14ac:dyDescent="0.2">
      <c r="A51" s="146"/>
      <c r="B51" s="138"/>
      <c r="C51" s="140"/>
      <c r="D51" s="140"/>
      <c r="E51" s="140"/>
      <c r="F51" s="137"/>
      <c r="G51" s="126"/>
      <c r="H51" s="123"/>
      <c r="I51" s="123"/>
      <c r="J51" s="150"/>
      <c r="K51" s="145"/>
    </row>
    <row r="52" spans="1:11" ht="12.75" customHeight="1" x14ac:dyDescent="0.2">
      <c r="A52" s="146"/>
      <c r="B52" s="138"/>
      <c r="C52" s="140"/>
      <c r="D52" s="140"/>
      <c r="E52" s="140"/>
      <c r="F52" s="137"/>
      <c r="G52" s="126"/>
      <c r="H52" s="123"/>
      <c r="I52" s="152"/>
      <c r="J52" s="150"/>
      <c r="K52" s="145"/>
    </row>
    <row r="53" spans="1:11" ht="12.75" customHeight="1" x14ac:dyDescent="0.2">
      <c r="A53" s="122"/>
      <c r="B53" s="138"/>
      <c r="C53" s="132"/>
      <c r="D53" s="132"/>
      <c r="E53" s="132"/>
      <c r="F53" s="137"/>
      <c r="G53" s="126"/>
      <c r="H53" s="123"/>
      <c r="I53" s="123"/>
      <c r="J53" s="150"/>
      <c r="K53" s="145"/>
    </row>
    <row r="54" spans="1:11" ht="12.75" customHeight="1" x14ac:dyDescent="0.2">
      <c r="A54" s="146"/>
      <c r="B54" s="138"/>
      <c r="C54" s="140"/>
      <c r="D54" s="137"/>
      <c r="E54" s="137"/>
      <c r="F54" s="137"/>
      <c r="G54" s="126"/>
      <c r="H54" s="123"/>
      <c r="I54" s="123"/>
      <c r="J54" s="150"/>
      <c r="K54" s="145"/>
    </row>
    <row r="55" spans="1:11" ht="12.75" customHeight="1" x14ac:dyDescent="0.2">
      <c r="A55" s="146"/>
      <c r="B55" s="138"/>
      <c r="C55" s="140"/>
      <c r="D55" s="137"/>
      <c r="E55" s="137"/>
      <c r="F55" s="137"/>
      <c r="G55" s="126"/>
      <c r="H55" s="123"/>
      <c r="I55" s="123"/>
      <c r="J55" s="150"/>
      <c r="K55" s="145"/>
    </row>
    <row r="56" spans="1:11" ht="12.75" customHeight="1" x14ac:dyDescent="0.2">
      <c r="A56" s="146"/>
      <c r="B56" s="138"/>
      <c r="C56" s="140"/>
      <c r="D56" s="137"/>
      <c r="E56" s="137"/>
      <c r="F56" s="137"/>
      <c r="G56" s="126"/>
      <c r="H56" s="123"/>
      <c r="I56" s="144"/>
      <c r="J56" s="150"/>
      <c r="K56" s="145"/>
    </row>
    <row r="57" spans="1:11" ht="12.75" customHeight="1" x14ac:dyDescent="0.2">
      <c r="A57" s="129"/>
      <c r="B57" s="147"/>
      <c r="C57" s="140"/>
      <c r="D57" s="140"/>
      <c r="E57" s="153"/>
      <c r="F57" s="154"/>
      <c r="G57" s="126"/>
      <c r="H57" s="148"/>
      <c r="I57" s="123"/>
      <c r="J57" s="144"/>
      <c r="K57" s="145"/>
    </row>
    <row r="58" spans="1:11" ht="12.75" customHeight="1" x14ac:dyDescent="0.2">
      <c r="A58" s="122"/>
      <c r="B58" s="123"/>
      <c r="C58" s="131" t="str">
        <f>C8</f>
        <v>SCHEDULE:</v>
      </c>
      <c r="D58" s="155"/>
      <c r="E58" s="155"/>
      <c r="F58" s="133">
        <f>$F$8</f>
        <v>2</v>
      </c>
      <c r="G58" s="156"/>
      <c r="H58" s="123"/>
      <c r="I58" s="123"/>
      <c r="J58" s="127"/>
      <c r="K58" s="145"/>
    </row>
    <row r="59" spans="1:11" ht="12.75" customHeight="1" x14ac:dyDescent="0.2">
      <c r="A59" s="122"/>
      <c r="B59" s="123"/>
      <c r="C59" s="134" t="s">
        <v>59</v>
      </c>
      <c r="D59" s="155"/>
      <c r="E59" s="155"/>
      <c r="F59" s="155"/>
      <c r="G59" s="156"/>
      <c r="H59" s="123"/>
      <c r="I59" s="123"/>
      <c r="J59" s="127"/>
      <c r="K59" s="145"/>
    </row>
    <row r="60" spans="1:11" ht="12.75" customHeight="1" x14ac:dyDescent="0.2">
      <c r="A60" s="122"/>
      <c r="B60" s="123"/>
      <c r="C60" s="157"/>
      <c r="D60" s="158"/>
      <c r="E60" s="158"/>
      <c r="F60" s="158"/>
      <c r="G60" s="159"/>
      <c r="H60" s="123"/>
      <c r="I60" s="123"/>
      <c r="J60" s="127"/>
      <c r="K60" s="145"/>
    </row>
    <row r="61" spans="1:11" ht="30" customHeight="1" thickBot="1" x14ac:dyDescent="0.25">
      <c r="A61" s="160"/>
      <c r="B61" s="161"/>
      <c r="C61" s="162" t="s">
        <v>56</v>
      </c>
      <c r="D61" s="163"/>
      <c r="E61" s="163"/>
      <c r="F61" s="163"/>
      <c r="G61" s="163"/>
      <c r="H61" s="161"/>
      <c r="I61" s="164"/>
      <c r="J61" s="165" t="s">
        <v>57</v>
      </c>
      <c r="K61" s="166">
        <f>SUM(K15:K42)</f>
        <v>47500</v>
      </c>
    </row>
    <row r="62" spans="1:11" ht="12.75" customHeight="1" x14ac:dyDescent="0.2">
      <c r="A62" s="167"/>
      <c r="B62" s="168"/>
      <c r="C62" s="169"/>
      <c r="D62" s="169"/>
      <c r="E62" s="169"/>
      <c r="F62" s="169"/>
      <c r="G62" s="169"/>
      <c r="H62" s="168"/>
      <c r="I62" s="168"/>
      <c r="J62" s="170"/>
      <c r="K62" s="171"/>
    </row>
    <row r="63" spans="1:11" ht="12.75" customHeight="1" x14ac:dyDescent="0.2">
      <c r="A63" s="167"/>
      <c r="B63" s="168"/>
      <c r="C63" s="169"/>
      <c r="D63" s="169"/>
      <c r="E63" s="169"/>
      <c r="F63" s="169"/>
      <c r="G63" s="169"/>
      <c r="H63" s="168"/>
      <c r="I63" s="168"/>
      <c r="J63" s="170"/>
      <c r="K63" s="171"/>
    </row>
    <row r="64" spans="1:11" ht="12.75" customHeight="1" x14ac:dyDescent="0.2">
      <c r="A64" s="167"/>
      <c r="B64" s="168"/>
      <c r="C64" s="169"/>
      <c r="D64" s="169"/>
      <c r="E64" s="169"/>
      <c r="F64" s="169"/>
      <c r="G64" s="169"/>
      <c r="H64" s="168"/>
      <c r="I64" s="168"/>
      <c r="J64" s="170"/>
      <c r="K64" s="171"/>
    </row>
    <row r="65" spans="1:11" ht="12.75" customHeight="1" x14ac:dyDescent="0.2">
      <c r="A65" s="167"/>
      <c r="B65" s="168"/>
      <c r="C65" s="169"/>
      <c r="D65" s="169"/>
      <c r="E65" s="169"/>
      <c r="F65" s="169"/>
      <c r="G65" s="169"/>
      <c r="H65" s="168"/>
      <c r="I65" s="168"/>
      <c r="J65" s="170"/>
      <c r="K65" s="171"/>
    </row>
    <row r="66" spans="1:11" ht="12.75" customHeight="1" x14ac:dyDescent="0.2">
      <c r="A66" s="167"/>
      <c r="B66" s="168"/>
      <c r="C66" s="169"/>
      <c r="D66" s="169"/>
      <c r="E66" s="169"/>
      <c r="F66" s="169"/>
      <c r="G66" s="169"/>
      <c r="H66" s="168"/>
      <c r="I66" s="168"/>
      <c r="J66" s="170"/>
      <c r="K66" s="171"/>
    </row>
    <row r="67" spans="1:11" ht="12.75" customHeight="1" x14ac:dyDescent="0.2">
      <c r="A67" s="167"/>
      <c r="B67" s="168"/>
      <c r="C67" s="169"/>
      <c r="D67" s="169"/>
      <c r="E67" s="169"/>
      <c r="F67" s="169"/>
      <c r="G67" s="169"/>
      <c r="H67" s="168"/>
      <c r="I67" s="168"/>
      <c r="J67" s="170"/>
      <c r="K67" s="171"/>
    </row>
    <row r="68" spans="1:11" ht="12.75" customHeight="1" x14ac:dyDescent="0.2">
      <c r="A68" s="167"/>
      <c r="B68" s="168"/>
      <c r="C68" s="169"/>
      <c r="D68" s="169"/>
      <c r="E68" s="169"/>
      <c r="F68" s="169"/>
      <c r="G68" s="169"/>
      <c r="H68" s="168"/>
      <c r="I68" s="168"/>
      <c r="J68" s="170"/>
      <c r="K68" s="171"/>
    </row>
    <row r="69" spans="1:11" ht="12.75" customHeight="1" x14ac:dyDescent="0.2">
      <c r="A69" s="167"/>
      <c r="B69" s="168"/>
      <c r="C69" s="169"/>
      <c r="D69" s="169"/>
      <c r="E69" s="169"/>
      <c r="F69" s="169"/>
      <c r="G69" s="169"/>
      <c r="H69" s="168"/>
      <c r="I69" s="168"/>
      <c r="J69" s="170"/>
      <c r="K69" s="171"/>
    </row>
    <row r="70" spans="1:11" ht="12.75" customHeight="1" x14ac:dyDescent="0.2">
      <c r="A70" s="167"/>
      <c r="B70" s="168"/>
      <c r="C70" s="169"/>
      <c r="D70" s="169"/>
      <c r="E70" s="169"/>
      <c r="F70" s="169"/>
      <c r="G70" s="169"/>
      <c r="H70" s="168"/>
      <c r="I70" s="168"/>
      <c r="J70" s="170"/>
      <c r="K70" s="171"/>
    </row>
    <row r="71" spans="1:11" ht="12.75" customHeight="1" x14ac:dyDescent="0.2">
      <c r="A71" s="167"/>
      <c r="B71" s="168"/>
      <c r="C71" s="169"/>
      <c r="D71" s="169"/>
      <c r="E71" s="169"/>
      <c r="F71" s="169"/>
      <c r="G71" s="169"/>
      <c r="H71" s="168"/>
      <c r="I71" s="168"/>
      <c r="J71" s="170"/>
      <c r="K71" s="171"/>
    </row>
    <row r="72" spans="1:11" ht="12.75" customHeight="1" x14ac:dyDescent="0.2">
      <c r="A72" s="167"/>
      <c r="B72" s="168"/>
      <c r="C72" s="169"/>
      <c r="D72" s="169"/>
      <c r="E72" s="169"/>
      <c r="F72" s="169"/>
      <c r="G72" s="169"/>
      <c r="H72" s="168"/>
      <c r="I72" s="168"/>
      <c r="J72" s="170"/>
      <c r="K72" s="171"/>
    </row>
    <row r="73" spans="1:11" ht="12.75" customHeight="1" x14ac:dyDescent="0.2">
      <c r="A73" s="167"/>
      <c r="B73" s="168"/>
      <c r="C73" s="169"/>
      <c r="D73" s="169"/>
      <c r="E73" s="169"/>
      <c r="F73" s="169"/>
      <c r="G73" s="169"/>
      <c r="H73" s="168"/>
      <c r="I73" s="168"/>
      <c r="J73" s="170"/>
      <c r="K73" s="171"/>
    </row>
    <row r="74" spans="1:11" ht="12.75" customHeight="1" x14ac:dyDescent="0.2">
      <c r="A74" s="167"/>
      <c r="B74" s="168"/>
      <c r="C74" s="169"/>
      <c r="D74" s="169"/>
      <c r="E74" s="169"/>
      <c r="F74" s="169"/>
      <c r="G74" s="169"/>
      <c r="H74" s="168"/>
      <c r="I74" s="168"/>
      <c r="J74" s="170"/>
      <c r="K74" s="171"/>
    </row>
    <row r="75" spans="1:11" ht="12.75" customHeight="1" x14ac:dyDescent="0.2">
      <c r="A75" s="167"/>
      <c r="B75" s="168"/>
      <c r="C75" s="169"/>
      <c r="D75" s="169"/>
      <c r="E75" s="169"/>
      <c r="F75" s="169"/>
      <c r="G75" s="169"/>
      <c r="H75" s="168"/>
      <c r="I75" s="168"/>
      <c r="J75" s="170"/>
      <c r="K75" s="171"/>
    </row>
    <row r="76" spans="1:11" ht="12.75" customHeight="1" x14ac:dyDescent="0.2">
      <c r="A76" s="167"/>
      <c r="B76" s="168"/>
      <c r="C76" s="169"/>
      <c r="D76" s="169"/>
      <c r="E76" s="169"/>
      <c r="F76" s="169"/>
      <c r="G76" s="169"/>
      <c r="H76" s="168"/>
      <c r="I76" s="168"/>
      <c r="J76" s="170"/>
      <c r="K76" s="171"/>
    </row>
    <row r="77" spans="1:11" ht="12.75" customHeight="1" x14ac:dyDescent="0.2">
      <c r="A77" s="167"/>
      <c r="B77" s="168"/>
      <c r="C77" s="169"/>
      <c r="D77" s="169"/>
      <c r="E77" s="169"/>
      <c r="F77" s="169"/>
      <c r="G77" s="169"/>
      <c r="H77" s="168"/>
      <c r="I77" s="168"/>
      <c r="J77" s="170"/>
      <c r="K77" s="171"/>
    </row>
    <row r="78" spans="1:11" ht="12.75" customHeight="1" x14ac:dyDescent="0.2">
      <c r="A78" s="167"/>
      <c r="B78" s="168"/>
      <c r="C78" s="169"/>
      <c r="D78" s="169"/>
      <c r="E78" s="169"/>
      <c r="F78" s="169"/>
      <c r="G78" s="169"/>
      <c r="H78" s="168"/>
      <c r="I78" s="168"/>
      <c r="J78" s="170"/>
      <c r="K78" s="171"/>
    </row>
    <row r="79" spans="1:11" ht="12.75" customHeight="1" x14ac:dyDescent="0.2">
      <c r="A79" s="167"/>
      <c r="B79" s="168"/>
      <c r="C79" s="169"/>
      <c r="D79" s="169"/>
      <c r="E79" s="169"/>
      <c r="F79" s="169"/>
      <c r="G79" s="169"/>
      <c r="H79" s="168"/>
      <c r="I79" s="168"/>
      <c r="J79" s="170"/>
      <c r="K79" s="171"/>
    </row>
    <row r="80" spans="1:11" ht="12.75" customHeight="1" x14ac:dyDescent="0.2">
      <c r="A80" s="167"/>
      <c r="B80" s="168"/>
      <c r="C80" s="169"/>
      <c r="D80" s="169"/>
      <c r="E80" s="169"/>
      <c r="F80" s="169"/>
      <c r="G80" s="169"/>
      <c r="H80" s="168"/>
      <c r="I80" s="168"/>
      <c r="J80" s="170"/>
      <c r="K80" s="171"/>
    </row>
    <row r="81" spans="1:11" ht="12.75" customHeight="1" x14ac:dyDescent="0.2">
      <c r="A81" s="167"/>
      <c r="B81" s="168"/>
      <c r="C81" s="169"/>
      <c r="D81" s="169"/>
      <c r="E81" s="169"/>
      <c r="F81" s="169"/>
      <c r="G81" s="169"/>
      <c r="H81" s="168"/>
      <c r="I81" s="168"/>
      <c r="J81" s="170"/>
      <c r="K81" s="171"/>
    </row>
    <row r="82" spans="1:11" ht="12.75" customHeight="1" x14ac:dyDescent="0.2">
      <c r="A82" s="167"/>
      <c r="B82" s="168"/>
      <c r="C82" s="169"/>
      <c r="D82" s="169"/>
      <c r="E82" s="169"/>
      <c r="F82" s="169"/>
      <c r="G82" s="169"/>
      <c r="H82" s="168"/>
      <c r="I82" s="168"/>
      <c r="J82" s="170"/>
      <c r="K82" s="171"/>
    </row>
    <row r="83" spans="1:11" ht="12.75" customHeight="1" x14ac:dyDescent="0.2">
      <c r="A83" s="167"/>
      <c r="B83" s="168"/>
      <c r="C83" s="169"/>
      <c r="D83" s="169"/>
      <c r="E83" s="169"/>
      <c r="F83" s="169"/>
      <c r="G83" s="169"/>
      <c r="H83" s="168"/>
      <c r="I83" s="168"/>
      <c r="J83" s="170"/>
      <c r="K83" s="171"/>
    </row>
    <row r="84" spans="1:11" ht="12.75" customHeight="1" x14ac:dyDescent="0.2">
      <c r="A84" s="167"/>
      <c r="B84" s="168"/>
      <c r="C84" s="169"/>
      <c r="D84" s="169"/>
      <c r="E84" s="169"/>
      <c r="F84" s="169"/>
      <c r="G84" s="169"/>
      <c r="H84" s="168"/>
      <c r="I84" s="168"/>
      <c r="J84" s="170"/>
      <c r="K84" s="171"/>
    </row>
    <row r="85" spans="1:11" ht="12.75" customHeight="1" x14ac:dyDescent="0.2">
      <c r="A85" s="167"/>
      <c r="B85" s="168"/>
      <c r="C85" s="169"/>
      <c r="D85" s="169"/>
      <c r="E85" s="169"/>
      <c r="F85" s="169"/>
      <c r="G85" s="169"/>
      <c r="H85" s="168"/>
      <c r="I85" s="168"/>
      <c r="J85" s="170"/>
      <c r="K85" s="171"/>
    </row>
    <row r="86" spans="1:11" ht="12.75" customHeight="1" x14ac:dyDescent="0.2">
      <c r="A86" s="167"/>
      <c r="B86" s="168"/>
      <c r="C86" s="169"/>
      <c r="D86" s="169"/>
      <c r="E86" s="169"/>
      <c r="F86" s="169"/>
      <c r="G86" s="169"/>
      <c r="H86" s="168"/>
      <c r="I86" s="168"/>
      <c r="J86" s="170"/>
      <c r="K86" s="171"/>
    </row>
    <row r="87" spans="1:11" ht="12.75" customHeight="1" x14ac:dyDescent="0.2">
      <c r="A87" s="167"/>
      <c r="B87" s="168"/>
      <c r="C87" s="169"/>
      <c r="D87" s="169"/>
      <c r="E87" s="169"/>
      <c r="F87" s="169"/>
      <c r="G87" s="169"/>
      <c r="H87" s="168"/>
      <c r="I87" s="168"/>
      <c r="J87" s="170"/>
      <c r="K87" s="171"/>
    </row>
    <row r="88" spans="1:11" ht="12.75" customHeight="1" x14ac:dyDescent="0.2">
      <c r="A88" s="167"/>
      <c r="B88" s="168"/>
      <c r="C88" s="169"/>
      <c r="D88" s="169"/>
      <c r="E88" s="169"/>
      <c r="F88" s="169"/>
      <c r="G88" s="169"/>
      <c r="H88" s="168"/>
      <c r="I88" s="168"/>
      <c r="J88" s="170"/>
      <c r="K88" s="171"/>
    </row>
    <row r="89" spans="1:11" ht="12.75" customHeight="1" x14ac:dyDescent="0.2">
      <c r="A89" s="167"/>
      <c r="B89" s="168"/>
      <c r="C89" s="169"/>
      <c r="D89" s="169"/>
      <c r="E89" s="169"/>
      <c r="F89" s="169"/>
      <c r="G89" s="169"/>
      <c r="H89" s="168"/>
      <c r="I89" s="168"/>
      <c r="J89" s="170"/>
      <c r="K89" s="171"/>
    </row>
    <row r="90" spans="1:11" ht="12.75" customHeight="1" x14ac:dyDescent="0.2">
      <c r="A90" s="167"/>
      <c r="B90" s="168"/>
      <c r="C90" s="169"/>
      <c r="D90" s="169"/>
      <c r="E90" s="169"/>
      <c r="F90" s="169"/>
      <c r="G90" s="169"/>
      <c r="H90" s="168"/>
      <c r="I90" s="168"/>
      <c r="J90" s="170"/>
      <c r="K90" s="171"/>
    </row>
    <row r="91" spans="1:11" ht="12.75" customHeight="1" x14ac:dyDescent="0.2">
      <c r="A91" s="167"/>
      <c r="B91" s="168"/>
      <c r="C91" s="169"/>
      <c r="D91" s="169"/>
      <c r="E91" s="169"/>
      <c r="F91" s="169"/>
      <c r="G91" s="169"/>
      <c r="H91" s="168"/>
      <c r="I91" s="168"/>
      <c r="J91" s="170"/>
      <c r="K91" s="171"/>
    </row>
    <row r="92" spans="1:11" ht="12.75" customHeight="1" x14ac:dyDescent="0.2">
      <c r="A92" s="167"/>
      <c r="B92" s="168"/>
      <c r="C92" s="169"/>
      <c r="D92" s="169"/>
      <c r="E92" s="169"/>
      <c r="F92" s="169"/>
      <c r="G92" s="169"/>
      <c r="H92" s="168"/>
      <c r="I92" s="168"/>
      <c r="J92" s="170"/>
      <c r="K92" s="171"/>
    </row>
    <row r="93" spans="1:11" ht="12.75" customHeight="1" x14ac:dyDescent="0.2">
      <c r="A93" s="167"/>
      <c r="B93" s="168"/>
      <c r="C93" s="169"/>
      <c r="D93" s="169"/>
      <c r="E93" s="169"/>
      <c r="F93" s="169"/>
      <c r="G93" s="169"/>
      <c r="H93" s="168"/>
      <c r="I93" s="168"/>
      <c r="J93" s="170"/>
      <c r="K93" s="171"/>
    </row>
    <row r="94" spans="1:11" ht="12.75" customHeight="1" x14ac:dyDescent="0.2">
      <c r="A94" s="167"/>
      <c r="B94" s="168"/>
      <c r="C94" s="169"/>
      <c r="D94" s="169"/>
      <c r="E94" s="169"/>
      <c r="F94" s="169"/>
      <c r="G94" s="169"/>
      <c r="H94" s="168"/>
      <c r="I94" s="168"/>
      <c r="J94" s="170"/>
      <c r="K94" s="171"/>
    </row>
    <row r="95" spans="1:11" ht="12.75" customHeight="1" x14ac:dyDescent="0.2">
      <c r="A95" s="167"/>
      <c r="B95" s="168"/>
      <c r="C95" s="169"/>
      <c r="D95" s="169"/>
      <c r="E95" s="169"/>
      <c r="F95" s="169"/>
      <c r="G95" s="169"/>
      <c r="H95" s="168"/>
      <c r="I95" s="168"/>
      <c r="J95" s="170"/>
      <c r="K95" s="171"/>
    </row>
    <row r="96" spans="1:11" ht="12.75" customHeight="1" x14ac:dyDescent="0.2">
      <c r="A96" s="167"/>
      <c r="B96" s="168"/>
      <c r="C96" s="169"/>
      <c r="D96" s="169"/>
      <c r="E96" s="169"/>
      <c r="F96" s="169"/>
      <c r="G96" s="169"/>
      <c r="H96" s="168"/>
      <c r="I96" s="168"/>
      <c r="J96" s="170"/>
      <c r="K96" s="171"/>
    </row>
  </sheetData>
  <sheetProtection algorithmName="SHA-512" hashValue="R6O/F/rBb9O4YHm/8xVjRJrHcmWBStsSbgCyGs0eo/xlDk8zk62dj5KBp0IDjiKsax1u7Z2dFfyrIbPV3WEINw==" saltValue="ksMP9T6iDgAOUqzUs0QmzA==" spinCount="100000" sheet="1" objects="1" scenarios="1"/>
  <mergeCells count="4">
    <mergeCell ref="A5:A6"/>
    <mergeCell ref="C5:G6"/>
    <mergeCell ref="H5:H6"/>
    <mergeCell ref="I5:I6"/>
  </mergeCells>
  <pageMargins left="0.7" right="0.7" top="0.75" bottom="0.75" header="0" footer="0"/>
  <pageSetup scale="82" fitToHeight="0" orientation="portrait" r:id="rId1"/>
  <headerFooter>
    <oddFooter>&amp;C
&amp;G
C2.2.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8000"/>
    <pageSetUpPr fitToPage="1"/>
  </sheetPr>
  <dimension ref="A1:K99"/>
  <sheetViews>
    <sheetView view="pageBreakPreview" zoomScale="80" zoomScaleNormal="100" zoomScaleSheetLayoutView="80" workbookViewId="0">
      <selection activeCellId="3" sqref="A13:XFD1048576 K12:XFD12 A12:I12 A1:XFD11"/>
    </sheetView>
  </sheetViews>
  <sheetFormatPr defaultColWidth="12.7109375" defaultRowHeight="15" customHeight="1" x14ac:dyDescent="0.2"/>
  <cols>
    <col min="1" max="1" width="6.7109375" style="302" customWidth="1"/>
    <col min="2" max="2" width="7.7109375" style="302" customWidth="1"/>
    <col min="3" max="3" width="3.7109375" style="302" customWidth="1"/>
    <col min="4" max="4" width="4.140625" style="302" customWidth="1"/>
    <col min="5" max="6" width="3.7109375" style="302" customWidth="1"/>
    <col min="7" max="7" width="27.140625" style="302" customWidth="1"/>
    <col min="8" max="8" width="6.7109375" style="302" customWidth="1"/>
    <col min="9" max="9" width="7.7109375" style="302" customWidth="1"/>
    <col min="10" max="10" width="10.7109375" style="302" customWidth="1"/>
    <col min="11" max="11" width="12.7109375" style="302" customWidth="1"/>
    <col min="12" max="16384" width="12.7109375" style="302"/>
  </cols>
  <sheetData>
    <row r="1" spans="1:11" ht="12.75" customHeight="1" x14ac:dyDescent="0.2">
      <c r="A1" s="3" t="str">
        <f>'A-P&amp;G (W24)'!A1</f>
        <v>Contract:  004/MKLM/2022/2023</v>
      </c>
      <c r="B1" s="4"/>
      <c r="C1" s="4"/>
      <c r="D1" s="4"/>
      <c r="E1" s="4"/>
      <c r="F1" s="4"/>
      <c r="G1" s="111"/>
      <c r="H1" s="111"/>
      <c r="I1" s="111"/>
      <c r="J1" s="112"/>
      <c r="K1" s="192"/>
    </row>
    <row r="2" spans="1:11" ht="12.75" customHeight="1" x14ac:dyDescent="0.2">
      <c r="A2" s="9" t="str">
        <f>'A-P&amp;G (W24)'!A2</f>
        <v>Part C2:  Pricing Data</v>
      </c>
      <c r="B2" s="10"/>
      <c r="C2" s="10"/>
      <c r="D2" s="10"/>
      <c r="E2" s="10"/>
      <c r="F2" s="10"/>
      <c r="G2" s="10"/>
      <c r="H2" s="10"/>
      <c r="I2" s="10"/>
      <c r="J2" s="114"/>
      <c r="K2" s="193"/>
    </row>
    <row r="3" spans="1:11" ht="12.75" customHeight="1" x14ac:dyDescent="0.2">
      <c r="A3" s="9" t="str">
        <f>'A-P&amp;G (W24)'!A3</f>
        <v xml:space="preserve">Section C2.2:  Schedule of Quantities </v>
      </c>
      <c r="B3" s="14"/>
      <c r="C3" s="14"/>
      <c r="D3" s="14"/>
      <c r="E3" s="14"/>
      <c r="F3" s="14"/>
      <c r="G3" s="14"/>
      <c r="H3" s="14"/>
      <c r="I3" s="14"/>
      <c r="J3" s="114"/>
      <c r="K3" s="193"/>
    </row>
    <row r="4" spans="1:11" ht="12.75" customHeight="1" x14ac:dyDescent="0.2">
      <c r="A4" s="16" t="s">
        <v>77</v>
      </c>
      <c r="B4" s="14"/>
      <c r="C4" s="14"/>
      <c r="D4" s="14"/>
      <c r="E4" s="14"/>
      <c r="F4" s="14"/>
      <c r="G4" s="14"/>
      <c r="H4" s="14"/>
      <c r="I4" s="14"/>
      <c r="J4" s="114"/>
      <c r="K4" s="193"/>
    </row>
    <row r="5" spans="1:11" ht="12.75" customHeight="1" x14ac:dyDescent="0.2">
      <c r="A5" s="336" t="s">
        <v>3</v>
      </c>
      <c r="B5" s="116" t="s">
        <v>4</v>
      </c>
      <c r="C5" s="338" t="s">
        <v>5</v>
      </c>
      <c r="D5" s="339"/>
      <c r="E5" s="339"/>
      <c r="F5" s="339"/>
      <c r="G5" s="340"/>
      <c r="H5" s="344" t="s">
        <v>6</v>
      </c>
      <c r="I5" s="344" t="s">
        <v>7</v>
      </c>
      <c r="J5" s="117" t="s">
        <v>8</v>
      </c>
      <c r="K5" s="118" t="s">
        <v>9</v>
      </c>
    </row>
    <row r="6" spans="1:11" ht="12.75" customHeight="1" x14ac:dyDescent="0.2">
      <c r="A6" s="337"/>
      <c r="B6" s="119" t="s">
        <v>10</v>
      </c>
      <c r="C6" s="341"/>
      <c r="D6" s="342"/>
      <c r="E6" s="342"/>
      <c r="F6" s="342"/>
      <c r="G6" s="343"/>
      <c r="H6" s="345"/>
      <c r="I6" s="345"/>
      <c r="J6" s="120" t="s">
        <v>11</v>
      </c>
      <c r="K6" s="121" t="s">
        <v>11</v>
      </c>
    </row>
    <row r="7" spans="1:11" ht="12.75" customHeight="1" x14ac:dyDescent="0.2">
      <c r="A7" s="194"/>
      <c r="B7" s="184"/>
      <c r="C7" s="124"/>
      <c r="D7" s="125"/>
      <c r="E7" s="125"/>
      <c r="F7" s="125"/>
      <c r="G7" s="126"/>
      <c r="H7" s="123"/>
      <c r="I7" s="123"/>
      <c r="J7" s="127"/>
      <c r="K7" s="175"/>
    </row>
    <row r="8" spans="1:11" ht="12.75" customHeight="1" x14ac:dyDescent="0.2">
      <c r="A8" s="129">
        <f>F8</f>
        <v>3</v>
      </c>
      <c r="B8" s="195" t="s">
        <v>12</v>
      </c>
      <c r="C8" s="131" t="s">
        <v>13</v>
      </c>
      <c r="D8" s="131"/>
      <c r="E8" s="132"/>
      <c r="F8" s="133">
        <v>3</v>
      </c>
      <c r="G8" s="126"/>
      <c r="H8" s="123"/>
      <c r="I8" s="123"/>
      <c r="J8" s="127"/>
      <c r="K8" s="175"/>
    </row>
    <row r="9" spans="1:11" ht="12.75" customHeight="1" x14ac:dyDescent="0.2">
      <c r="A9" s="129"/>
      <c r="B9" s="196" t="s">
        <v>78</v>
      </c>
      <c r="C9" s="134" t="s">
        <v>79</v>
      </c>
      <c r="D9" s="132"/>
      <c r="E9" s="132"/>
      <c r="F9" s="142"/>
      <c r="G9" s="126"/>
      <c r="H9" s="123"/>
      <c r="I9" s="123"/>
      <c r="J9" s="127"/>
      <c r="K9" s="175"/>
    </row>
    <row r="10" spans="1:11" ht="12.75" customHeight="1" x14ac:dyDescent="0.2">
      <c r="A10" s="129"/>
      <c r="B10" s="174"/>
      <c r="C10" s="179"/>
      <c r="D10" s="141"/>
      <c r="E10" s="141"/>
      <c r="F10" s="142"/>
      <c r="G10" s="126"/>
      <c r="H10" s="123"/>
      <c r="I10" s="123"/>
      <c r="J10" s="127"/>
      <c r="K10" s="175"/>
    </row>
    <row r="11" spans="1:11" ht="12.75" customHeight="1" x14ac:dyDescent="0.2">
      <c r="A11" s="129"/>
      <c r="B11" s="197">
        <v>3.1</v>
      </c>
      <c r="C11" s="346" t="s">
        <v>80</v>
      </c>
      <c r="D11" s="347"/>
      <c r="E11" s="347"/>
      <c r="F11" s="347"/>
      <c r="G11" s="348"/>
      <c r="H11" s="123"/>
      <c r="I11" s="123"/>
      <c r="J11" s="127"/>
      <c r="K11" s="175"/>
    </row>
    <row r="12" spans="1:11" ht="12.75" customHeight="1" x14ac:dyDescent="0.2">
      <c r="A12" s="129"/>
      <c r="B12" s="190"/>
      <c r="C12" s="346" t="s">
        <v>81</v>
      </c>
      <c r="D12" s="347"/>
      <c r="E12" s="347"/>
      <c r="F12" s="347"/>
      <c r="G12" s="348"/>
      <c r="H12" s="123" t="s">
        <v>82</v>
      </c>
      <c r="I12" s="191">
        <v>3000</v>
      </c>
      <c r="J12" s="172"/>
      <c r="K12" s="189">
        <f>J12*I12</f>
        <v>0</v>
      </c>
    </row>
    <row r="13" spans="1:11" ht="12.75" customHeight="1" x14ac:dyDescent="0.2">
      <c r="A13" s="173"/>
      <c r="B13" s="174"/>
      <c r="C13" s="140"/>
      <c r="D13" s="137"/>
      <c r="E13" s="137"/>
      <c r="F13" s="142"/>
      <c r="G13" s="126"/>
      <c r="H13" s="123"/>
      <c r="I13" s="123"/>
      <c r="J13" s="127"/>
      <c r="K13" s="175"/>
    </row>
    <row r="14" spans="1:11" ht="12.75" customHeight="1" x14ac:dyDescent="0.2">
      <c r="A14" s="129"/>
      <c r="B14" s="174"/>
      <c r="C14" s="143"/>
      <c r="D14" s="137"/>
      <c r="E14" s="137"/>
      <c r="F14" s="142"/>
      <c r="G14" s="126"/>
      <c r="H14" s="123"/>
      <c r="I14" s="123"/>
      <c r="J14" s="127"/>
      <c r="K14" s="175"/>
    </row>
    <row r="15" spans="1:11" ht="12.75" customHeight="1" x14ac:dyDescent="0.2">
      <c r="A15" s="176"/>
      <c r="B15" s="174"/>
      <c r="C15" s="177"/>
      <c r="D15" s="137"/>
      <c r="E15" s="137"/>
      <c r="F15" s="142"/>
      <c r="G15" s="126"/>
      <c r="H15" s="123"/>
      <c r="I15" s="123"/>
      <c r="J15" s="127"/>
      <c r="K15" s="175"/>
    </row>
    <row r="16" spans="1:11" ht="12.75" customHeight="1" x14ac:dyDescent="0.2">
      <c r="A16" s="176"/>
      <c r="B16" s="174"/>
      <c r="C16" s="177"/>
      <c r="D16" s="137"/>
      <c r="E16" s="137"/>
      <c r="F16" s="142"/>
      <c r="G16" s="126"/>
      <c r="H16" s="123"/>
      <c r="I16" s="123"/>
      <c r="J16" s="127"/>
      <c r="K16" s="175"/>
    </row>
    <row r="17" spans="1:11" ht="12.75" customHeight="1" x14ac:dyDescent="0.2">
      <c r="A17" s="176"/>
      <c r="B17" s="174"/>
      <c r="C17" s="177"/>
      <c r="D17" s="137"/>
      <c r="E17" s="137"/>
      <c r="F17" s="142"/>
      <c r="G17" s="126"/>
      <c r="H17" s="123"/>
      <c r="I17" s="123"/>
      <c r="J17" s="127"/>
      <c r="K17" s="175"/>
    </row>
    <row r="18" spans="1:11" ht="12.75" customHeight="1" x14ac:dyDescent="0.2">
      <c r="A18" s="176"/>
      <c r="B18" s="174"/>
      <c r="C18" s="177"/>
      <c r="D18" s="137"/>
      <c r="E18" s="137"/>
      <c r="F18" s="142"/>
      <c r="G18" s="126"/>
      <c r="H18" s="123"/>
      <c r="I18" s="123"/>
      <c r="J18" s="127"/>
      <c r="K18" s="175"/>
    </row>
    <row r="19" spans="1:11" ht="12.75" customHeight="1" x14ac:dyDescent="0.2">
      <c r="A19" s="176"/>
      <c r="B19" s="174"/>
      <c r="C19" s="140"/>
      <c r="D19" s="137"/>
      <c r="E19" s="137"/>
      <c r="F19" s="142"/>
      <c r="G19" s="126"/>
      <c r="H19" s="123"/>
      <c r="I19" s="123"/>
      <c r="J19" s="127"/>
      <c r="K19" s="175"/>
    </row>
    <row r="20" spans="1:11" ht="12.75" customHeight="1" x14ac:dyDescent="0.2">
      <c r="A20" s="178"/>
      <c r="B20" s="174"/>
      <c r="C20" s="179"/>
      <c r="D20" s="137"/>
      <c r="E20" s="137"/>
      <c r="F20" s="142"/>
      <c r="G20" s="126"/>
      <c r="H20" s="123"/>
      <c r="I20" s="123"/>
      <c r="J20" s="127"/>
      <c r="K20" s="175"/>
    </row>
    <row r="21" spans="1:11" ht="12.75" customHeight="1" x14ac:dyDescent="0.2">
      <c r="A21" s="178"/>
      <c r="B21" s="174"/>
      <c r="C21" s="137"/>
      <c r="D21" s="137"/>
      <c r="E21" s="137"/>
      <c r="F21" s="142"/>
      <c r="G21" s="126"/>
      <c r="H21" s="123"/>
      <c r="I21" s="123"/>
      <c r="J21" s="127"/>
      <c r="K21" s="175"/>
    </row>
    <row r="22" spans="1:11" ht="12.75" customHeight="1" x14ac:dyDescent="0.2">
      <c r="A22" s="178"/>
      <c r="B22" s="174"/>
      <c r="C22" s="140"/>
      <c r="D22" s="137"/>
      <c r="E22" s="137"/>
      <c r="F22" s="142"/>
      <c r="G22" s="126"/>
      <c r="H22" s="123"/>
      <c r="I22" s="123"/>
      <c r="J22" s="180"/>
      <c r="K22" s="145"/>
    </row>
    <row r="23" spans="1:11" ht="12.75" customHeight="1" x14ac:dyDescent="0.2">
      <c r="A23" s="178"/>
      <c r="B23" s="174"/>
      <c r="C23" s="140"/>
      <c r="D23" s="137"/>
      <c r="E23" s="137"/>
      <c r="F23" s="142"/>
      <c r="G23" s="126"/>
      <c r="H23" s="123"/>
      <c r="I23" s="123"/>
      <c r="J23" s="180"/>
      <c r="K23" s="145"/>
    </row>
    <row r="24" spans="1:11" ht="12.75" customHeight="1" x14ac:dyDescent="0.2">
      <c r="A24" s="178"/>
      <c r="B24" s="174"/>
      <c r="C24" s="140"/>
      <c r="D24" s="137"/>
      <c r="E24" s="137"/>
      <c r="F24" s="142"/>
      <c r="G24" s="126"/>
      <c r="H24" s="123"/>
      <c r="I24" s="123"/>
      <c r="J24" s="180"/>
      <c r="K24" s="145"/>
    </row>
    <row r="25" spans="1:11" ht="12.75" customHeight="1" x14ac:dyDescent="0.2">
      <c r="A25" s="178"/>
      <c r="B25" s="174"/>
      <c r="C25" s="139"/>
      <c r="D25" s="137"/>
      <c r="E25" s="137"/>
      <c r="F25" s="142"/>
      <c r="G25" s="126"/>
      <c r="H25" s="123"/>
      <c r="I25" s="123"/>
      <c r="J25" s="180"/>
      <c r="K25" s="145"/>
    </row>
    <row r="26" spans="1:11" ht="12.75" customHeight="1" x14ac:dyDescent="0.2">
      <c r="A26" s="181"/>
      <c r="B26" s="174"/>
      <c r="C26" s="134"/>
      <c r="D26" s="137"/>
      <c r="E26" s="137"/>
      <c r="F26" s="142"/>
      <c r="G26" s="126"/>
      <c r="H26" s="123"/>
      <c r="I26" s="123"/>
      <c r="J26" s="180"/>
      <c r="K26" s="145"/>
    </row>
    <row r="27" spans="1:11" ht="12.75" customHeight="1" x14ac:dyDescent="0.2">
      <c r="A27" s="181"/>
      <c r="B27" s="174"/>
      <c r="C27" s="134"/>
      <c r="D27" s="137"/>
      <c r="E27" s="137"/>
      <c r="F27" s="142"/>
      <c r="G27" s="126"/>
      <c r="H27" s="123"/>
      <c r="I27" s="123"/>
      <c r="J27" s="180"/>
      <c r="K27" s="145"/>
    </row>
    <row r="28" spans="1:11" ht="12.75" customHeight="1" x14ac:dyDescent="0.2">
      <c r="A28" s="181"/>
      <c r="B28" s="174"/>
      <c r="C28" s="136"/>
      <c r="D28" s="137"/>
      <c r="E28" s="137"/>
      <c r="F28" s="142"/>
      <c r="G28" s="126"/>
      <c r="H28" s="123"/>
      <c r="I28" s="123"/>
      <c r="J28" s="180"/>
      <c r="K28" s="145"/>
    </row>
    <row r="29" spans="1:11" ht="12.75" customHeight="1" x14ac:dyDescent="0.2">
      <c r="A29" s="181"/>
      <c r="B29" s="174"/>
      <c r="C29" s="179"/>
      <c r="D29" s="137"/>
      <c r="E29" s="137"/>
      <c r="F29" s="142"/>
      <c r="G29" s="126"/>
      <c r="H29" s="123"/>
      <c r="I29" s="123"/>
      <c r="J29" s="180"/>
      <c r="K29" s="145"/>
    </row>
    <row r="30" spans="1:11" ht="12.75" customHeight="1" x14ac:dyDescent="0.2">
      <c r="A30" s="181"/>
      <c r="B30" s="174"/>
      <c r="C30" s="182"/>
      <c r="D30" s="137"/>
      <c r="E30" s="137"/>
      <c r="F30" s="142"/>
      <c r="G30" s="126"/>
      <c r="H30" s="123"/>
      <c r="I30" s="123"/>
      <c r="J30" s="180"/>
      <c r="K30" s="145"/>
    </row>
    <row r="31" spans="1:11" ht="12.75" customHeight="1" x14ac:dyDescent="0.2">
      <c r="A31" s="178"/>
      <c r="B31" s="174"/>
      <c r="C31" s="143"/>
      <c r="D31" s="137"/>
      <c r="E31" s="137"/>
      <c r="F31" s="142"/>
      <c r="G31" s="126"/>
      <c r="H31" s="123"/>
      <c r="I31" s="123"/>
      <c r="J31" s="180"/>
      <c r="K31" s="145"/>
    </row>
    <row r="32" spans="1:11" ht="12.75" customHeight="1" x14ac:dyDescent="0.2">
      <c r="A32" s="178"/>
      <c r="B32" s="174"/>
      <c r="C32" s="137"/>
      <c r="D32" s="137"/>
      <c r="E32" s="137"/>
      <c r="F32" s="142"/>
      <c r="G32" s="126"/>
      <c r="H32" s="123"/>
      <c r="I32" s="123"/>
      <c r="J32" s="180"/>
      <c r="K32" s="145"/>
    </row>
    <row r="33" spans="1:11" ht="12.75" customHeight="1" x14ac:dyDescent="0.2">
      <c r="A33" s="178"/>
      <c r="B33" s="174"/>
      <c r="C33" s="140"/>
      <c r="D33" s="137"/>
      <c r="E33" s="137"/>
      <c r="F33" s="142"/>
      <c r="G33" s="126"/>
      <c r="H33" s="123"/>
      <c r="I33" s="123"/>
      <c r="J33" s="180"/>
      <c r="K33" s="145"/>
    </row>
    <row r="34" spans="1:11" ht="12.75" customHeight="1" x14ac:dyDescent="0.2">
      <c r="A34" s="176"/>
      <c r="B34" s="174"/>
      <c r="C34" s="140"/>
      <c r="D34" s="137"/>
      <c r="E34" s="137"/>
      <c r="F34" s="142"/>
      <c r="G34" s="126"/>
      <c r="H34" s="123"/>
      <c r="I34" s="123"/>
      <c r="J34" s="180"/>
      <c r="K34" s="145"/>
    </row>
    <row r="35" spans="1:11" ht="12.75" customHeight="1" x14ac:dyDescent="0.2">
      <c r="A35" s="173"/>
      <c r="B35" s="174"/>
      <c r="C35" s="140"/>
      <c r="D35" s="137"/>
      <c r="E35" s="137"/>
      <c r="F35" s="142"/>
      <c r="G35" s="126"/>
      <c r="H35" s="123"/>
      <c r="I35" s="123"/>
      <c r="J35" s="180"/>
      <c r="K35" s="145"/>
    </row>
    <row r="36" spans="1:11" ht="12.75" customHeight="1" x14ac:dyDescent="0.2">
      <c r="A36" s="178"/>
      <c r="B36" s="174"/>
      <c r="C36" s="179"/>
      <c r="D36" s="137"/>
      <c r="E36" s="137"/>
      <c r="F36" s="142"/>
      <c r="G36" s="126"/>
      <c r="H36" s="123"/>
      <c r="I36" s="123"/>
      <c r="J36" s="127"/>
      <c r="K36" s="128"/>
    </row>
    <row r="37" spans="1:11" ht="12.75" customHeight="1" x14ac:dyDescent="0.2">
      <c r="A37" s="178"/>
      <c r="B37" s="174"/>
      <c r="C37" s="183"/>
      <c r="D37" s="137"/>
      <c r="E37" s="137"/>
      <c r="F37" s="142"/>
      <c r="G37" s="126"/>
      <c r="H37" s="123"/>
      <c r="I37" s="123"/>
      <c r="J37" s="127"/>
      <c r="K37" s="128"/>
    </row>
    <row r="38" spans="1:11" ht="12.75" customHeight="1" x14ac:dyDescent="0.2">
      <c r="A38" s="181"/>
      <c r="B38" s="174"/>
      <c r="C38" s="137"/>
      <c r="D38" s="137"/>
      <c r="E38" s="137"/>
      <c r="F38" s="142"/>
      <c r="G38" s="126"/>
      <c r="H38" s="123"/>
      <c r="I38" s="123"/>
      <c r="J38" s="127"/>
      <c r="K38" s="128"/>
    </row>
    <row r="39" spans="1:11" ht="12.75" customHeight="1" x14ac:dyDescent="0.2">
      <c r="A39" s="178"/>
      <c r="B39" s="174"/>
      <c r="C39" s="140"/>
      <c r="D39" s="137"/>
      <c r="E39" s="137"/>
      <c r="F39" s="142"/>
      <c r="G39" s="126"/>
      <c r="H39" s="123"/>
      <c r="I39" s="123"/>
      <c r="J39" s="127"/>
      <c r="K39" s="128"/>
    </row>
    <row r="40" spans="1:11" ht="12.75" customHeight="1" x14ac:dyDescent="0.2">
      <c r="A40" s="178"/>
      <c r="B40" s="174"/>
      <c r="C40" s="140"/>
      <c r="D40" s="137"/>
      <c r="E40" s="137"/>
      <c r="F40" s="142"/>
      <c r="G40" s="126"/>
      <c r="H40" s="123"/>
      <c r="I40" s="123"/>
      <c r="J40" s="127"/>
      <c r="K40" s="128"/>
    </row>
    <row r="41" spans="1:11" ht="12.75" customHeight="1" x14ac:dyDescent="0.2">
      <c r="A41" s="178"/>
      <c r="B41" s="174"/>
      <c r="C41" s="140"/>
      <c r="D41" s="137"/>
      <c r="E41" s="137"/>
      <c r="F41" s="142"/>
      <c r="G41" s="126"/>
      <c r="H41" s="123"/>
      <c r="I41" s="123"/>
      <c r="J41" s="127"/>
      <c r="K41" s="128"/>
    </row>
    <row r="42" spans="1:11" ht="12.75" customHeight="1" x14ac:dyDescent="0.2">
      <c r="A42" s="181"/>
      <c r="B42" s="174"/>
      <c r="C42" s="136"/>
      <c r="D42" s="137"/>
      <c r="E42" s="137"/>
      <c r="F42" s="142"/>
      <c r="G42" s="126"/>
      <c r="H42" s="123"/>
      <c r="I42" s="123"/>
      <c r="J42" s="127"/>
      <c r="K42" s="128"/>
    </row>
    <row r="43" spans="1:11" ht="12.75" customHeight="1" x14ac:dyDescent="0.2">
      <c r="A43" s="181"/>
      <c r="B43" s="174"/>
      <c r="C43" s="179"/>
      <c r="D43" s="137"/>
      <c r="E43" s="137"/>
      <c r="F43" s="142"/>
      <c r="G43" s="126"/>
      <c r="H43" s="123"/>
      <c r="I43" s="123"/>
      <c r="J43" s="127"/>
      <c r="K43" s="128"/>
    </row>
    <row r="44" spans="1:11" ht="12.75" customHeight="1" x14ac:dyDescent="0.2">
      <c r="A44" s="181"/>
      <c r="B44" s="174"/>
      <c r="C44" s="179"/>
      <c r="D44" s="137"/>
      <c r="E44" s="137"/>
      <c r="F44" s="142"/>
      <c r="G44" s="126"/>
      <c r="H44" s="123"/>
      <c r="I44" s="123"/>
      <c r="J44" s="127"/>
      <c r="K44" s="128"/>
    </row>
    <row r="45" spans="1:11" ht="12.75" customHeight="1" x14ac:dyDescent="0.2">
      <c r="A45" s="181"/>
      <c r="B45" s="174"/>
      <c r="C45" s="141"/>
      <c r="D45" s="137"/>
      <c r="E45" s="137"/>
      <c r="F45" s="142"/>
      <c r="G45" s="126"/>
      <c r="H45" s="123"/>
      <c r="I45" s="123"/>
      <c r="J45" s="127"/>
      <c r="K45" s="128"/>
    </row>
    <row r="46" spans="1:11" ht="12.75" customHeight="1" x14ac:dyDescent="0.2">
      <c r="A46" s="178"/>
      <c r="B46" s="174"/>
      <c r="C46" s="137"/>
      <c r="D46" s="137"/>
      <c r="E46" s="137"/>
      <c r="F46" s="142"/>
      <c r="G46" s="126"/>
      <c r="H46" s="123"/>
      <c r="I46" s="123"/>
      <c r="J46" s="127"/>
      <c r="K46" s="128"/>
    </row>
    <row r="47" spans="1:11" ht="12.75" customHeight="1" x14ac:dyDescent="0.2">
      <c r="A47" s="178"/>
      <c r="B47" s="174"/>
      <c r="C47" s="140"/>
      <c r="D47" s="137"/>
      <c r="E47" s="137"/>
      <c r="F47" s="142"/>
      <c r="G47" s="126"/>
      <c r="H47" s="123"/>
      <c r="I47" s="123"/>
      <c r="J47" s="127"/>
      <c r="K47" s="128"/>
    </row>
    <row r="48" spans="1:11" ht="12.75" customHeight="1" x14ac:dyDescent="0.2">
      <c r="A48" s="178"/>
      <c r="B48" s="174"/>
      <c r="C48" s="140"/>
      <c r="D48" s="177"/>
      <c r="E48" s="137"/>
      <c r="F48" s="142"/>
      <c r="G48" s="126"/>
      <c r="H48" s="123"/>
      <c r="I48" s="123"/>
      <c r="J48" s="127"/>
      <c r="K48" s="128"/>
    </row>
    <row r="49" spans="1:11" ht="12.75" customHeight="1" x14ac:dyDescent="0.2">
      <c r="A49" s="181"/>
      <c r="B49" s="174"/>
      <c r="C49" s="140"/>
      <c r="D49" s="137"/>
      <c r="E49" s="137"/>
      <c r="F49" s="142"/>
      <c r="G49" s="126"/>
      <c r="H49" s="123"/>
      <c r="I49" s="123"/>
      <c r="J49" s="127"/>
      <c r="K49" s="128"/>
    </row>
    <row r="50" spans="1:11" ht="12.75" customHeight="1" x14ac:dyDescent="0.2">
      <c r="A50" s="178"/>
      <c r="B50" s="174"/>
      <c r="C50" s="140"/>
      <c r="D50" s="137"/>
      <c r="E50" s="137"/>
      <c r="F50" s="142"/>
      <c r="G50" s="126"/>
      <c r="H50" s="123"/>
      <c r="I50" s="123"/>
      <c r="J50" s="127"/>
      <c r="K50" s="128"/>
    </row>
    <row r="51" spans="1:11" ht="12.75" customHeight="1" x14ac:dyDescent="0.2">
      <c r="A51" s="181"/>
      <c r="B51" s="174"/>
      <c r="C51" s="136"/>
      <c r="D51" s="177"/>
      <c r="E51" s="137"/>
      <c r="F51" s="142"/>
      <c r="G51" s="126"/>
      <c r="H51" s="123"/>
      <c r="I51" s="123"/>
      <c r="J51" s="127"/>
      <c r="K51" s="128"/>
    </row>
    <row r="52" spans="1:11" ht="12.75" customHeight="1" x14ac:dyDescent="0.2">
      <c r="A52" s="178"/>
      <c r="B52" s="174"/>
      <c r="C52" s="136"/>
      <c r="D52" s="137"/>
      <c r="E52" s="137"/>
      <c r="F52" s="142"/>
      <c r="G52" s="126"/>
      <c r="H52" s="123"/>
      <c r="I52" s="123"/>
      <c r="J52" s="127"/>
      <c r="K52" s="128"/>
    </row>
    <row r="53" spans="1:11" ht="12.75" customHeight="1" x14ac:dyDescent="0.2">
      <c r="A53" s="122"/>
      <c r="B53" s="184"/>
      <c r="C53" s="124"/>
      <c r="D53" s="142"/>
      <c r="E53" s="142"/>
      <c r="F53" s="142"/>
      <c r="G53" s="126"/>
      <c r="H53" s="123"/>
      <c r="I53" s="123"/>
      <c r="J53" s="127"/>
      <c r="K53" s="175"/>
    </row>
    <row r="54" spans="1:11" ht="12.75" customHeight="1" x14ac:dyDescent="0.2">
      <c r="A54" s="122"/>
      <c r="B54" s="184"/>
      <c r="C54" s="131" t="str">
        <f>C8</f>
        <v>SCHEDULE:</v>
      </c>
      <c r="D54" s="155"/>
      <c r="E54" s="155"/>
      <c r="F54" s="133">
        <f>$F$8</f>
        <v>3</v>
      </c>
      <c r="G54" s="156"/>
      <c r="H54" s="123"/>
      <c r="I54" s="123"/>
      <c r="J54" s="127"/>
      <c r="K54" s="175"/>
    </row>
    <row r="55" spans="1:11" ht="12.75" customHeight="1" x14ac:dyDescent="0.2">
      <c r="A55" s="122"/>
      <c r="B55" s="184"/>
      <c r="C55" s="134" t="s">
        <v>79</v>
      </c>
      <c r="D55" s="155"/>
      <c r="E55" s="155"/>
      <c r="F55" s="155"/>
      <c r="G55" s="156"/>
      <c r="H55" s="123"/>
      <c r="I55" s="123"/>
      <c r="J55" s="127"/>
      <c r="K55" s="175"/>
    </row>
    <row r="56" spans="1:11" ht="12.75" customHeight="1" x14ac:dyDescent="0.2">
      <c r="A56" s="122"/>
      <c r="B56" s="184"/>
      <c r="C56" s="185"/>
      <c r="D56" s="155"/>
      <c r="E56" s="155"/>
      <c r="F56" s="155"/>
      <c r="G56" s="156"/>
      <c r="H56" s="123"/>
      <c r="I56" s="123"/>
      <c r="J56" s="127"/>
      <c r="K56" s="175"/>
    </row>
    <row r="57" spans="1:11" ht="30" customHeight="1" thickBot="1" x14ac:dyDescent="0.25">
      <c r="A57" s="186"/>
      <c r="B57" s="161"/>
      <c r="C57" s="187" t="s">
        <v>56</v>
      </c>
      <c r="D57" s="163"/>
      <c r="E57" s="163"/>
      <c r="F57" s="163"/>
      <c r="G57" s="163"/>
      <c r="H57" s="161"/>
      <c r="I57" s="164"/>
      <c r="J57" s="165" t="s">
        <v>57</v>
      </c>
      <c r="K57" s="188">
        <f>SUM(K9:K16)</f>
        <v>0</v>
      </c>
    </row>
    <row r="58" spans="1:11" ht="12.75" customHeight="1" x14ac:dyDescent="0.2">
      <c r="A58" s="167"/>
      <c r="B58" s="168"/>
      <c r="C58" s="169"/>
      <c r="D58" s="169"/>
      <c r="E58" s="169"/>
      <c r="F58" s="169"/>
      <c r="G58" s="169"/>
      <c r="H58" s="168"/>
      <c r="I58" s="168"/>
      <c r="J58" s="170"/>
      <c r="K58" s="170"/>
    </row>
    <row r="59" spans="1:11" ht="12.75" customHeight="1" x14ac:dyDescent="0.2">
      <c r="A59" s="167"/>
      <c r="B59" s="168"/>
      <c r="C59" s="169"/>
      <c r="D59" s="169"/>
      <c r="E59" s="169"/>
      <c r="F59" s="169"/>
      <c r="G59" s="169"/>
      <c r="H59" s="168"/>
      <c r="I59" s="168"/>
      <c r="J59" s="170"/>
      <c r="K59" s="170"/>
    </row>
    <row r="60" spans="1:11" ht="12.75" customHeight="1" x14ac:dyDescent="0.2">
      <c r="A60" s="167"/>
      <c r="B60" s="168"/>
      <c r="C60" s="169"/>
      <c r="D60" s="169"/>
      <c r="E60" s="169"/>
      <c r="F60" s="169"/>
      <c r="G60" s="169"/>
      <c r="H60" s="168"/>
      <c r="I60" s="168"/>
      <c r="J60" s="170"/>
      <c r="K60" s="170"/>
    </row>
    <row r="61" spans="1:11" ht="12.75" customHeight="1" x14ac:dyDescent="0.2">
      <c r="A61" s="167"/>
      <c r="B61" s="168"/>
      <c r="C61" s="169"/>
      <c r="D61" s="169"/>
      <c r="E61" s="169"/>
      <c r="F61" s="169"/>
      <c r="G61" s="169"/>
      <c r="H61" s="168"/>
      <c r="I61" s="168"/>
      <c r="J61" s="170"/>
      <c r="K61" s="170"/>
    </row>
    <row r="62" spans="1:11" ht="12.75" customHeight="1" x14ac:dyDescent="0.2">
      <c r="A62" s="167"/>
      <c r="B62" s="168"/>
      <c r="C62" s="169"/>
      <c r="D62" s="169"/>
      <c r="E62" s="169"/>
      <c r="F62" s="169"/>
      <c r="G62" s="169"/>
      <c r="H62" s="168"/>
      <c r="I62" s="168"/>
      <c r="J62" s="170"/>
      <c r="K62" s="170"/>
    </row>
    <row r="63" spans="1:11" ht="12.75" customHeight="1" x14ac:dyDescent="0.2">
      <c r="A63" s="167"/>
      <c r="B63" s="168"/>
      <c r="C63" s="169"/>
      <c r="D63" s="169"/>
      <c r="E63" s="169"/>
      <c r="F63" s="169"/>
      <c r="G63" s="169"/>
      <c r="H63" s="168"/>
      <c r="I63" s="168"/>
      <c r="J63" s="170"/>
      <c r="K63" s="170"/>
    </row>
    <row r="64" spans="1:11" ht="12.75" customHeight="1" x14ac:dyDescent="0.2">
      <c r="A64" s="167"/>
      <c r="B64" s="168"/>
      <c r="C64" s="169"/>
      <c r="D64" s="169"/>
      <c r="E64" s="169"/>
      <c r="F64" s="169"/>
      <c r="G64" s="169"/>
      <c r="H64" s="168"/>
      <c r="I64" s="168"/>
      <c r="J64" s="170"/>
      <c r="K64" s="170"/>
    </row>
    <row r="65" spans="1:11" ht="12.75" customHeight="1" x14ac:dyDescent="0.2">
      <c r="A65" s="167"/>
      <c r="B65" s="168"/>
      <c r="C65" s="169"/>
      <c r="D65" s="169"/>
      <c r="E65" s="169"/>
      <c r="F65" s="169"/>
      <c r="G65" s="169"/>
      <c r="H65" s="168"/>
      <c r="I65" s="168"/>
      <c r="J65" s="170"/>
      <c r="K65" s="170"/>
    </row>
    <row r="66" spans="1:11" ht="12.75" customHeight="1" x14ac:dyDescent="0.2">
      <c r="A66" s="167"/>
      <c r="B66" s="168"/>
      <c r="C66" s="169"/>
      <c r="D66" s="169"/>
      <c r="E66" s="169"/>
      <c r="F66" s="169"/>
      <c r="G66" s="169"/>
      <c r="H66" s="168"/>
      <c r="I66" s="168"/>
      <c r="J66" s="170"/>
      <c r="K66" s="170"/>
    </row>
    <row r="67" spans="1:11" ht="12.75" customHeight="1" x14ac:dyDescent="0.2">
      <c r="A67" s="167"/>
      <c r="B67" s="168"/>
      <c r="C67" s="169"/>
      <c r="D67" s="169"/>
      <c r="E67" s="169"/>
      <c r="F67" s="169"/>
      <c r="G67" s="169"/>
      <c r="H67" s="168"/>
      <c r="I67" s="168"/>
      <c r="J67" s="170"/>
      <c r="K67" s="170"/>
    </row>
    <row r="68" spans="1:11" ht="12.75" customHeight="1" x14ac:dyDescent="0.2">
      <c r="A68" s="167"/>
      <c r="B68" s="168"/>
      <c r="C68" s="169"/>
      <c r="D68" s="169"/>
      <c r="E68" s="169"/>
      <c r="F68" s="169"/>
      <c r="G68" s="169"/>
      <c r="H68" s="168"/>
      <c r="I68" s="168"/>
      <c r="J68" s="170"/>
      <c r="K68" s="170"/>
    </row>
    <row r="69" spans="1:11" ht="12.75" customHeight="1" x14ac:dyDescent="0.2">
      <c r="A69" s="167"/>
      <c r="B69" s="168"/>
      <c r="C69" s="169"/>
      <c r="D69" s="169"/>
      <c r="E69" s="169"/>
      <c r="F69" s="169"/>
      <c r="G69" s="169"/>
      <c r="H69" s="168"/>
      <c r="I69" s="168"/>
      <c r="J69" s="170"/>
      <c r="K69" s="170"/>
    </row>
    <row r="70" spans="1:11" ht="12.75" customHeight="1" x14ac:dyDescent="0.2">
      <c r="A70" s="167"/>
      <c r="B70" s="168"/>
      <c r="C70" s="169"/>
      <c r="D70" s="169"/>
      <c r="E70" s="169"/>
      <c r="F70" s="169"/>
      <c r="G70" s="169"/>
      <c r="H70" s="168"/>
      <c r="I70" s="168"/>
      <c r="J70" s="170"/>
      <c r="K70" s="170"/>
    </row>
    <row r="71" spans="1:11" ht="12.75" customHeight="1" x14ac:dyDescent="0.2">
      <c r="A71" s="167"/>
      <c r="B71" s="168"/>
      <c r="C71" s="169"/>
      <c r="D71" s="169"/>
      <c r="E71" s="169"/>
      <c r="F71" s="169"/>
      <c r="G71" s="169"/>
      <c r="H71" s="168"/>
      <c r="I71" s="168"/>
      <c r="J71" s="170"/>
      <c r="K71" s="170"/>
    </row>
    <row r="72" spans="1:11" ht="12.75" customHeight="1" x14ac:dyDescent="0.2">
      <c r="A72" s="167"/>
      <c r="B72" s="168"/>
      <c r="C72" s="169"/>
      <c r="D72" s="169"/>
      <c r="E72" s="169"/>
      <c r="F72" s="169"/>
      <c r="G72" s="169"/>
      <c r="H72" s="168"/>
      <c r="I72" s="168"/>
      <c r="J72" s="170"/>
      <c r="K72" s="170"/>
    </row>
    <row r="73" spans="1:11" ht="12.75" customHeight="1" x14ac:dyDescent="0.2">
      <c r="A73" s="167"/>
      <c r="B73" s="168"/>
      <c r="C73" s="169"/>
      <c r="D73" s="169"/>
      <c r="E73" s="169"/>
      <c r="F73" s="169"/>
      <c r="G73" s="169"/>
      <c r="H73" s="168"/>
      <c r="I73" s="168"/>
      <c r="J73" s="170"/>
      <c r="K73" s="170"/>
    </row>
    <row r="74" spans="1:11" ht="12.75" customHeight="1" x14ac:dyDescent="0.2">
      <c r="A74" s="167"/>
      <c r="B74" s="168"/>
      <c r="C74" s="169"/>
      <c r="D74" s="169"/>
      <c r="E74" s="169"/>
      <c r="F74" s="169"/>
      <c r="G74" s="169"/>
      <c r="H74" s="168"/>
      <c r="I74" s="168"/>
      <c r="J74" s="170"/>
      <c r="K74" s="170"/>
    </row>
    <row r="75" spans="1:11" ht="12.75" customHeight="1" x14ac:dyDescent="0.2">
      <c r="A75" s="167"/>
      <c r="B75" s="168"/>
      <c r="C75" s="169"/>
      <c r="D75" s="169"/>
      <c r="E75" s="169"/>
      <c r="F75" s="169"/>
      <c r="G75" s="169"/>
      <c r="H75" s="168"/>
      <c r="I75" s="168"/>
      <c r="J75" s="170"/>
      <c r="K75" s="170"/>
    </row>
    <row r="76" spans="1:11" ht="12.75" customHeight="1" x14ac:dyDescent="0.2">
      <c r="A76" s="167"/>
      <c r="B76" s="168"/>
      <c r="C76" s="169"/>
      <c r="D76" s="169"/>
      <c r="E76" s="169"/>
      <c r="F76" s="169"/>
      <c r="G76" s="169"/>
      <c r="H76" s="168"/>
      <c r="I76" s="168"/>
      <c r="J76" s="170"/>
      <c r="K76" s="170"/>
    </row>
    <row r="77" spans="1:11" ht="12.75" customHeight="1" x14ac:dyDescent="0.2">
      <c r="A77" s="167"/>
      <c r="B77" s="168"/>
      <c r="C77" s="169"/>
      <c r="D77" s="169"/>
      <c r="E77" s="169"/>
      <c r="F77" s="169"/>
      <c r="G77" s="169"/>
      <c r="H77" s="168"/>
      <c r="I77" s="168"/>
      <c r="J77" s="170"/>
      <c r="K77" s="170"/>
    </row>
    <row r="78" spans="1:11" ht="12.75" customHeight="1" x14ac:dyDescent="0.2">
      <c r="A78" s="167"/>
      <c r="B78" s="168"/>
      <c r="C78" s="169"/>
      <c r="D78" s="169"/>
      <c r="E78" s="169"/>
      <c r="F78" s="169"/>
      <c r="G78" s="169"/>
      <c r="H78" s="168"/>
      <c r="I78" s="168"/>
      <c r="J78" s="170"/>
      <c r="K78" s="170"/>
    </row>
    <row r="79" spans="1:11" ht="12.75" customHeight="1" x14ac:dyDescent="0.2">
      <c r="A79" s="167"/>
      <c r="B79" s="168"/>
      <c r="C79" s="169"/>
      <c r="D79" s="169"/>
      <c r="E79" s="169"/>
      <c r="F79" s="169"/>
      <c r="G79" s="169"/>
      <c r="H79" s="168"/>
      <c r="I79" s="168"/>
      <c r="J79" s="170"/>
      <c r="K79" s="170"/>
    </row>
    <row r="80" spans="1:11" ht="12.75" customHeight="1" x14ac:dyDescent="0.2">
      <c r="A80" s="167"/>
      <c r="B80" s="168"/>
      <c r="C80" s="169"/>
      <c r="D80" s="169"/>
      <c r="E80" s="169"/>
      <c r="F80" s="169"/>
      <c r="G80" s="169"/>
      <c r="H80" s="168"/>
      <c r="I80" s="168"/>
      <c r="J80" s="170"/>
      <c r="K80" s="170"/>
    </row>
    <row r="81" spans="1:11" ht="12.75" customHeight="1" x14ac:dyDescent="0.2">
      <c r="A81" s="167"/>
      <c r="B81" s="168"/>
      <c r="C81" s="169"/>
      <c r="D81" s="169"/>
      <c r="E81" s="169"/>
      <c r="F81" s="169"/>
      <c r="G81" s="169"/>
      <c r="H81" s="168"/>
      <c r="I81" s="168"/>
      <c r="J81" s="170"/>
      <c r="K81" s="170"/>
    </row>
    <row r="82" spans="1:11" ht="12.75" customHeight="1" x14ac:dyDescent="0.2">
      <c r="A82" s="167"/>
      <c r="B82" s="168"/>
      <c r="C82" s="169"/>
      <c r="D82" s="169"/>
      <c r="E82" s="169"/>
      <c r="F82" s="169"/>
      <c r="G82" s="169"/>
      <c r="H82" s="168"/>
      <c r="I82" s="168"/>
      <c r="J82" s="170"/>
      <c r="K82" s="170"/>
    </row>
    <row r="83" spans="1:11" ht="12.75" customHeight="1" x14ac:dyDescent="0.2">
      <c r="A83" s="167"/>
      <c r="B83" s="168"/>
      <c r="C83" s="169"/>
      <c r="D83" s="169"/>
      <c r="E83" s="169"/>
      <c r="F83" s="169"/>
      <c r="G83" s="169"/>
      <c r="H83" s="168"/>
      <c r="I83" s="168"/>
      <c r="J83" s="170"/>
      <c r="K83" s="170"/>
    </row>
    <row r="84" spans="1:11" ht="12.75" customHeight="1" x14ac:dyDescent="0.2">
      <c r="A84" s="167"/>
      <c r="B84" s="168"/>
      <c r="C84" s="169"/>
      <c r="D84" s="169"/>
      <c r="E84" s="169"/>
      <c r="F84" s="169"/>
      <c r="G84" s="169"/>
      <c r="H84" s="168"/>
      <c r="I84" s="168"/>
      <c r="J84" s="170"/>
      <c r="K84" s="170"/>
    </row>
    <row r="85" spans="1:11" ht="12.75" customHeight="1" x14ac:dyDescent="0.2">
      <c r="A85" s="167"/>
      <c r="B85" s="168"/>
      <c r="C85" s="169"/>
      <c r="D85" s="169"/>
      <c r="E85" s="169"/>
      <c r="F85" s="169"/>
      <c r="G85" s="169"/>
      <c r="H85" s="168"/>
      <c r="I85" s="168"/>
      <c r="J85" s="170"/>
      <c r="K85" s="170"/>
    </row>
    <row r="86" spans="1:11" ht="12.75" customHeight="1" x14ac:dyDescent="0.2">
      <c r="A86" s="167"/>
      <c r="B86" s="168"/>
      <c r="C86" s="169"/>
      <c r="D86" s="169"/>
      <c r="E86" s="169"/>
      <c r="F86" s="169"/>
      <c r="G86" s="169"/>
      <c r="H86" s="168"/>
      <c r="I86" s="168"/>
      <c r="J86" s="170"/>
      <c r="K86" s="170"/>
    </row>
    <row r="87" spans="1:11" ht="12.75" customHeight="1" x14ac:dyDescent="0.2">
      <c r="A87" s="167"/>
      <c r="B87" s="168"/>
      <c r="C87" s="169"/>
      <c r="D87" s="169"/>
      <c r="E87" s="169"/>
      <c r="F87" s="169"/>
      <c r="G87" s="169"/>
      <c r="H87" s="168"/>
      <c r="I87" s="168"/>
      <c r="J87" s="170"/>
      <c r="K87" s="170"/>
    </row>
    <row r="88" spans="1:11" ht="12.75" customHeight="1" x14ac:dyDescent="0.2">
      <c r="A88" s="167"/>
      <c r="B88" s="168"/>
      <c r="C88" s="169"/>
      <c r="D88" s="169"/>
      <c r="E88" s="169"/>
      <c r="F88" s="169"/>
      <c r="G88" s="169"/>
      <c r="H88" s="168"/>
      <c r="I88" s="168"/>
      <c r="J88" s="170"/>
      <c r="K88" s="170"/>
    </row>
    <row r="89" spans="1:11" ht="12.75" customHeight="1" x14ac:dyDescent="0.2">
      <c r="A89" s="167"/>
      <c r="B89" s="168"/>
      <c r="C89" s="169"/>
      <c r="D89" s="169"/>
      <c r="E89" s="169"/>
      <c r="F89" s="169"/>
      <c r="G89" s="169"/>
      <c r="H89" s="168"/>
      <c r="I89" s="168"/>
      <c r="J89" s="170"/>
      <c r="K89" s="170"/>
    </row>
    <row r="90" spans="1:11" ht="12.75" customHeight="1" x14ac:dyDescent="0.2">
      <c r="A90" s="167"/>
      <c r="B90" s="168"/>
      <c r="C90" s="169"/>
      <c r="D90" s="169"/>
      <c r="E90" s="169"/>
      <c r="F90" s="169"/>
      <c r="G90" s="169"/>
      <c r="H90" s="168"/>
      <c r="I90" s="168"/>
      <c r="J90" s="170"/>
      <c r="K90" s="170"/>
    </row>
    <row r="91" spans="1:11" ht="12.75" customHeight="1" x14ac:dyDescent="0.2">
      <c r="A91" s="167"/>
      <c r="B91" s="168"/>
      <c r="C91" s="169"/>
      <c r="D91" s="169"/>
      <c r="E91" s="169"/>
      <c r="F91" s="169"/>
      <c r="G91" s="169"/>
      <c r="H91" s="168"/>
      <c r="I91" s="168"/>
      <c r="J91" s="170"/>
      <c r="K91" s="170"/>
    </row>
    <row r="92" spans="1:11" ht="12.75" customHeight="1" x14ac:dyDescent="0.2">
      <c r="A92" s="167"/>
      <c r="B92" s="168"/>
      <c r="C92" s="169"/>
      <c r="D92" s="169"/>
      <c r="E92" s="169"/>
      <c r="F92" s="169"/>
      <c r="G92" s="169"/>
      <c r="H92" s="168"/>
      <c r="I92" s="168"/>
      <c r="J92" s="170"/>
      <c r="K92" s="170"/>
    </row>
    <row r="93" spans="1:11" ht="12.75" customHeight="1" x14ac:dyDescent="0.2">
      <c r="A93" s="167"/>
      <c r="B93" s="168"/>
      <c r="C93" s="169"/>
      <c r="D93" s="169"/>
      <c r="E93" s="169"/>
      <c r="F93" s="169"/>
      <c r="G93" s="169"/>
      <c r="H93" s="168"/>
      <c r="I93" s="168"/>
      <c r="J93" s="170"/>
      <c r="K93" s="170"/>
    </row>
    <row r="94" spans="1:11" ht="12.75" customHeight="1" x14ac:dyDescent="0.2">
      <c r="A94" s="167"/>
      <c r="B94" s="168"/>
      <c r="C94" s="169"/>
      <c r="D94" s="169"/>
      <c r="E94" s="169"/>
      <c r="F94" s="169"/>
      <c r="G94" s="169"/>
      <c r="H94" s="168"/>
      <c r="I94" s="168"/>
      <c r="J94" s="170"/>
      <c r="K94" s="170"/>
    </row>
    <row r="95" spans="1:11" ht="12.75" customHeight="1" x14ac:dyDescent="0.2">
      <c r="A95" s="167"/>
      <c r="B95" s="168"/>
      <c r="C95" s="169"/>
      <c r="D95" s="169"/>
      <c r="E95" s="169"/>
      <c r="F95" s="169"/>
      <c r="G95" s="169"/>
      <c r="H95" s="168"/>
      <c r="I95" s="168"/>
      <c r="J95" s="170"/>
      <c r="K95" s="170"/>
    </row>
    <row r="96" spans="1:11" ht="12.75" customHeight="1" x14ac:dyDescent="0.2">
      <c r="A96" s="167"/>
      <c r="B96" s="168"/>
      <c r="C96" s="169"/>
      <c r="D96" s="169"/>
      <c r="E96" s="169"/>
      <c r="F96" s="169"/>
      <c r="G96" s="169"/>
      <c r="H96" s="168"/>
      <c r="I96" s="168"/>
      <c r="J96" s="170"/>
      <c r="K96" s="170"/>
    </row>
    <row r="97" spans="1:11" ht="12.75" customHeight="1" x14ac:dyDescent="0.2">
      <c r="A97" s="167"/>
      <c r="B97" s="168"/>
      <c r="C97" s="169"/>
      <c r="D97" s="169"/>
      <c r="E97" s="169"/>
      <c r="F97" s="169"/>
      <c r="G97" s="169"/>
      <c r="H97" s="168"/>
      <c r="I97" s="168"/>
      <c r="J97" s="170"/>
      <c r="K97" s="170"/>
    </row>
    <row r="98" spans="1:11" ht="12.75" customHeight="1" x14ac:dyDescent="0.2">
      <c r="A98" s="167"/>
      <c r="B98" s="168"/>
      <c r="C98" s="169"/>
      <c r="D98" s="169"/>
      <c r="E98" s="169"/>
      <c r="F98" s="169"/>
      <c r="G98" s="169"/>
      <c r="H98" s="168"/>
      <c r="I98" s="168"/>
      <c r="J98" s="170"/>
      <c r="K98" s="170"/>
    </row>
    <row r="99" spans="1:11" ht="12.75" customHeight="1" x14ac:dyDescent="0.2">
      <c r="A99" s="167"/>
      <c r="B99" s="168"/>
      <c r="C99" s="169"/>
      <c r="D99" s="169"/>
      <c r="E99" s="169"/>
      <c r="F99" s="169"/>
      <c r="G99" s="169"/>
      <c r="H99" s="168"/>
      <c r="I99" s="168"/>
      <c r="J99" s="170"/>
      <c r="K99" s="170"/>
    </row>
  </sheetData>
  <sheetProtection algorithmName="SHA-512" hashValue="73AeTDSmJDfaJ0zttJ2aQL+V45CxQV7ZrjTRKyqy3rra+gdVBXTbFVb5HYFqkIsGf9MBNp0YhT8NtdWBmTY3Ow==" saltValue="JaqvHsHPvVtQmCnCzonAoQ==" spinCount="100000" sheet="1" objects="1" scenarios="1"/>
  <mergeCells count="6">
    <mergeCell ref="C12:G12"/>
    <mergeCell ref="A5:A6"/>
    <mergeCell ref="C5:G6"/>
    <mergeCell ref="H5:H6"/>
    <mergeCell ref="I5:I6"/>
    <mergeCell ref="C11:G11"/>
  </mergeCells>
  <pageMargins left="0.7" right="0.7" top="0.75" bottom="0.75" header="0" footer="0"/>
  <pageSetup scale="86" fitToHeight="0" orientation="portrait" r:id="rId1"/>
  <headerFooter>
    <oddFooter>&amp;C&amp;G
C2.2.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A-P&amp;G  (W23)</vt:lpstr>
      <vt:lpstr>A-Prov Sum  (W23)</vt:lpstr>
      <vt:lpstr>C-Site clear  (W23)</vt:lpstr>
      <vt:lpstr>D-Earthworks  (W23)</vt:lpstr>
      <vt:lpstr>Toilet Struct  (W23)</vt:lpstr>
      <vt:lpstr>Sum  (W23)</vt:lpstr>
      <vt:lpstr>A-P&amp;G (W24)</vt:lpstr>
      <vt:lpstr>A-Prov Sum (W24) </vt:lpstr>
      <vt:lpstr>C-Site clear (W24)</vt:lpstr>
      <vt:lpstr>D-Earthworks (W24) </vt:lpstr>
      <vt:lpstr>Toilet Struct (W24)</vt:lpstr>
      <vt:lpstr>Sum (W24)</vt:lpstr>
      <vt:lpstr>Final Summary</vt:lpstr>
      <vt:lpstr>'A-P&amp;G  (W23)'!Print_Area</vt:lpstr>
      <vt:lpstr>'A-P&amp;G (W24)'!Print_Area</vt:lpstr>
      <vt:lpstr>'A-Prov Sum  (W23)'!Print_Area</vt:lpstr>
      <vt:lpstr>'A-Prov Sum (W24) '!Print_Area</vt:lpstr>
      <vt:lpstr>'C-Site clear  (W23)'!Print_Area</vt:lpstr>
      <vt:lpstr>'C-Site clear (W24)'!Print_Area</vt:lpstr>
      <vt:lpstr>'D-Earthworks  (W23)'!Print_Area</vt:lpstr>
      <vt:lpstr>'D-Earthworks (W24) '!Print_Area</vt:lpstr>
      <vt:lpstr>'Final Summary'!Print_Area</vt:lpstr>
      <vt:lpstr>'Sum  (W23)'!Print_Area</vt:lpstr>
      <vt:lpstr>'Toilet Struct  (W23)'!Print_Area</vt:lpstr>
      <vt:lpstr>'Toilet Struct (W24)'!Print_Area</vt:lpstr>
      <vt:lpstr>'A-P&amp;G  (W23)'!Print_Titles</vt:lpstr>
      <vt:lpstr>'A-P&amp;G (W24)'!Print_Titles</vt:lpstr>
      <vt:lpstr>'A-P&amp;G  (W23)'!Tender</vt:lpstr>
      <vt:lpstr>'A-P&amp;G (W24)'!Tender</vt:lpstr>
      <vt:lpstr>'A-Prov Sum  (W23)'!Tender</vt:lpstr>
      <vt:lpstr>'A-Prov Sum (W24) '!Tender</vt:lpstr>
      <vt:lpstr>'C-Site clear  (W23)'!Tender</vt:lpstr>
      <vt:lpstr>'C-Site clear (W24)'!Tender</vt:lpstr>
      <vt:lpstr>'D-Earthworks  (W23)'!Tender</vt:lpstr>
      <vt:lpstr>'D-Earthworks (W24) '!Tender</vt:lpstr>
      <vt:lpstr>'Toilet Struct  (W23)'!Tender</vt:lpstr>
      <vt:lpstr>'Toilet Struct (W24)'!Tender</vt:lpstr>
    </vt:vector>
  </TitlesOfParts>
  <Company>Bigen Africa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landgw</dc:creator>
  <cp:lastModifiedBy>DONALD KGANAKGA</cp:lastModifiedBy>
  <cp:lastPrinted>2022-01-18T10:24:31Z</cp:lastPrinted>
  <dcterms:created xsi:type="dcterms:W3CDTF">2008-02-12T06:10:05Z</dcterms:created>
  <dcterms:modified xsi:type="dcterms:W3CDTF">2022-06-16T22:04:25Z</dcterms:modified>
</cp:coreProperties>
</file>