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0417"/>
  <workbookPr dateCompatibility="0" defaultThemeVersion="124226"/>
  <mc:AlternateContent xmlns:mc="http://schemas.openxmlformats.org/markup-compatibility/2006">
    <mc:Choice Requires="x15">
      <x15ac:absPath xmlns:x15ac="http://schemas.microsoft.com/office/spreadsheetml/2010/11/ac" url="G:\Desktop\20 Jan 26\fwunprizedboqs\"/>
    </mc:Choice>
  </mc:AlternateContent>
  <xr:revisionPtr revIDLastSave="0" documentId="8_{A3C17B1B-8C48-4B33-B69C-D60206A595B1}" xr6:coauthVersionLast="36" xr6:coauthVersionMax="36" xr10:uidLastSave="{00000000-0000-0000-0000-000000000000}"/>
  <bookViews>
    <workbookView xWindow="-108" yWindow="-108" windowWidth="23256" windowHeight="12456" tabRatio="886" activeTab="6" xr2:uid="{3EEABFB4-4982-42F5-929C-58CDE59E0BC3}"/>
  </bookViews>
  <sheets>
    <sheet name="1-P&amp;G's Rev" sheetId="31" r:id="rId1"/>
    <sheet name="2-Gravel roads " sheetId="1" r:id="rId2"/>
    <sheet name="3-Sewer " sheetId="18" r:id="rId3"/>
    <sheet name="4-Septic Tank " sheetId="40" r:id="rId4"/>
    <sheet name="5-Elevated Tank " sheetId="41" r:id="rId5"/>
    <sheet name="6-Water " sheetId="19" r:id="rId6"/>
    <sheet name="7-Gaurd House" sheetId="36" r:id="rId7"/>
    <sheet name="8-Ablution Facilities" sheetId="39" r:id="rId8"/>
    <sheet name="9-Boundary Wall" sheetId="42" r:id="rId9"/>
    <sheet name="10-Floodlighting" sheetId="43" r:id="rId10"/>
    <sheet name="11 - Prov Sums" sheetId="32" r:id="rId11"/>
    <sheet name="Cost Summary" sheetId="5" r:id="rId12"/>
  </sheets>
  <definedNames>
    <definedName name="_xlnm.Print_Area" localSheetId="9">#N/A</definedName>
    <definedName name="_xlnm.Print_Area" localSheetId="0">'1-P&amp;G''s Rev'!$A$1:$G$163</definedName>
    <definedName name="_xlnm.Print_Area" localSheetId="1">'2-Gravel roads '!$A$1:$G$209</definedName>
    <definedName name="_xlnm.Print_Area" localSheetId="2">'3-Sewer '!$A$1:$G$63</definedName>
    <definedName name="_xlnm.Print_Area" localSheetId="3">'4-Septic Tank '!$A$1:$G$67</definedName>
    <definedName name="_xlnm.Print_Area" localSheetId="4">#N/A</definedName>
    <definedName name="_xlnm.Print_Area" localSheetId="5">'6-Water '!$A$1:$G$76</definedName>
    <definedName name="_xlnm.Print_Area" localSheetId="6">#N/A</definedName>
    <definedName name="_xlnm.Print_Area" localSheetId="7">'8-Ablution Facilities'!$A$1:$G$1073</definedName>
    <definedName name="_xlnm.Print_Area" localSheetId="8">#N/A</definedName>
    <definedName name="_xlnm.Print_Area" localSheetId="11">'Cost Summary'!$A$1:$E$120</definedName>
  </definedNames>
  <calcPr calcId="191029" calcMode="autoNoTable" iterate="1"/>
  <extLst>
    <ext xmlns:x14="http://schemas.microsoft.com/office/spreadsheetml/2009/9/main" uri="{79F54976-1DA5-4618-B147-4CDE4B953A38}">
      <x14:workbookPr/>
    </ext>
  </extLst>
</workbook>
</file>

<file path=xl/calcChain.xml><?xml version="1.0" encoding="utf-8"?>
<calcChain xmlns="http://purl.oclc.org/ooxml/spreadsheetml/main">
  <c r="F40" i="43" l="1"/>
  <c r="F35" i="32"/>
  <c r="F49" i="32"/>
  <c r="E40" i="18"/>
  <c r="E21" i="18"/>
  <c r="G31" i="43"/>
  <c r="F34" i="43" s="1"/>
  <c r="F61" i="32"/>
  <c r="G57" i="32"/>
  <c r="F52" i="32"/>
  <c r="G49" i="32"/>
  <c r="F45" i="32"/>
  <c r="G42" i="32"/>
  <c r="F38" i="32"/>
  <c r="G35" i="32"/>
  <c r="F28" i="32"/>
  <c r="G25" i="32"/>
  <c r="F19" i="32"/>
  <c r="G16" i="32"/>
  <c r="C10" i="32"/>
  <c r="E49" i="43"/>
  <c r="E47" i="43"/>
  <c r="G40" i="43"/>
  <c r="F43" i="43" s="1"/>
  <c r="C10" i="43"/>
  <c r="F96" i="31"/>
  <c r="G860" i="39"/>
  <c r="E50" i="1"/>
  <c r="C1049" i="36"/>
  <c r="E630" i="36"/>
  <c r="E40" i="36"/>
  <c r="A541" i="36"/>
  <c r="G922" i="36"/>
  <c r="C910" i="36"/>
  <c r="C132" i="36"/>
  <c r="C251" i="36"/>
  <c r="C325" i="36" s="1"/>
  <c r="C397" i="36" s="1"/>
  <c r="C474" i="36" s="1"/>
  <c r="C549" i="36" s="1"/>
  <c r="C131" i="36"/>
  <c r="C250" i="36" s="1"/>
  <c r="C324" i="36" s="1"/>
  <c r="C396" i="36" s="1"/>
  <c r="C473" i="36" s="1"/>
  <c r="C548" i="36" s="1"/>
  <c r="A52" i="36"/>
  <c r="A125" i="36" s="1"/>
  <c r="A170" i="36" s="1"/>
  <c r="A244" i="36" s="1"/>
  <c r="A318" i="36" s="1"/>
  <c r="A752" i="36" s="1"/>
  <c r="A826" i="36" s="1"/>
  <c r="A901" i="36" s="1"/>
  <c r="E566" i="39"/>
  <c r="E273" i="39"/>
  <c r="E277" i="39"/>
  <c r="E208" i="39"/>
  <c r="E220" i="39"/>
  <c r="E214" i="39"/>
  <c r="E218" i="39"/>
  <c r="E20" i="39"/>
  <c r="E130" i="39"/>
  <c r="E28" i="39"/>
  <c r="E32" i="39"/>
  <c r="E30" i="39"/>
  <c r="E18" i="39"/>
  <c r="E16" i="39"/>
  <c r="A57" i="39"/>
  <c r="A104" i="39" s="1"/>
  <c r="A179" i="39" s="1"/>
  <c r="E26" i="39"/>
  <c r="G34" i="41"/>
  <c r="F37" i="41" s="1"/>
  <c r="F104" i="31"/>
  <c r="G23" i="31"/>
  <c r="G24" i="31"/>
  <c r="G25" i="31"/>
  <c r="G22" i="31"/>
  <c r="E41" i="18"/>
  <c r="E31" i="40"/>
  <c r="G19" i="41"/>
  <c r="C10" i="41"/>
  <c r="E51" i="40"/>
  <c r="E49" i="40"/>
  <c r="E41" i="40"/>
  <c r="E26" i="40"/>
  <c r="E25" i="40"/>
  <c r="E22" i="40"/>
  <c r="E19" i="40"/>
  <c r="E27" i="19"/>
  <c r="E26" i="19"/>
  <c r="E154" i="1"/>
  <c r="E157" i="1" s="1"/>
  <c r="E55" i="1"/>
  <c r="E42" i="1"/>
  <c r="E24" i="1"/>
  <c r="E27" i="1" s="1"/>
  <c r="E31" i="1"/>
  <c r="E15" i="1"/>
  <c r="G74" i="1"/>
  <c r="G145" i="1" s="1"/>
  <c r="E17" i="1"/>
  <c r="G96" i="31"/>
  <c r="F98" i="31" s="1"/>
  <c r="G52" i="31"/>
  <c r="G54" i="31"/>
  <c r="E33" i="19"/>
  <c r="J145" i="39"/>
  <c r="C9" i="39"/>
  <c r="C64" i="39" s="1"/>
  <c r="C186" i="39" s="1"/>
  <c r="C261" i="39" s="1"/>
  <c r="A68" i="1"/>
  <c r="A139" i="1"/>
  <c r="C9" i="1"/>
  <c r="G102" i="31"/>
  <c r="C65" i="39"/>
  <c r="C187" i="39" s="1"/>
  <c r="C262" i="39" s="1"/>
  <c r="C333" i="39" s="1"/>
  <c r="C406" i="39" s="1"/>
  <c r="C482" i="39" s="1"/>
  <c r="C554" i="39" s="1"/>
  <c r="C632" i="39" s="1"/>
  <c r="E44" i="1"/>
  <c r="A255" i="39" l="1"/>
  <c r="C332" i="39"/>
  <c r="C758" i="36"/>
  <c r="C832" i="36" s="1"/>
  <c r="C907" i="36" s="1"/>
  <c r="C619" i="36"/>
  <c r="C779" i="39"/>
  <c r="C707" i="39"/>
  <c r="C759" i="36"/>
  <c r="C833" i="36" s="1"/>
  <c r="C908" i="36" s="1"/>
  <c r="C620" i="36"/>
  <c r="C691" i="36" s="1"/>
  <c r="E29" i="1"/>
  <c r="G69" i="32"/>
  <c r="G110" i="39"/>
  <c r="C925" i="39" l="1"/>
  <c r="C1004" i="39"/>
  <c r="C405" i="39"/>
  <c r="A326" i="39"/>
  <c r="A399" i="39" l="1"/>
  <c r="C481" i="39"/>
  <c r="A475" i="39" l="1"/>
  <c r="C553" i="39"/>
  <c r="A547" i="39" l="1"/>
  <c r="A625" i="39" s="1"/>
  <c r="C631" i="39"/>
  <c r="C778" i="39" l="1"/>
  <c r="C706" i="39"/>
  <c r="A772" i="39"/>
  <c r="A699" i="39"/>
  <c r="A996" i="39" l="1"/>
  <c r="A918" i="39"/>
  <c r="C924" i="39"/>
  <c r="C1003" i="39"/>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Sinqobile Zikali</author>
  </authors>
  <commentList>
    <comment ref="C55" authorId="0" shapeId="6145" xr:uid="{B35A0588-257B-452F-8164-23FFDFDB398E}">
      <text>
        <r>
          <rPr>
            <b/>
            <sz val="9"/>
            <color indexed="81"/>
            <rFont val="Tahoma"/>
            <family val="2"/>
          </rPr>
          <t>Sinqobile Zikali:</t>
        </r>
        <r>
          <rPr>
            <sz val="9"/>
            <color indexed="81"/>
            <rFont val="Tahoma"/>
            <family val="2"/>
          </rPr>
          <t xml:space="preserve">
</t>
        </r>
      </text>
      <mc:AlternateContent xmlns:mc="http://schemas.openxmlformats.org/markup-compatibility/2006">
        <mc:Choice Requires="v"/>
        <mc:Fallback>
          <commentPr defaultSize="0" autoFill="0" autoLine="0">
            <anchor>
              <from>
                <xdr:col>3</xdr:col>
                <xdr:colOff>76200</xdr:colOff>
                <xdr:row>53</xdr:row>
                <xdr:rowOff>83820</xdr:rowOff>
              </from>
              <to>
                <xdr:col>4</xdr:col>
                <xdr:colOff>434340</xdr:colOff>
                <xdr:row>57</xdr:row>
                <xdr:rowOff>76200</xdr:rowOff>
              </to>
            </anchor>
          </commentPr>
        </mc:Fallback>
      </mc:AlternateContent>
    </comment>
  </commentList>
</comments>
</file>

<file path=xl/comments2.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Thami Tom</author>
  </authors>
  <commentList>
    <comment ref="A543" authorId="0" shapeId="9219" xr:uid="{14AC87F7-F9A4-4415-AA19-5A1CD4A0012B}">
      <text>
        <r>
          <rPr>
            <b/>
            <sz val="9"/>
            <color indexed="81"/>
            <rFont val="Tahoma"/>
            <family val="2"/>
          </rPr>
          <t>Thami Tom:</t>
        </r>
        <r>
          <rPr>
            <sz val="9"/>
            <color indexed="81"/>
            <rFont val="Tahoma"/>
            <family val="2"/>
          </rPr>
          <t xml:space="preserve">
</t>
        </r>
      </text>
      <mc:AlternateContent xmlns:mc="http://schemas.openxmlformats.org/markup-compatibility/2006">
        <mc:Choice Requires="v"/>
        <mc:Fallback>
          <commentPr defaultSize="0" autoFill="0" autoLine="0">
            <anchor>
              <from>
                <xdr:col>1</xdr:col>
                <xdr:colOff>76200</xdr:colOff>
                <xdr:row>548</xdr:row>
                <xdr:rowOff>129540</xdr:rowOff>
              </from>
              <to>
                <xdr:col>2</xdr:col>
                <xdr:colOff>388620</xdr:colOff>
                <xdr:row>557</xdr:row>
                <xdr:rowOff>350520</xdr:rowOff>
              </to>
            </anchor>
          </commentPr>
        </mc:Fallback>
      </mc:AlternateContent>
    </comment>
  </commentList>
</comments>
</file>

<file path=xl/comments3.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Thami Tom</author>
  </authors>
  <commentList>
    <comment ref="A477" authorId="0" shapeId="13313" xr:uid="{4B70CC2A-1F7D-4EA6-99B6-101B04D033EF}">
      <text>
        <r>
          <rPr>
            <b/>
            <sz val="9"/>
            <color indexed="81"/>
            <rFont val="Tahoma"/>
            <family val="2"/>
          </rPr>
          <t>Thami Tom:</t>
        </r>
        <r>
          <rPr>
            <sz val="9"/>
            <color indexed="81"/>
            <rFont val="Tahoma"/>
            <family val="2"/>
          </rPr>
          <t xml:space="preserve">
</t>
        </r>
      </text>
      <mc:AlternateContent xmlns:mc="http://schemas.openxmlformats.org/markup-compatibility/2006">
        <mc:Choice Requires="v"/>
        <mc:Fallback>
          <commentPr defaultSize="0" autoFill="0" autoLine="0">
            <anchor>
              <from>
                <xdr:col>1</xdr:col>
                <xdr:colOff>114300</xdr:colOff>
                <xdr:row>496</xdr:row>
                <xdr:rowOff>76200</xdr:rowOff>
              </from>
              <to>
                <xdr:col>2</xdr:col>
                <xdr:colOff>457200</xdr:colOff>
                <xdr:row>514</xdr:row>
                <xdr:rowOff>83820</xdr:rowOff>
              </to>
            </anchor>
          </commentPr>
        </mc:Fallback>
      </mc:AlternateContent>
    </comment>
  </commentList>
</comments>
</file>

<file path=xl/sharedStrings.xml><?xml version="1.0" encoding="utf-8"?>
<sst xmlns="http://purl.oclc.org/ooxml/spreadsheetml/main" count="1977" uniqueCount="950">
  <si>
    <t>DESCRIPTION</t>
  </si>
  <si>
    <t>UNIT</t>
  </si>
  <si>
    <t>RATE</t>
  </si>
  <si>
    <t>AMOUNT</t>
  </si>
  <si>
    <t>Sum</t>
  </si>
  <si>
    <t>%</t>
  </si>
  <si>
    <t>No</t>
  </si>
  <si>
    <t>m</t>
  </si>
  <si>
    <t>Rate Only</t>
  </si>
  <si>
    <t>t</t>
  </si>
  <si>
    <t>No.</t>
  </si>
  <si>
    <t>8.3.4</t>
  </si>
  <si>
    <t>8.3.2</t>
  </si>
  <si>
    <t>Depth up to 1m</t>
  </si>
  <si>
    <t>4.2.1</t>
  </si>
  <si>
    <t>4.3.1</t>
  </si>
  <si>
    <t>8.3.3</t>
  </si>
  <si>
    <t>4.4.1</t>
  </si>
  <si>
    <t>EARTHWORKS (PIPE TRENCHES)</t>
  </si>
  <si>
    <t>8.3.1</t>
  </si>
  <si>
    <t>BEDDING (PIPES)</t>
  </si>
  <si>
    <t>8.4.1</t>
  </si>
  <si>
    <t>m³</t>
  </si>
  <si>
    <t>Facilities for Contractor</t>
  </si>
  <si>
    <t>Removal of site establishment</t>
  </si>
  <si>
    <t>8.4.3</t>
  </si>
  <si>
    <t>QUANTITY</t>
  </si>
  <si>
    <t>P. Sum</t>
  </si>
  <si>
    <t>Cut and borrow to fill, including free-haul up to 1,0km. Material obtained from other excavations;</t>
  </si>
  <si>
    <t>Cut to spoil, including free-haul up to 1,0km. Material obtained from;</t>
  </si>
  <si>
    <t>Removal of unsuitable material (including free-haul = 1,0km)</t>
  </si>
  <si>
    <t>m³-km</t>
  </si>
  <si>
    <t>CLEARING AND GRUBBING</t>
  </si>
  <si>
    <t>Clearing and grubbing</t>
  </si>
  <si>
    <t>Remove Topsoil</t>
  </si>
  <si>
    <t>MASS EARTHWORKS</t>
  </si>
  <si>
    <t xml:space="preserve">8.3.2                 </t>
  </si>
  <si>
    <t>0m to 1m</t>
  </si>
  <si>
    <t>Over 1m to 2m</t>
  </si>
  <si>
    <t>Over 2m to 3m</t>
  </si>
  <si>
    <t>Over 3m to 4m</t>
  </si>
  <si>
    <t>8.3.2.c</t>
  </si>
  <si>
    <t>Excavation ancillaries</t>
  </si>
  <si>
    <t>8.3.3.1 c</t>
  </si>
  <si>
    <t>8.3.3.3</t>
  </si>
  <si>
    <t>Compact to 95% Mod AASHTO</t>
  </si>
  <si>
    <t>8.3.3.4</t>
  </si>
  <si>
    <t>BEDDING</t>
  </si>
  <si>
    <t>8.2.2.3</t>
  </si>
  <si>
    <t>Selected granular material</t>
  </si>
  <si>
    <t>Selected fill</t>
  </si>
  <si>
    <t>SEWERS (PIPEWORK)</t>
  </si>
  <si>
    <t>110mm dia. uPVC</t>
  </si>
  <si>
    <t>160mm dia. uPVC</t>
  </si>
  <si>
    <t>Nominal 150/100 pipe Y-junctions.</t>
  </si>
  <si>
    <t>PSLD 8.2.1</t>
  </si>
  <si>
    <t>MANHOLES</t>
  </si>
  <si>
    <t>Over 0 to 0,5m</t>
  </si>
  <si>
    <t>Over 0,5 to 1m</t>
  </si>
  <si>
    <t>Over 1m to 1,5m</t>
  </si>
  <si>
    <t>Over 1,5m to 2m</t>
  </si>
  <si>
    <t>PSLD 8.2.3</t>
  </si>
  <si>
    <t>PSLD 8.2.13</t>
  </si>
  <si>
    <t>ERF CONNECTIONS</t>
  </si>
  <si>
    <t>8.2.6</t>
  </si>
  <si>
    <t>4.1.1</t>
  </si>
  <si>
    <t>Selected fill material</t>
  </si>
  <si>
    <t>MEDIUM PRESSURE PIPELINES</t>
  </si>
  <si>
    <t>SABS 1200 LB</t>
  </si>
  <si>
    <t>SABS 1200 L</t>
  </si>
  <si>
    <t>PSL 8.2.1</t>
  </si>
  <si>
    <t>SABS 1200 LF</t>
  </si>
  <si>
    <t xml:space="preserve"> </t>
  </si>
  <si>
    <t>SECTION</t>
  </si>
  <si>
    <t xml:space="preserve">Compaction in road reserves                       </t>
  </si>
  <si>
    <t>1200 DB</t>
  </si>
  <si>
    <t>1200 LD</t>
  </si>
  <si>
    <t xml:space="preserve">1200 LB </t>
  </si>
  <si>
    <t xml:space="preserve">CONCRETE KERBING AND CHANNELING </t>
  </si>
  <si>
    <t>Excavation</t>
  </si>
  <si>
    <t xml:space="preserve"> m²</t>
  </si>
  <si>
    <t>Prov Sum</t>
  </si>
  <si>
    <t>ELECTRICITY SUPPLY</t>
  </si>
  <si>
    <t>4.4.1.1</t>
  </si>
  <si>
    <t>4.4.1.2</t>
  </si>
  <si>
    <t>4.4.1.3</t>
  </si>
  <si>
    <t>4.4.1.4</t>
  </si>
  <si>
    <t>2.1.1</t>
  </si>
  <si>
    <t>2.1.2</t>
  </si>
  <si>
    <t>2.2.1</t>
  </si>
  <si>
    <t>2.2.2</t>
  </si>
  <si>
    <t>2.2.3</t>
  </si>
  <si>
    <t>2.2.3.1</t>
  </si>
  <si>
    <t>2.2.3.2</t>
  </si>
  <si>
    <t>2.2.3.3</t>
  </si>
  <si>
    <t>2.2.4</t>
  </si>
  <si>
    <t>2.2.4.1</t>
  </si>
  <si>
    <t>2.2.4.2</t>
  </si>
  <si>
    <t>2.3.2</t>
  </si>
  <si>
    <t>2.3.1</t>
  </si>
  <si>
    <t>3.1.1</t>
  </si>
  <si>
    <t>3.1.1.1</t>
  </si>
  <si>
    <t>3.1.1.2</t>
  </si>
  <si>
    <t>3.1.1.3</t>
  </si>
  <si>
    <t>4.2.2</t>
  </si>
  <si>
    <t>3.1.6</t>
  </si>
  <si>
    <t>3.1.7</t>
  </si>
  <si>
    <t>3.2.1</t>
  </si>
  <si>
    <t>3.2.1.1</t>
  </si>
  <si>
    <t>3.4.2</t>
  </si>
  <si>
    <t>3.1.1.4</t>
  </si>
  <si>
    <t>3.1.2</t>
  </si>
  <si>
    <t>3.1.3</t>
  </si>
  <si>
    <t>3.1.4</t>
  </si>
  <si>
    <t>3.1.5</t>
  </si>
  <si>
    <t>3.2.1.2</t>
  </si>
  <si>
    <t>Item</t>
  </si>
  <si>
    <t>Compaction of surfaces</t>
  </si>
  <si>
    <t>Soil insecticide</t>
  </si>
  <si>
    <t>Strip footings</t>
  </si>
  <si>
    <t>Fabric reinforcement</t>
  </si>
  <si>
    <t>BRICKWORK</t>
  </si>
  <si>
    <t>ROOF CONSTRUCTION</t>
  </si>
  <si>
    <t>SUPPLEMENTARY PREAMBLES</t>
  </si>
  <si>
    <t>LOCKS</t>
  </si>
  <si>
    <t>m3</t>
  </si>
  <si>
    <t>ITEM</t>
  </si>
  <si>
    <t>PAYMENT</t>
  </si>
  <si>
    <t>NO</t>
  </si>
  <si>
    <t>REFERS</t>
  </si>
  <si>
    <t>m2</t>
  </si>
  <si>
    <t>To reduce levels to final levels under floors</t>
  </si>
  <si>
    <t>SOIL POISONING</t>
  </si>
  <si>
    <t>To bottoms and sides of trenches, holes, etc</t>
  </si>
  <si>
    <t>CONCRETE, FORMWORK AND REINFORCEMENT</t>
  </si>
  <si>
    <t>Surface beds</t>
  </si>
  <si>
    <t>BILL NO. 3</t>
  </si>
  <si>
    <t>BILL NO. 4</t>
  </si>
  <si>
    <t>MASONRY</t>
  </si>
  <si>
    <t>SUPERSTRUCTURE</t>
  </si>
  <si>
    <t>Brickwork reinforcement</t>
  </si>
  <si>
    <t>BILL NO. 5</t>
  </si>
  <si>
    <t>WATERPROOFING</t>
  </si>
  <si>
    <t>BILL NO.6</t>
  </si>
  <si>
    <t>BILL NO.7</t>
  </si>
  <si>
    <t>BILL NO.8</t>
  </si>
  <si>
    <t>CARPENTRY AND JOINERY</t>
  </si>
  <si>
    <t>BILL NO.9</t>
  </si>
  <si>
    <t>METALWORK</t>
  </si>
  <si>
    <t>H3</t>
  </si>
  <si>
    <t>GLAZING</t>
  </si>
  <si>
    <t>On doors</t>
  </si>
  <si>
    <t xml:space="preserve">SECTION 1 : PRELIMINARY AND GENERAL </t>
  </si>
  <si>
    <t>SECTION NO. 1 - PRELIMINARY AND GENERAL</t>
  </si>
  <si>
    <t>SANS</t>
  </si>
  <si>
    <t>P1</t>
  </si>
  <si>
    <t>1200 A</t>
  </si>
  <si>
    <t xml:space="preserve"> PRELIMINARY AND GENERAL</t>
  </si>
  <si>
    <t>P1.1</t>
  </si>
  <si>
    <t>FIXED CHARGES AND VALUE-RELATED ITEMS</t>
  </si>
  <si>
    <t>P1.1.1</t>
  </si>
  <si>
    <t>Contractual Obligations</t>
  </si>
  <si>
    <t>Establishment of facilities on the site</t>
  </si>
  <si>
    <t>P1.1.1.1</t>
  </si>
  <si>
    <t>Facilities for  Engineer</t>
  </si>
  <si>
    <t>P1.1.1.1.1</t>
  </si>
  <si>
    <t>P1.1.1.1.2</t>
  </si>
  <si>
    <t>P1.1.1.1.3</t>
  </si>
  <si>
    <t>P1.1.1.1.4</t>
  </si>
  <si>
    <t>P1.1.1.2</t>
  </si>
  <si>
    <t>P1.1.1.2.1</t>
  </si>
  <si>
    <t>P1.1.1.2.2</t>
  </si>
  <si>
    <t>P1.1.1.2.3</t>
  </si>
  <si>
    <t>P1.1.1.2.4</t>
  </si>
  <si>
    <t>P1.1.1.2.5</t>
  </si>
  <si>
    <t>P1.1.1.3</t>
  </si>
  <si>
    <t>Other fixed-charge obligations</t>
  </si>
  <si>
    <t>P1.1.1.4</t>
  </si>
  <si>
    <t>P1.2</t>
  </si>
  <si>
    <t>TIME-RELATED ITEMS</t>
  </si>
  <si>
    <t>P1.2.1</t>
  </si>
  <si>
    <t>Contractual Requirements</t>
  </si>
  <si>
    <t>P1.2.1.1</t>
  </si>
  <si>
    <t>P1.2.1.1.1</t>
  </si>
  <si>
    <t>P1.2.1.1.2</t>
  </si>
  <si>
    <t>P1.2.1.1.3</t>
  </si>
  <si>
    <t>P1.2.1.1.4</t>
  </si>
  <si>
    <t>P1.2.1.2</t>
  </si>
  <si>
    <t>P1.2.1.2.1</t>
  </si>
  <si>
    <t>P1.2.1.2.2</t>
  </si>
  <si>
    <t>P1.2.1.2.3</t>
  </si>
  <si>
    <t>P1.2.1.2.4</t>
  </si>
  <si>
    <t>P1.2.1.2.5</t>
  </si>
  <si>
    <t>P1.2.2</t>
  </si>
  <si>
    <t xml:space="preserve"> TOTAL CARRIED FORWARD</t>
  </si>
  <si>
    <t xml:space="preserve"> TOTAL BROUGHT FORWARD</t>
  </si>
  <si>
    <t>SECTION 1: PRELIMINARY AND GENERAL</t>
  </si>
  <si>
    <t>P1.2.3</t>
  </si>
  <si>
    <t>PSA 8.4.5</t>
  </si>
  <si>
    <t>Other time-related obligations</t>
  </si>
  <si>
    <t>P1.2.3.1</t>
  </si>
  <si>
    <t>P1.2.3.2</t>
  </si>
  <si>
    <t xml:space="preserve">       charges in respect of subitem PSA 8.4.5 (a) </t>
  </si>
  <si>
    <t xml:space="preserve">       above</t>
  </si>
  <si>
    <t>P1.2.3.3</t>
  </si>
  <si>
    <t>P1.2.3.4</t>
  </si>
  <si>
    <t xml:space="preserve">       charges in respect of subitem PSA 8.4.5 (c) </t>
  </si>
  <si>
    <t>P1.3</t>
  </si>
  <si>
    <t>TEMPORARY WORKS</t>
  </si>
  <si>
    <t>P1.3.1</t>
  </si>
  <si>
    <t>P1.3.2</t>
  </si>
  <si>
    <t>P1.3.3</t>
  </si>
  <si>
    <t xml:space="preserve"> TOTAL CARRIED FORWARD TO SUMMARY</t>
  </si>
  <si>
    <t xml:space="preserve">         Safety  Act (as stated in the Contract </t>
  </si>
  <si>
    <t xml:space="preserve">         Specification)</t>
  </si>
  <si>
    <t>1200 C</t>
  </si>
  <si>
    <t>1200 DM</t>
  </si>
  <si>
    <t>1200 MK</t>
  </si>
  <si>
    <t>8.2.1</t>
  </si>
  <si>
    <t>8.3.2. a)</t>
  </si>
  <si>
    <t>8.3.2.2 b)</t>
  </si>
  <si>
    <t>8.4.2 a)</t>
  </si>
  <si>
    <t>8.4.2 b)</t>
  </si>
  <si>
    <t xml:space="preserve">  1) Furnished offices</t>
  </si>
  <si>
    <t xml:space="preserve">  2) Telephone</t>
  </si>
  <si>
    <t xml:space="preserve">  3) Construction Nameboards</t>
  </si>
  <si>
    <t xml:space="preserve">  4) Housing for staff</t>
  </si>
  <si>
    <t xml:space="preserve">  1) Offices and storage sheds </t>
  </si>
  <si>
    <t xml:space="preserve">  2) Workshops </t>
  </si>
  <si>
    <t xml:space="preserve">  3) Ablution and latrine facilities</t>
  </si>
  <si>
    <t xml:space="preserve">  4) Tools and equipment</t>
  </si>
  <si>
    <t xml:space="preserve">  5) Access</t>
  </si>
  <si>
    <t xml:space="preserve">  3) Survey assistants and materials</t>
  </si>
  <si>
    <t xml:space="preserve">  1) Office for storage sheds </t>
  </si>
  <si>
    <t>PROVISIONAL SUMS</t>
  </si>
  <si>
    <t xml:space="preserve">  a) Community Liaison Officer (CLO) &amp; PSC</t>
  </si>
  <si>
    <t xml:space="preserve">  b) Contractor's handling cost, profit and all other</t>
  </si>
  <si>
    <t xml:space="preserve">  c) Generic training</t>
  </si>
  <si>
    <t xml:space="preserve">  d) Contractor's handling cost, profit and all other</t>
  </si>
  <si>
    <t xml:space="preserve">  a) Main access road to works </t>
  </si>
  <si>
    <t xml:space="preserve">  b) Dealing with traffic</t>
  </si>
  <si>
    <t xml:space="preserve">  c) Existing services</t>
  </si>
  <si>
    <t xml:space="preserve">  a) General Obligations</t>
  </si>
  <si>
    <t xml:space="preserve">  b) Compliance with Occupational Health and </t>
  </si>
  <si>
    <t xml:space="preserve">      and   Safety  Act (as stated in the </t>
  </si>
  <si>
    <t xml:space="preserve">      Contract   Specification)</t>
  </si>
  <si>
    <t xml:space="preserve">  a) Supervision  for duration of construction</t>
  </si>
  <si>
    <t>Other time related obligations</t>
  </si>
  <si>
    <t>8.2.10</t>
  </si>
  <si>
    <t>1200 D</t>
  </si>
  <si>
    <t>8.3.2 a)</t>
  </si>
  <si>
    <t xml:space="preserve">  1 ) Soft excavation</t>
  </si>
  <si>
    <t xml:space="preserve">  2)  Intermidiate</t>
  </si>
  <si>
    <t xml:space="preserve">  3) Hard excavation</t>
  </si>
  <si>
    <t>8.3.2.c)</t>
  </si>
  <si>
    <t>8.3.2 b)</t>
  </si>
  <si>
    <t>1) In layer thickness of 500mm and less:</t>
  </si>
  <si>
    <t xml:space="preserve">   i) Stable material</t>
  </si>
  <si>
    <t xml:space="preserve">    ii) Unstable material</t>
  </si>
  <si>
    <t>8.3.3 a)</t>
  </si>
  <si>
    <t>1) Compaction to 90% of Mod AASTHO density</t>
  </si>
  <si>
    <t xml:space="preserve">Overhaul on material hauled in excess of 1,0km (ordinary  </t>
  </si>
  <si>
    <t>overhaul) up to or through 2,0km (restricted overhaul)</t>
  </si>
  <si>
    <t>8.3.12</t>
  </si>
  <si>
    <t>8.3.5</t>
  </si>
  <si>
    <t>1200 ME</t>
  </si>
  <si>
    <t xml:space="preserve">SUBBASE </t>
  </si>
  <si>
    <t>8.3.3 a)/8.3.2</t>
  </si>
  <si>
    <t>8.2.2 b)</t>
  </si>
  <si>
    <t>3.1</t>
  </si>
  <si>
    <t>3.2</t>
  </si>
  <si>
    <t xml:space="preserve">Excavate in all materials for trenches, backfill </t>
  </si>
  <si>
    <t>including 150mm dia. for depths:</t>
  </si>
  <si>
    <t xml:space="preserve">Make up deficiency in backfill material, by </t>
  </si>
  <si>
    <t>importation from commercial sources selected by Contractor</t>
  </si>
  <si>
    <t>Testing water tightness of manholes</t>
  </si>
  <si>
    <t>3.3.1</t>
  </si>
  <si>
    <t>3.3.1.3</t>
  </si>
  <si>
    <t>3.3.1.4</t>
  </si>
  <si>
    <t>3.3.1.5</t>
  </si>
  <si>
    <t>3.3.1.6</t>
  </si>
  <si>
    <t>SECTION 3 : SEWERS RETICULATION</t>
  </si>
  <si>
    <t xml:space="preserve">Supply, lay, bed and test pipes complete with </t>
  </si>
  <si>
    <t>couplings:</t>
  </si>
  <si>
    <t>Extra-over 3.1.1 to 3.1.3 for hand excavations</t>
  </si>
  <si>
    <t xml:space="preserve">Handling costs for the main Contractor for </t>
  </si>
  <si>
    <t>dealing with Eskom.</t>
  </si>
  <si>
    <t>SCHEDULE OF QUANTITIES SUMMARY</t>
  </si>
  <si>
    <t xml:space="preserve">NB: </t>
  </si>
  <si>
    <t>TENDERERS MUST COMPLETE THE SCHEDULE OF QUANTITIES IN BLACK INK.</t>
  </si>
  <si>
    <t>R</t>
  </si>
  <si>
    <t>TOTAL CARRIED FORWARD</t>
  </si>
  <si>
    <t>SIGNED ON BEHALF OF TENDERER : . . . . . . . . . . . . . . . . . . . . . . . . . . . . . . . . . . . . . . . . . . . . . . . . .</t>
  </si>
  <si>
    <t xml:space="preserve">                                                                              </t>
  </si>
  <si>
    <t>CALCULATION OF TENDER SUM</t>
  </si>
  <si>
    <t>TOTAL OF SCHEDULE OF QUANTITIES. . . . . . . . . . . . . . . . . . . . . . . . . . . . . . .</t>
  </si>
  <si>
    <t>CONTINGENCIES</t>
  </si>
  <si>
    <t xml:space="preserve">The sum provided here is under the sole control of the </t>
  </si>
  <si>
    <t>Engineer and may be deducted in whole or in part.  (The Tenderer</t>
  </si>
  <si>
    <t xml:space="preserve">SUBTOTAL (1). . . . . . . . . . . . . . . . . . . . . . . . . . . . . . . . . . . . . . . . . . . . . . . . . . . </t>
  </si>
  <si>
    <t>VALUE-ADDED TAX (VAT)</t>
  </si>
  <si>
    <t>TENDER SUM CARRIED TO FORM OF TENDER</t>
  </si>
  <si>
    <t xml:space="preserve">SIGNED ON BEHALF OF TENDERER : . . . . . . . . . . . . . . . . . . . . . . . . . . . . . . . . . . . . . . . . . . . . . . . . . </t>
  </si>
  <si>
    <t>SECTION NO. 3 - SEWER RETICULATION</t>
  </si>
  <si>
    <t xml:space="preserve">The tenderer shall add 15% of subtotal (1) for VAT . . . . . . . . . . . . . . . . . . . . . </t>
  </si>
  <si>
    <t>IRON MONGERY</t>
  </si>
  <si>
    <t>PLASTERING</t>
  </si>
  <si>
    <t>BILL NO. 11</t>
  </si>
  <si>
    <t>BILL NO. 12</t>
  </si>
  <si>
    <t>PAINTWORK</t>
  </si>
  <si>
    <t>SABS</t>
  </si>
  <si>
    <t>Site Clearance</t>
  </si>
  <si>
    <t>(c) Remove topsoil (100mm in depth)</t>
  </si>
  <si>
    <t>(a) Excavate in all materials for trenches, backfill an</t>
  </si>
  <si>
    <t>dispose of surplus material</t>
  </si>
  <si>
    <t>(b) Extra-over item 8.3.2(a) above for:</t>
  </si>
  <si>
    <t xml:space="preserve">     1) Intermediate Excavation</t>
  </si>
  <si>
    <t xml:space="preserve">     2) Hard Excavation</t>
  </si>
  <si>
    <t>LANDSCAPING</t>
  </si>
  <si>
    <t xml:space="preserve">Landscaping, irrigation and horticultural works </t>
  </si>
  <si>
    <t>a) Construct Gravel selected layer (G6/G7) compacted to:</t>
  </si>
  <si>
    <t xml:space="preserve">  1) 95% of modified AASHTO density (150mm layer </t>
  </si>
  <si>
    <t>thickness)</t>
  </si>
  <si>
    <t>2.3</t>
  </si>
  <si>
    <t>2.3.5</t>
  </si>
  <si>
    <t>2.3.5.1</t>
  </si>
  <si>
    <t xml:space="preserve">  1) 93% of modified AASHTO density (150mm thick)</t>
  </si>
  <si>
    <t>2.4</t>
  </si>
  <si>
    <t>2.4.1</t>
  </si>
  <si>
    <t xml:space="preserve">   iii) On curves with radius of less than 15m</t>
  </si>
  <si>
    <t xml:space="preserve">Precast concrete kerbs and channels to SABS 927, </t>
  </si>
  <si>
    <t xml:space="preserve">combined laid on 15Mpa concrete bedding  and  </t>
  </si>
  <si>
    <t>haunching behind kerbs</t>
  </si>
  <si>
    <t xml:space="preserve">2) Fig 3 </t>
  </si>
  <si>
    <t xml:space="preserve">    </t>
  </si>
  <si>
    <t>2.5</t>
  </si>
  <si>
    <t>2.5.1</t>
  </si>
  <si>
    <t>2.5.1.1</t>
  </si>
  <si>
    <t>2.5.1.2</t>
  </si>
  <si>
    <t>2.5.2</t>
  </si>
  <si>
    <t>2.6</t>
  </si>
  <si>
    <t>2.6.1</t>
  </si>
  <si>
    <t>2.6.2</t>
  </si>
  <si>
    <t>2.7</t>
  </si>
  <si>
    <t>2.7.1</t>
  </si>
  <si>
    <t xml:space="preserve">   i) Combination Laying on Straights (New)</t>
  </si>
  <si>
    <t xml:space="preserve">   i) Laying on Straights (New)</t>
  </si>
  <si>
    <t>Construct Gravel subbase layer (G7) with  compacted to:</t>
  </si>
  <si>
    <t>1) Material in compacted layer thickness of 150mm and less:</t>
  </si>
  <si>
    <t xml:space="preserve">  i)  Compacted to 93% Mod AASHTO density</t>
  </si>
  <si>
    <t>1) Combination of Fig 8</t>
  </si>
  <si>
    <t xml:space="preserve">   ii)  On curves with radius of less than 15m</t>
  </si>
  <si>
    <t>Precast manholes 1000mm diameter</t>
  </si>
  <si>
    <t xml:space="preserve">as per the Engineer's Specification by Grade 1 SL </t>
  </si>
  <si>
    <t>Extra-over Items 3.1.1 to 3.1.6 for overhaul, in excess of freehaul distance of 1 km</t>
  </si>
  <si>
    <t>Electricity supply to the stalls complete including</t>
  </si>
  <si>
    <t xml:space="preserve">must add 5% of the total of schedule of quantities) . . . . . . . . . . . . . . . . . . . . . </t>
  </si>
  <si>
    <t>BILL NO.1</t>
  </si>
  <si>
    <t>EARTHWORKS, ETC.</t>
  </si>
  <si>
    <t>Excavate in compacted pickable material as defined not exceeding 2 m deep below reduced or filled up ground level, part return, fill in and ram and remainder deposit on site where directed.</t>
  </si>
  <si>
    <t>Excavate for surface trenches.</t>
  </si>
  <si>
    <t>Extra over all excavations for carting away excavated material as described (Contractor to allow for bulking).</t>
  </si>
  <si>
    <t>Allow for the risk of collapse to sides of excavation from ground level not exceeding 1,5 m deep.</t>
  </si>
  <si>
    <t>Sundries</t>
  </si>
  <si>
    <t>Extra over all excavations in compacted pickable material for excavation in soft rock as described.</t>
  </si>
  <si>
    <t>5.1.6</t>
  </si>
  <si>
    <t>Extra over all excavations in compacted pickable material for excavation in hard rock as described.</t>
  </si>
  <si>
    <t>Allow for keeping excavations free of water and mud by pumping or bailing.</t>
  </si>
  <si>
    <t>FILLING, ETC:</t>
  </si>
  <si>
    <t>Excavated material in backfill, saturated to optimum moisture content and compacted to 95% modified AASHTO into trenches, including haulage not exc. 100 m from the perimeter of the excavation.</t>
  </si>
  <si>
    <t>Imported earth filling, supplied and carted onto the site by the Contractor, compacted to 95% modified AASHTO under solid floors.</t>
  </si>
  <si>
    <t>Compaction of ground surface under floors, etc, including scarifying for a depth of 150mm, breaking down oversize material, adding suitablematerial where necessary and compacting to 93% Mod AASHTO density</t>
  </si>
  <si>
    <t>Allow for the provision of density tests to be carried out by the Contractor and pay all charges in connection therewith.</t>
  </si>
  <si>
    <t>BILL NO.2</t>
  </si>
  <si>
    <t>CONCRETE, FORMWORKAND REINFORCEMENT</t>
  </si>
  <si>
    <t>For preambles see "Model Preambles for Trades"</t>
  </si>
  <si>
    <t>Cost of tests The costs of making, storing and testing of concrete test cubes as required under clause 7 "Tests" of SABS 1200 G shall include the cost of providing cube moulds necessary for the purpose, for testing costs and for submitting reports on the tests to the architect.  The testing shall be undertaken by an independent firm or institution nominated by the contractor and to the approval of the architect.  (Test cubes are measured separately)</t>
  </si>
  <si>
    <t>Formwork Descriptions of formwork shall be deemed to include use and waste only (except where described as "left in" or "permanent"), for fitting together in the required forms, wedging, plumbing and fixing to true angles and surfaces as necessary to ensure easy release during stripping and for reconditioning as necessary before re-use. The vertical strutting shall be carried down to such construction as is sufficiently strong to afford the required support without damage and shall remain in position until the newly constructed work is able to support itself.</t>
  </si>
  <si>
    <t>Formwork to soffits of (solid) slabs etc shall be deemed to be to slabs not exceeding 250mm thick unless otherwise described  Formwork to sides of bases, pile caps, ground beams, etc will only be measured where it is prescribed by the engineer fordesign reasons.  Formwork necessitated by irregularity or collapse of excavated faces will not be measured and the cost thereof shall be deemed to be included in the allowance for taking the risk of collapse of the sides of the excavations, provision for which is made in "Earthworks"</t>
  </si>
  <si>
    <t>25MPa/19mm concrete</t>
  </si>
  <si>
    <t>TEST CUBES</t>
  </si>
  <si>
    <t>Making and testing 150 x 150 x 150mm concrete strength test cubes (Provisional)</t>
  </si>
  <si>
    <t>CONCRETE SUNDRIES</t>
  </si>
  <si>
    <t>Finishing top surfaces of concrete smooth with a wood float including non-slip brush finish</t>
  </si>
  <si>
    <t>Surface beds, slabs, etc</t>
  </si>
  <si>
    <t>REINFORCEMENT (PROVISIONAL)</t>
  </si>
  <si>
    <t>Mild steel reinforcement to structural concrete work</t>
  </si>
  <si>
    <t>Type 193 fabric reinforcement in concrete surface beds, slabs, etc</t>
  </si>
  <si>
    <t>Type 245 fabric reinforcement in concrete surface beds, slabs, etc</t>
  </si>
  <si>
    <t>800mm Wide V-channel storm water drain</t>
  </si>
  <si>
    <t>FOUNDATIONS</t>
  </si>
  <si>
    <t>Brickwork of NFX bricks (14 MPa nominal compressive strength) in class 1 mortar</t>
  </si>
  <si>
    <t>One brick walls</t>
  </si>
  <si>
    <t>Brickwork of NFP bricks in class II mortar</t>
  </si>
  <si>
    <t>Half brick walls in beamfilling</t>
  </si>
  <si>
    <t>Fair face to brickwork in horizontal stretcher bond pointed with flush horizontal and vertical joints</t>
  </si>
  <si>
    <t>Extra for fair face</t>
  </si>
  <si>
    <t>150mm Wide reinforcement built in horizontally</t>
  </si>
  <si>
    <t>DAMP PROOFING</t>
  </si>
  <si>
    <t>One layer 250 micron "Gunplas USB Green" polyethylene waterproofing:</t>
  </si>
  <si>
    <t>On compacted earth under concrete surface beds, lapped 150 mm and sealed at all joints (measured net).</t>
  </si>
  <si>
    <t>One layer 375 micron embossed "Gunplas Brikgrip" polyethylene damp proof course fixed with approved adhesive:</t>
  </si>
  <si>
    <t xml:space="preserve">On walls, stepped up in cavities, under cills, etc. </t>
  </si>
  <si>
    <t xml:space="preserve">PROFILED METAL SHEETING AND ACCESSORIES </t>
  </si>
  <si>
    <t>Factory painted 0.8mm galvanised IBR profile roof sheeting with silicone polyester chromadek finish to top side and polyester chromadek (half coat) to underside, colour charcoal grey</t>
  </si>
  <si>
    <t xml:space="preserve"> Roof covering with pitch not exceeding 25 degrees </t>
  </si>
  <si>
    <t>GRANOLITHIC</t>
  </si>
  <si>
    <t>Untinted granolithic on concrete (degree of accuracy grade III)</t>
  </si>
  <si>
    <t xml:space="preserve">30mm Thick on floors </t>
  </si>
  <si>
    <t>INTERNAL PLASTER</t>
  </si>
  <si>
    <t>Cement plaster on brickwork</t>
  </si>
  <si>
    <t>On walls</t>
  </si>
  <si>
    <t>PAINTWORK, ETC TO NEW WORK ON</t>
  </si>
  <si>
    <t>FLOATED PLASTER SURFACES WITH</t>
  </si>
  <si>
    <t>One coat alkali resistant plaster primer and two coats PVA acrylic emulsion paint on</t>
  </si>
  <si>
    <t>Internal walls</t>
  </si>
  <si>
    <t>BILL 1</t>
  </si>
  <si>
    <t>EARTHWORKS</t>
  </si>
  <si>
    <t>BILL 2</t>
  </si>
  <si>
    <t>BILL 3</t>
  </si>
  <si>
    <t>BILL 4</t>
  </si>
  <si>
    <t>BILL 5</t>
  </si>
  <si>
    <t>BILL 6</t>
  </si>
  <si>
    <t>BILL 7</t>
  </si>
  <si>
    <t>BILL 8</t>
  </si>
  <si>
    <t>BILL 9</t>
  </si>
  <si>
    <t>Semi-solid panel door with hardwood concealed edge strip fitted with lock block to one edge clearly marked and finished both sides with hardwood veneer suitable for varnishing:</t>
  </si>
  <si>
    <t>Wrot Meranti framed, ledged and braced batten door, with 6 mm commercial plywood internally and tongue and grooved boarding let in flush externally, fitted with hardwood weather strip.</t>
  </si>
  <si>
    <t>The following locks are in one set with a master key:</t>
  </si>
  <si>
    <t>BILL 10</t>
  </si>
  <si>
    <t>BILL NO.10</t>
  </si>
  <si>
    <t>WOOD SURFACES WITH</t>
  </si>
  <si>
    <t>Three coats polyurethane suede varnish on</t>
  </si>
  <si>
    <t>SECTION 10 : PROVISIONAL SUMS</t>
  </si>
  <si>
    <t>75mm Wide reinforcement built in horizontally</t>
  </si>
  <si>
    <t>"Solid Art 390/311" chromium plated two lever mortice lockset.</t>
  </si>
  <si>
    <t>Masterkey.</t>
  </si>
  <si>
    <t>(End of the following in)</t>
  </si>
  <si>
    <t>"Solid Art 255/E41" long pin doorstop.</t>
  </si>
  <si>
    <t>TILING</t>
  </si>
  <si>
    <t>CERAMIC TILES</t>
  </si>
  <si>
    <t>Gail Ceramics split tiles ref. 1100-111 size 240 x 115 x 12,5 mm thick with 8 mm staggered joints bedded in cement sand mortar with "Laticrete 4237" additive and grouted in cement sand with "Laticrete 3701" additive strictly in accordance with the instructions of the manufacturer, Laticrete S A (Pty) Ltd, including all cutting and waste and cleaning off on completion.</t>
  </si>
  <si>
    <t xml:space="preserve">To floors </t>
  </si>
  <si>
    <t>Skirtings, bands, etc.</t>
  </si>
  <si>
    <t>TOILET PAPER HOLDERS ETC</t>
  </si>
  <si>
    <t>White glazed ceramic</t>
  </si>
  <si>
    <t>150 x 150mm Recessed spring loaded toilet paper holder</t>
  </si>
  <si>
    <t>Glazing to steel sashes fixed with approved putty:</t>
  </si>
  <si>
    <t>MIRRORS</t>
  </si>
  <si>
    <t>6 mm Float glass multiple silvered mirror size 300 x 450 mm with polished and bevelled edges, holed and screwed with four chromium plated dome headed screws with rubber spacer washers behind, to and including hardwood plugs in wall.</t>
  </si>
  <si>
    <t>PLUMBING</t>
  </si>
  <si>
    <t>SANITARY FITTINGS</t>
  </si>
  <si>
    <t>Vaal or similar</t>
  </si>
  <si>
    <t>Lavatera White vitreous flat back wall urinal with domical grating with spreader and two hanger brackets including flushing valve.</t>
  </si>
  <si>
    <t>SUM</t>
  </si>
  <si>
    <t xml:space="preserve">Internal ceilings </t>
  </si>
  <si>
    <t>H2</t>
  </si>
  <si>
    <t xml:space="preserve"> TOTAL CARRIED FORWARD TO SECTION 9 SUMMARY</t>
  </si>
  <si>
    <t xml:space="preserve">SECTION 9 SUMMARY </t>
  </si>
  <si>
    <t>BILL 11</t>
  </si>
  <si>
    <t>BILL 12</t>
  </si>
  <si>
    <t>75mm diam.</t>
  </si>
  <si>
    <t>PSLB 8.2.1</t>
  </si>
  <si>
    <t>Availabke from Trench</t>
  </si>
  <si>
    <t>Trenches 600 mm wide for pipes up to 75mm diam.:</t>
  </si>
  <si>
    <t>SPECIAL FITTING</t>
  </si>
  <si>
    <t>4.3.2</t>
  </si>
  <si>
    <t>4.3.3</t>
  </si>
  <si>
    <t>90 Degree Socket Ended uPVC Bend - 75mm Class 9</t>
  </si>
  <si>
    <t>Equal Tee Socket Ended uPVD - 75mm Class 9</t>
  </si>
  <si>
    <t>45 Degree Socket Ended uPVC Bend - 75mm Class 9</t>
  </si>
  <si>
    <t>(a) uPVC Class 9 Pipe, to SABS 966-1:</t>
  </si>
  <si>
    <t>PSL 8.2.5</t>
  </si>
  <si>
    <t>VALVES</t>
  </si>
  <si>
    <t xml:space="preserve">Supply, fixing and bedding of resilient seal gate  </t>
  </si>
  <si>
    <t xml:space="preserve">valves, anti clockwise closing, complete as per </t>
  </si>
  <si>
    <t xml:space="preserve">drawings, to suit </t>
  </si>
  <si>
    <t xml:space="preserve">  (a) 75 mm dia uPVC, Class 9</t>
  </si>
  <si>
    <t>PSL 8.2.11</t>
  </si>
  <si>
    <t>Thrust blocks</t>
  </si>
  <si>
    <t xml:space="preserve">15 Mpa concrete thrust blocks as detailed on the </t>
  </si>
  <si>
    <t>drawings, for pipe diameter up to 200mm</t>
  </si>
  <si>
    <t>PSLF 8.2.1</t>
  </si>
  <si>
    <t>PSLF 8.2.2</t>
  </si>
  <si>
    <t>Supply and install HDPE Type IV Class 12</t>
  </si>
  <si>
    <t>erf connections complete as shown on the</t>
  </si>
  <si>
    <t xml:space="preserve">  (a) 20mm dia Single-long erf connection</t>
  </si>
  <si>
    <t xml:space="preserve">  (b) 20mm dia Single-short erf connection</t>
  </si>
  <si>
    <t xml:space="preserve">  (c) 25mm dia Double-long erf connection</t>
  </si>
  <si>
    <t xml:space="preserve">  (d) 25mm dia Double-short erf connection</t>
  </si>
  <si>
    <t>temporary plug, excavation, backfilling excluding saddles</t>
  </si>
  <si>
    <t xml:space="preserve">drawings including full bollo stop in line,temporary </t>
  </si>
  <si>
    <t>PSL 8.2.13</t>
  </si>
  <si>
    <t>FIRE HYDRANTS</t>
  </si>
  <si>
    <t>Supply and install Woodlands with temper proof pillar</t>
  </si>
  <si>
    <t>as shown on the drawings</t>
  </si>
  <si>
    <t>9.1.1</t>
  </si>
  <si>
    <t>9.1.2</t>
  </si>
  <si>
    <t>9.1.3</t>
  </si>
  <si>
    <t>9.2.1</t>
  </si>
  <si>
    <t>9.3.1</t>
  </si>
  <si>
    <t>9.4.1</t>
  </si>
  <si>
    <t>9.5.1</t>
  </si>
  <si>
    <t>9.6.1</t>
  </si>
  <si>
    <t>9.6.2</t>
  </si>
  <si>
    <t xml:space="preserve">compact and dispose of surplus material within the reehaul distance of 1 km, for pipes up to &amp; </t>
  </si>
  <si>
    <t>Extra over 3.1.1.4 to 3.1.1.5 for hard rock excavation (Ref. PSDB 3.1)</t>
  </si>
  <si>
    <t>surplus material within freehaul distance of 1 km</t>
  </si>
  <si>
    <t xml:space="preserve">Excavate unsuitable material from bottom of trench, incl. backfill compact and dispose of </t>
  </si>
  <si>
    <t>Supply only of imported bedding from commercial sources</t>
  </si>
  <si>
    <t>Supply lay joint bed on Class B bedding (supply &amp; lay) and test the following pipes, incl. couplings:</t>
  </si>
  <si>
    <t>Excavate in all materials for trenches, backfill</t>
  </si>
  <si>
    <t xml:space="preserve">compact and dispose of surplus material within </t>
  </si>
  <si>
    <t xml:space="preserve">Excavate and dispose of unsuitable material from </t>
  </si>
  <si>
    <t xml:space="preserve">the freehaul distance of 1 km, for the following </t>
  </si>
  <si>
    <t>trench widths &amp; depths:</t>
  </si>
  <si>
    <t xml:space="preserve">Supply and install Polypropylene or Cast Iron </t>
  </si>
  <si>
    <t xml:space="preserve">Saddles for erf connections with Outlet standard </t>
  </si>
  <si>
    <t xml:space="preserve">20mm dia BSP thread to fit the following pipes: </t>
  </si>
  <si>
    <t>ELECTRICITY</t>
  </si>
  <si>
    <t>ELECTRICITY, ETC TO NEW WORK ON</t>
  </si>
  <si>
    <t>ELECTRICAL CONNECTIONS</t>
  </si>
  <si>
    <t>All electrical work requires an electrical compliance certificate.</t>
  </si>
  <si>
    <t>(All conduits to be built into the walls, no chasing into brick work will be allowed.)</t>
  </si>
  <si>
    <r>
      <t>m</t>
    </r>
    <r>
      <rPr>
        <vertAlign val="superscript"/>
        <sz val="12"/>
        <rFont val="Tahoma"/>
        <family val="2"/>
      </rPr>
      <t>3</t>
    </r>
  </si>
  <si>
    <t>,</t>
  </si>
  <si>
    <t>Roadbed preparation and the compaction of material:</t>
  </si>
  <si>
    <t>ha</t>
  </si>
  <si>
    <t>EARTHWORKS (GRAVEL ROAD)</t>
  </si>
  <si>
    <t xml:space="preserve">Supply, place and compact to 90% MOD selected </t>
  </si>
  <si>
    <t xml:space="preserve">fill (G7) behind kerbs to form verges </t>
  </si>
  <si>
    <t>1200 DA</t>
  </si>
  <si>
    <t>EARTHWORKS (SMALL WORKS)</t>
  </si>
  <si>
    <t>Restricted Excavation</t>
  </si>
  <si>
    <t xml:space="preserve">a) Excavate for restricted foundations, footings </t>
  </si>
  <si>
    <t>and trenches in all materials and use for backfill</t>
  </si>
  <si>
    <t xml:space="preserve"> or embankment or dispose</t>
  </si>
  <si>
    <t xml:space="preserve"> SECTION 2 : GRAVEL ROADS &amp; WALKWAYS</t>
  </si>
  <si>
    <t xml:space="preserve">SECTION 4 : SEPTIC TANK </t>
  </si>
  <si>
    <t>SECTION NO. 4 - SEPTIC TANK</t>
  </si>
  <si>
    <r>
      <t>m</t>
    </r>
    <r>
      <rPr>
        <vertAlign val="superscript"/>
        <sz val="12"/>
        <rFont val="Tahoma"/>
        <family val="2"/>
      </rPr>
      <t>2</t>
    </r>
  </si>
  <si>
    <t>Remove Topsoil to norminal depth 150 mm, stockpile and maintain</t>
  </si>
  <si>
    <t>EARTHWORKS (SMALL WORKS )</t>
  </si>
  <si>
    <r>
      <t>m</t>
    </r>
    <r>
      <rPr>
        <vertAlign val="superscript"/>
        <sz val="12"/>
        <rFont val="Tahoma"/>
        <family val="2"/>
      </rPr>
      <t>3</t>
    </r>
    <r>
      <rPr>
        <sz val="12"/>
        <rFont val="Tahoma"/>
        <family val="2"/>
      </rPr>
      <t>km</t>
    </r>
  </si>
  <si>
    <r>
      <t xml:space="preserve">Nominal 100 mm diam. 45 </t>
    </r>
    <r>
      <rPr>
        <vertAlign val="superscript"/>
        <sz val="12"/>
        <rFont val="Tahoma"/>
        <family val="2"/>
      </rPr>
      <t>o</t>
    </r>
    <r>
      <rPr>
        <sz val="12"/>
        <rFont val="Tahoma"/>
        <family val="2"/>
      </rPr>
      <t xml:space="preserve"> bend.</t>
    </r>
  </si>
  <si>
    <t>Extra-over items 5.1.1 for hard rock</t>
  </si>
  <si>
    <t>SITE CLEARANCE</t>
  </si>
  <si>
    <t>Clear and grub</t>
  </si>
  <si>
    <t>8.3.2a</t>
  </si>
  <si>
    <t>Excavate for restricted foundations, footings and trenches in all materials and use for backfill or embankment or dispose</t>
  </si>
  <si>
    <t>Extra-over for</t>
  </si>
  <si>
    <t>1) intermediate excavation</t>
  </si>
  <si>
    <t>2) hard rock excavation</t>
  </si>
  <si>
    <t>8.3.2b</t>
  </si>
  <si>
    <t>4.2.3</t>
  </si>
  <si>
    <t>4.2.4</t>
  </si>
  <si>
    <t>1200 GA</t>
  </si>
  <si>
    <t>8.2.</t>
  </si>
  <si>
    <t>Formwork</t>
  </si>
  <si>
    <t>Rough</t>
  </si>
  <si>
    <t>8.2.2</t>
  </si>
  <si>
    <t>CONCRETE (SMALL WORKS )</t>
  </si>
  <si>
    <t>8.3.</t>
  </si>
  <si>
    <t>Reinforcement</t>
  </si>
  <si>
    <t>High-tensile Steel</t>
  </si>
  <si>
    <t>High-tensile Welded Mesh (Ref 193)</t>
  </si>
  <si>
    <t>Concrete</t>
  </si>
  <si>
    <t>8.4.</t>
  </si>
  <si>
    <t>8.4.2</t>
  </si>
  <si>
    <t>Blinding layer of 30mm Concrete Strenth (15Mpa/19mm)</t>
  </si>
  <si>
    <t>4.2.5</t>
  </si>
  <si>
    <t>Strength Concrete, Tank  (30 Mpa/19mm)</t>
  </si>
  <si>
    <t>4.2.6</t>
  </si>
  <si>
    <r>
      <t>m</t>
    </r>
    <r>
      <rPr>
        <vertAlign val="superscript"/>
        <sz val="12"/>
        <color indexed="8"/>
        <rFont val="Tahoma"/>
        <family val="2"/>
      </rPr>
      <t>3</t>
    </r>
  </si>
  <si>
    <r>
      <t>m</t>
    </r>
    <r>
      <rPr>
        <vertAlign val="superscript"/>
        <sz val="12"/>
        <color indexed="8"/>
        <rFont val="Tahoma"/>
        <family val="2"/>
      </rPr>
      <t>2</t>
    </r>
  </si>
  <si>
    <t>1200 DK</t>
  </si>
  <si>
    <t>GABIONS AND PITCHING</t>
  </si>
  <si>
    <t>Surface preparation for bedding of gabions</t>
  </si>
  <si>
    <t>8.2.1a</t>
  </si>
  <si>
    <t>Cavities filled with approved excavated material or rock</t>
  </si>
  <si>
    <t>Gabions</t>
  </si>
  <si>
    <t>Geotextile (or geomembrane)</t>
  </si>
  <si>
    <t>8.2.4</t>
  </si>
  <si>
    <t>Smooth</t>
  </si>
  <si>
    <t>6.1.1</t>
  </si>
  <si>
    <t>6.1.1.1</t>
  </si>
  <si>
    <t>6.1.1.2</t>
  </si>
  <si>
    <t>6.1.1.3</t>
  </si>
  <si>
    <t>6.2.1</t>
  </si>
  <si>
    <t>6.2.2</t>
  </si>
  <si>
    <t>6.3.1</t>
  </si>
  <si>
    <t>6.3.2</t>
  </si>
  <si>
    <t>6.3.3</t>
  </si>
  <si>
    <t>6.3.4</t>
  </si>
  <si>
    <t>6.4.1</t>
  </si>
  <si>
    <t>6.5.1</t>
  </si>
  <si>
    <t>6.6.1</t>
  </si>
  <si>
    <t>6.6.2</t>
  </si>
  <si>
    <t>6.6.3</t>
  </si>
  <si>
    <t>6.6.4</t>
  </si>
  <si>
    <t>6.6.5</t>
  </si>
  <si>
    <t>SECTION 6 : WATER RETICULATION</t>
  </si>
  <si>
    <t>item 5.3</t>
  </si>
  <si>
    <t>item 5.5</t>
  </si>
  <si>
    <t xml:space="preserve"> SECTION 2 : GRAVEL ROADS </t>
  </si>
  <si>
    <t>SECTION 4 : SEPTIC TANK</t>
  </si>
  <si>
    <t xml:space="preserve">SECTION 5 : ELAVATED TANK </t>
  </si>
  <si>
    <t>SECTION 7 : GUARD HOUSE</t>
  </si>
  <si>
    <t>SECTION 8 : ABLUTION FACILITIES</t>
  </si>
  <si>
    <t>SECTION 9 : BOUNDARY WALL</t>
  </si>
  <si>
    <t>BOREHOLE INCLUDING ACCESSORIES AND FITTINGS</t>
  </si>
  <si>
    <t xml:space="preserve">Prov </t>
  </si>
  <si>
    <t xml:space="preserve">Supply and install 150mm diameter steel AP </t>
  </si>
  <si>
    <t xml:space="preserve">casings, backfilling wall, annulus and casings, </t>
  </si>
  <si>
    <t xml:space="preserve">inject cement grout to protect borehole surface </t>
  </si>
  <si>
    <t xml:space="preserve">from surface water up to 10m below the ground </t>
  </si>
  <si>
    <t>level, collection and water sample analysis,</t>
  </si>
  <si>
    <t>borehole detail report with progress photographs,</t>
  </si>
  <si>
    <t xml:space="preserve">suitable borehole pump including test and flushing </t>
  </si>
  <si>
    <t>for at least 36hrs</t>
  </si>
  <si>
    <t xml:space="preserve">REFURBISHMENT OF TLOKWENG CEMETERY </t>
  </si>
  <si>
    <t xml:space="preserve">P. Sum </t>
  </si>
  <si>
    <t>per manufactures specifications. See drawing,</t>
  </si>
  <si>
    <t xml:space="preserve">"Male &amp; Female VIP toilet" for description. </t>
  </si>
  <si>
    <t xml:space="preserve">"Disabled VIP toilet" for description. </t>
  </si>
  <si>
    <t xml:space="preserve">Excavate in compacted pickable material as defined not exceeding 2 m deep </t>
  </si>
  <si>
    <t>CONCRETE AND REINFORCEMENT</t>
  </si>
  <si>
    <t xml:space="preserve">Concrete foundation 25MPa/19mm </t>
  </si>
  <si>
    <t>High Yeild steel reinforcement to structural work</t>
  </si>
  <si>
    <t>10mm Diameter bars</t>
  </si>
  <si>
    <t xml:space="preserve">ton </t>
  </si>
  <si>
    <t xml:space="preserve">8mm Diameter bars </t>
  </si>
  <si>
    <t>On compacted earth under concrete foundation</t>
  </si>
  <si>
    <t>150mm Brickforce</t>
  </si>
  <si>
    <t xml:space="preserve">Brick on edge copping </t>
  </si>
  <si>
    <t xml:space="preserve">Site Clearance </t>
  </si>
  <si>
    <t xml:space="preserve">EARTHWORKS </t>
  </si>
  <si>
    <t xml:space="preserve">Weed killer </t>
  </si>
  <si>
    <t xml:space="preserve">Scarify and Compact </t>
  </si>
  <si>
    <t xml:space="preserve">Ramp </t>
  </si>
  <si>
    <t>bases</t>
  </si>
  <si>
    <t>High Yield steel reinforcement to structural concrete work</t>
  </si>
  <si>
    <t>8mm Diameter bars</t>
  </si>
  <si>
    <t>half brick walls</t>
  </si>
  <si>
    <t>one brick walls</t>
  </si>
  <si>
    <t xml:space="preserve">Brickwork in piers </t>
  </si>
  <si>
    <t xml:space="preserve">Precast Concrete lintel </t>
  </si>
  <si>
    <t>Brick on edge lintel</t>
  </si>
  <si>
    <t xml:space="preserve"> Door, size760 x 2065 mm. </t>
  </si>
  <si>
    <t xml:space="preserve"> Door, size 883 x 2067 mm.  </t>
  </si>
  <si>
    <t xml:space="preserve"> Door, size 815 x 2065 mm.  </t>
  </si>
  <si>
    <t>Ceramics coved skirting 150mm high.</t>
  </si>
  <si>
    <t>568 x 392 x346mm wall mounted paraplegic WC</t>
  </si>
  <si>
    <t xml:space="preserve">Provide R 90 000 for internal plumbing and associated soil drainage including gulleys, maholes, pipes in ground, etc </t>
  </si>
  <si>
    <t>568 x 392 x346mm wall mounted WC</t>
  </si>
  <si>
    <t xml:space="preserve">Wash Hand basin with one piece pressed bowl </t>
  </si>
  <si>
    <t xml:space="preserve">Paraplegic Wash Hand basin with extended handle </t>
  </si>
  <si>
    <t xml:space="preserve">Screed to floor </t>
  </si>
  <si>
    <t xml:space="preserve">GLAZING </t>
  </si>
  <si>
    <t>Alluminium window type W01 size 600 x 900mm</t>
  </si>
  <si>
    <t>8.1.1</t>
  </si>
  <si>
    <t>8.1.2</t>
  </si>
  <si>
    <t>8.1.3</t>
  </si>
  <si>
    <t>8.1.4</t>
  </si>
  <si>
    <t>8.1.5</t>
  </si>
  <si>
    <t>8.1.6</t>
  </si>
  <si>
    <t>8.2.3</t>
  </si>
  <si>
    <t>8.2.5</t>
  </si>
  <si>
    <t>8.2.7</t>
  </si>
  <si>
    <t>8.3.6</t>
  </si>
  <si>
    <t>8.3.7</t>
  </si>
  <si>
    <t>8.3.8</t>
  </si>
  <si>
    <t>8.3.9</t>
  </si>
  <si>
    <t>8.5.1</t>
  </si>
  <si>
    <t>8.5.2</t>
  </si>
  <si>
    <t>8.5.3</t>
  </si>
  <si>
    <t>8.5.4</t>
  </si>
  <si>
    <t>8.5.5</t>
  </si>
  <si>
    <t>8.5.6</t>
  </si>
  <si>
    <t>8.5.7</t>
  </si>
  <si>
    <t>8.6.2</t>
  </si>
  <si>
    <t>8.6.3</t>
  </si>
  <si>
    <t>8.7.1</t>
  </si>
  <si>
    <t>8.8.1</t>
  </si>
  <si>
    <t>8.8.2</t>
  </si>
  <si>
    <t>8.9.1</t>
  </si>
  <si>
    <t>8.9.2</t>
  </si>
  <si>
    <t>8.9.3</t>
  </si>
  <si>
    <t>8.10.1</t>
  </si>
  <si>
    <t>8.10.2</t>
  </si>
  <si>
    <t>8.11.1</t>
  </si>
  <si>
    <t>8.11.2</t>
  </si>
  <si>
    <t>8.11.3</t>
  </si>
  <si>
    <t>8.11.4</t>
  </si>
  <si>
    <t>8.11.5</t>
  </si>
  <si>
    <t>8.12.1</t>
  </si>
  <si>
    <t>8.12.2</t>
  </si>
  <si>
    <t xml:space="preserve">Fibre cement ceilings </t>
  </si>
  <si>
    <t xml:space="preserve">Coved Cornice </t>
  </si>
  <si>
    <t>8.5.8</t>
  </si>
  <si>
    <t>8.5.9</t>
  </si>
  <si>
    <t>None slip floor tiles</t>
  </si>
  <si>
    <t>8.9.4</t>
  </si>
  <si>
    <t>8.10.3</t>
  </si>
  <si>
    <t>8.5.10</t>
  </si>
  <si>
    <t xml:space="preserve">600 x 600mm Trap door </t>
  </si>
  <si>
    <t>Roof construction overall area 105m2</t>
  </si>
  <si>
    <t>SECTION NO. 7 - GUARD HOUSE</t>
  </si>
  <si>
    <t>7.1.1</t>
  </si>
  <si>
    <t>7.1.2</t>
  </si>
  <si>
    <t>7.1.3</t>
  </si>
  <si>
    <t>7.1.4</t>
  </si>
  <si>
    <t>Excavate for column bases</t>
  </si>
  <si>
    <t>7.1.5</t>
  </si>
  <si>
    <t>18.79</t>
  </si>
  <si>
    <t>7.1.10</t>
  </si>
  <si>
    <t>weed killer</t>
  </si>
  <si>
    <t>7.2.1</t>
  </si>
  <si>
    <t>25Mpa Concrete Surface beds</t>
  </si>
  <si>
    <t>7.2.2</t>
  </si>
  <si>
    <t>25Mpa Concrete Foundation</t>
  </si>
  <si>
    <t>7.2.3</t>
  </si>
  <si>
    <t xml:space="preserve">25Mpa Concrete in bases </t>
  </si>
  <si>
    <t>7.2.4</t>
  </si>
  <si>
    <t>Y10 Reinforcement bar</t>
  </si>
  <si>
    <t>7.2.5</t>
  </si>
  <si>
    <t>Y8 Reinforcement bar</t>
  </si>
  <si>
    <t>7.2.6</t>
  </si>
  <si>
    <t>7.2.8</t>
  </si>
  <si>
    <t>Concrete reinforcement</t>
  </si>
  <si>
    <t>7.3.1</t>
  </si>
  <si>
    <t>7.3.2</t>
  </si>
  <si>
    <t>7.3.3</t>
  </si>
  <si>
    <t>one Brickwall in gables ends</t>
  </si>
  <si>
    <t>7.3.4</t>
  </si>
  <si>
    <t>Bricks in piers</t>
  </si>
  <si>
    <t>7.3.5</t>
  </si>
  <si>
    <t>Brick -on- edge lintel</t>
  </si>
  <si>
    <t>7.3.6</t>
  </si>
  <si>
    <t>Paving blocks</t>
  </si>
  <si>
    <t>7.5.1</t>
  </si>
  <si>
    <t>Timber door frame for doors size 883 x 2067mm for one brickwall</t>
  </si>
  <si>
    <t>6.00</t>
  </si>
  <si>
    <t>7.5.2</t>
  </si>
  <si>
    <t>600 x 600mm trap door</t>
  </si>
  <si>
    <t>1.00</t>
  </si>
  <si>
    <t>7.5.3</t>
  </si>
  <si>
    <t>Roof  construction overall area 150 m2</t>
  </si>
  <si>
    <t>7.6.1</t>
  </si>
  <si>
    <t>7.7.1</t>
  </si>
  <si>
    <t>ALUMINIUM</t>
  </si>
  <si>
    <t>7.8.2</t>
  </si>
  <si>
    <t>Aluminium door type D01 size 1730 x 2100</t>
  </si>
  <si>
    <t>7.8.3</t>
  </si>
  <si>
    <t>Aluminium Window type W01 size 600 x 1200</t>
  </si>
  <si>
    <t>4.00</t>
  </si>
  <si>
    <t>Aluminium Window type W02 size 1200 x 600</t>
  </si>
  <si>
    <t>3.00</t>
  </si>
  <si>
    <t>Aluminium Window type W01 size 600 x 600</t>
  </si>
  <si>
    <t>2.00</t>
  </si>
  <si>
    <t>Aluminium Window type W02 size 1430 x 1430</t>
  </si>
  <si>
    <t>7.9.1</t>
  </si>
  <si>
    <t>7.9.2</t>
  </si>
  <si>
    <t>7.10.1</t>
  </si>
  <si>
    <t>7.10.2</t>
  </si>
  <si>
    <t>On doors frame</t>
  </si>
  <si>
    <t>on door</t>
  </si>
  <si>
    <t>7.11.1</t>
  </si>
  <si>
    <t>REFURBISHMENT TLOKWENG CEMETERY</t>
  </si>
  <si>
    <t>7.12.1</t>
  </si>
  <si>
    <t>Coved Cornice</t>
  </si>
  <si>
    <t>7.12.2</t>
  </si>
  <si>
    <t>Fibre  cement ceilings</t>
  </si>
  <si>
    <t>74.00</t>
  </si>
  <si>
    <t>RAINWATER DISPOSAL</t>
  </si>
  <si>
    <t>0,8 mm Galvanized sheet iron rainwater goods:</t>
  </si>
  <si>
    <t>100 x 150 x 100 mm VHV galvanized sheet iron gutter fixed to falls on alloy brackets screwed to facia, at not exceeding 750 mm centres.</t>
  </si>
  <si>
    <t>75 mm Diameter galvanized sheet iron seamless rainwater downpipe fixed to walls on alloy brackets at not exceeding 1500 mm centres.</t>
  </si>
  <si>
    <t>Extra over eaves gutter for:</t>
  </si>
  <si>
    <t>Outlet with 75 mm diameter nozzle and domical galvanized iron grating.</t>
  </si>
  <si>
    <t>Corner piece.</t>
  </si>
  <si>
    <t>Extra over downpipe for:</t>
  </si>
  <si>
    <t>Shoe.</t>
  </si>
  <si>
    <t>600 mm Projecting eaves offset.</t>
  </si>
  <si>
    <t>Springbok 510 x 405mm White vitreous china wash hand basin with one tap hole plug, waste, plug and chain and concealed brackets</t>
  </si>
  <si>
    <t>Hibiscus white 772654/772656 closed coupled vitreous china pan with p-trap complete with 9 Litre cistern matching cistern and heavy duty white double flap seat.</t>
  </si>
  <si>
    <t>8.2.8</t>
  </si>
  <si>
    <t>7.2.7</t>
  </si>
  <si>
    <t>7.2.9</t>
  </si>
  <si>
    <t>7.3.7</t>
  </si>
  <si>
    <t>7.3.8</t>
  </si>
  <si>
    <t>7.3.9</t>
  </si>
  <si>
    <t>7.4.1</t>
  </si>
  <si>
    <t>7.4.2</t>
  </si>
  <si>
    <t>7.4.3</t>
  </si>
  <si>
    <t>7.11.2</t>
  </si>
  <si>
    <t>7.1.12</t>
  </si>
  <si>
    <t>7.1.7</t>
  </si>
  <si>
    <t>7.1.8</t>
  </si>
  <si>
    <t>7.1.9</t>
  </si>
  <si>
    <t>7.1.11</t>
  </si>
  <si>
    <t>7.1.13</t>
  </si>
  <si>
    <t>7.2.10</t>
  </si>
  <si>
    <t>7.2.11</t>
  </si>
  <si>
    <t>windows, etc</t>
  </si>
  <si>
    <t xml:space="preserve">On walls, stepped up in cavities, under cills, </t>
  </si>
  <si>
    <t xml:space="preserve"> TOTAL CARRIED FORWARD TO SECTION 7 SUMMARY</t>
  </si>
  <si>
    <t>SECTION 7 : GUARDHOUSE</t>
  </si>
  <si>
    <t>7.7.2</t>
  </si>
  <si>
    <t>7.7.3</t>
  </si>
  <si>
    <t>7.8.1</t>
  </si>
  <si>
    <t>7.10.</t>
  </si>
  <si>
    <t>item 7.11.1</t>
  </si>
  <si>
    <t>7.6.2</t>
  </si>
  <si>
    <t>7.6.3</t>
  </si>
  <si>
    <t>7.6.4</t>
  </si>
  <si>
    <t>7.6.5</t>
  </si>
  <si>
    <t>7.6.6</t>
  </si>
  <si>
    <t>4 mm Roughcast obscure glass in panes exceeding 0,1 and not exceeding 0,5 m2.</t>
  </si>
  <si>
    <t>4 mm Smooth cast glass in panes exceeding 0,1 and not exceeding 0,5 m2.</t>
  </si>
  <si>
    <t>7.5.4</t>
  </si>
  <si>
    <t>7.5.5</t>
  </si>
  <si>
    <t>SECTION 9 : ABLUTION FACILITIES</t>
  </si>
  <si>
    <t>Cut and fit tiles around WC pan.</t>
  </si>
  <si>
    <t>Gail Ceramics coved skirting ref. 4000-111 size 240 x 100 x 12,5 mm.</t>
  </si>
  <si>
    <t>7.11.</t>
  </si>
  <si>
    <t>7.11.3</t>
  </si>
  <si>
    <t>7.11.4</t>
  </si>
  <si>
    <t>7.11.5</t>
  </si>
  <si>
    <t>BILL NO.12</t>
  </si>
  <si>
    <t xml:space="preserve">SECTION 7 SUMMARY </t>
  </si>
  <si>
    <t>BILL NO. 13</t>
  </si>
  <si>
    <t>7.13.1</t>
  </si>
  <si>
    <t>7.13.2</t>
  </si>
  <si>
    <t>7.13.3</t>
  </si>
  <si>
    <t>7.13.4</t>
  </si>
  <si>
    <t>7.13.5</t>
  </si>
  <si>
    <t>7.13.6</t>
  </si>
  <si>
    <t>7.13.7</t>
  </si>
  <si>
    <t>7.13.8</t>
  </si>
  <si>
    <t>GLASING</t>
  </si>
  <si>
    <t>7.9.3</t>
  </si>
  <si>
    <t>7.9.4</t>
  </si>
  <si>
    <t>7.9.5</t>
  </si>
  <si>
    <t>SECTION 5 : ELEVATED TANK</t>
  </si>
  <si>
    <t>Pavement layers constructed from om commercial sources</t>
  </si>
  <si>
    <t xml:space="preserve">  (a) 75 mm dia Cast iron</t>
  </si>
  <si>
    <t>SECTION NO. 6 - WATER RETICULATION</t>
  </si>
  <si>
    <t>8.1.7</t>
  </si>
  <si>
    <t>8.1.8</t>
  </si>
  <si>
    <t xml:space="preserve"> TOTAL CARRIED FORWARD SECTION 8 SUMMARY</t>
  </si>
  <si>
    <t>8.2.9</t>
  </si>
  <si>
    <t xml:space="preserve"> TOTAL CARRIED FORWARD TO SECTION 8 SUMMARY</t>
  </si>
  <si>
    <t xml:space="preserve">Timberdoor frame door size 760 x 2065mm for one </t>
  </si>
  <si>
    <t xml:space="preserve">brickwall </t>
  </si>
  <si>
    <t>Timberdoor frame door size 883 x 2067mm for one</t>
  </si>
  <si>
    <t xml:space="preserve"> brickwall </t>
  </si>
  <si>
    <t xml:space="preserve">Timberdoor frame door size 883 x 2067mm for one </t>
  </si>
  <si>
    <t>8.6.1</t>
  </si>
  <si>
    <t>SECTION 7: GUARDHOUSE</t>
  </si>
  <si>
    <t>8.10.</t>
  </si>
  <si>
    <t>Glazing to alluminium fixed with approved sealant strip:</t>
  </si>
  <si>
    <t>8.11.6</t>
  </si>
  <si>
    <t>8.11.7</t>
  </si>
  <si>
    <t>8.11.8</t>
  </si>
  <si>
    <t>8.11.9</t>
  </si>
  <si>
    <t>8.11.10</t>
  </si>
  <si>
    <t>8.11.11</t>
  </si>
  <si>
    <t>BILL 13</t>
  </si>
  <si>
    <t>8.13.1</t>
  </si>
  <si>
    <t>8.13.2</t>
  </si>
  <si>
    <t>8.13.3</t>
  </si>
  <si>
    <t>8.13.4</t>
  </si>
  <si>
    <t>item 8.12.1</t>
  </si>
  <si>
    <t>Provision for Main Gates</t>
  </si>
  <si>
    <t xml:space="preserve">2 x Prefabricated VIP toilet complete and installed as </t>
  </si>
  <si>
    <t>9.1</t>
  </si>
  <si>
    <t>Earthfilling with excavated materials</t>
  </si>
  <si>
    <t>M3</t>
  </si>
  <si>
    <t>9.1.4</t>
  </si>
  <si>
    <t>9.2</t>
  </si>
  <si>
    <t>9.2.2</t>
  </si>
  <si>
    <t>9.2.3</t>
  </si>
  <si>
    <t>9.3</t>
  </si>
  <si>
    <t>9.3.2</t>
  </si>
  <si>
    <t>9.4</t>
  </si>
  <si>
    <t>9.4.2</t>
  </si>
  <si>
    <t>9.5</t>
  </si>
  <si>
    <t>9.5.2</t>
  </si>
  <si>
    <t>9.5.3</t>
  </si>
  <si>
    <t>150mm brickforce</t>
  </si>
  <si>
    <t>9.6</t>
  </si>
  <si>
    <t>9.7</t>
  </si>
  <si>
    <t>9.7.1</t>
  </si>
  <si>
    <t>Plastering on walls</t>
  </si>
  <si>
    <t>M2</t>
  </si>
  <si>
    <t>9.7.2</t>
  </si>
  <si>
    <t>PAINT WORK</t>
  </si>
  <si>
    <t>9.8</t>
  </si>
  <si>
    <t>Painting on walls</t>
  </si>
  <si>
    <t>WATER TANK STAND INCLUDING ACCESSORIES</t>
  </si>
  <si>
    <t xml:space="preserve">AND FITTINGS </t>
  </si>
  <si>
    <t xml:space="preserve">structural steel work for 8m steel tower.  Excavate  </t>
  </si>
  <si>
    <t xml:space="preserve">for foundationfooting to a depth not exceeding </t>
  </si>
  <si>
    <t xml:space="preserve">1500mm. Casting of 30/19 Mpa reinforced concrete </t>
  </si>
  <si>
    <t xml:space="preserve">10L Plastic water tanks Fabricate and erection of </t>
  </si>
  <si>
    <t>stubs as per drawing no ICP036/P4/SD06</t>
  </si>
  <si>
    <t>SECTION 10 : FLOODLIGHTING</t>
  </si>
  <si>
    <t xml:space="preserve">REFURBISHMENT OF TLOKWENG </t>
  </si>
  <si>
    <t xml:space="preserve">CEMETERY </t>
  </si>
  <si>
    <t>GENERAL WIRING</t>
  </si>
  <si>
    <t xml:space="preserve">Supply and install 16mm2 Core General purpose </t>
  </si>
  <si>
    <t>wire including excavations, backfilling, etc</t>
  </si>
  <si>
    <t>labour and COC</t>
  </si>
  <si>
    <t>Supply and install 25mm2 x 2 Core SWA cables</t>
  </si>
  <si>
    <t xml:space="preserve">including excavations, backfilling, etc including </t>
  </si>
  <si>
    <t>LUMINAIRES FLOODINGLIGHTING -  LED</t>
  </si>
  <si>
    <t>Supply &amp; Install 108288 Lumen (min) LED, cool</t>
  </si>
  <si>
    <t>white 5700K,CRa70), high-pressuredie-cast</t>
  </si>
  <si>
    <t>aluminium, unpainted with 20KV surge</t>
  </si>
  <si>
    <t xml:space="preserve">protection and high impact polycarbonate </t>
  </si>
  <si>
    <t xml:space="preserve">diffuser (BEKA OMIN blast 2) or equivalent </t>
  </si>
  <si>
    <t>including fiitings labour and COC</t>
  </si>
  <si>
    <t>item 10.3</t>
  </si>
  <si>
    <t>CROSS ARM FITTINGS</t>
  </si>
  <si>
    <t xml:space="preserve">Manufacture, supply and install 6 way cross arms and/or platforms attached to
 the mast structure </t>
  </si>
  <si>
    <t xml:space="preserve">to be connnected and fastened to the mast pole </t>
  </si>
  <si>
    <t>structure including all fittings, labour &amp; COC</t>
  </si>
  <si>
    <t>item 10.5</t>
  </si>
  <si>
    <t>MISCELLANEOUS ITEMS</t>
  </si>
  <si>
    <t>Importation of stone free sand</t>
  </si>
  <si>
    <t>Cart away of access soil, stone and sand</t>
  </si>
  <si>
    <t xml:space="preserve">VENTILATION IMPROVED PIT LATRINE </t>
  </si>
  <si>
    <t xml:space="preserve">TOILETS </t>
  </si>
  <si>
    <t xml:space="preserve">SOLAR POWER INSTALLATION </t>
  </si>
  <si>
    <t xml:space="preserve">Provision for 5KW sollar supply, installation, </t>
  </si>
  <si>
    <t>testing and accessories</t>
  </si>
  <si>
    <t>GATE</t>
  </si>
  <si>
    <t>SECTION 11 : PROVISIONAL SUMS</t>
  </si>
  <si>
    <t>item 11.1</t>
  </si>
  <si>
    <t>item 11,3</t>
  </si>
  <si>
    <t>item 11,5</t>
  </si>
  <si>
    <t>item 11,7</t>
  </si>
  <si>
    <t>item 11,9</t>
  </si>
  <si>
    <t>item 11,11</t>
  </si>
  <si>
    <t xml:space="preserve">SECTION 10 : FLOODLIGHTING </t>
  </si>
  <si>
    <t>Provide R105,000-00 for electrical installations</t>
  </si>
  <si>
    <t xml:space="preserve">Provide R 17 000.00 for internal plumbing and associated soil drainage including gulleys, maholes, pipes in ground, etc </t>
  </si>
  <si>
    <t xml:space="preserve">4 x Prefabricated VIP toilet complete and installed as </t>
  </si>
  <si>
    <t>Provide  R105,000-00 for electrical installations</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</si>
</sst>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44" formatCode="_(&quot;$&quot;* #,##0.00_);_(&quot;$&quot;* \(#,##0.00\);_(&quot;$&quot;* &quot;-&quot;??_);_(@_)"/>
    <numFmt numFmtId="43" formatCode="_(* #,##0.00_);_(* \(#,##0.00\);_(* &quot;-&quot;??_);_(@_)"/>
    <numFmt numFmtId="164" formatCode="&quot;R&quot;#,##0;[Red]\-&quot;R&quot;#,##0"/>
    <numFmt numFmtId="165" formatCode="&quot;R&quot;#,##0.00;[Red]\-&quot;R&quot;#,##0.00"/>
    <numFmt numFmtId="166" formatCode="_-&quot;R&quot;* #,##0.00_-;\-&quot;R&quot;* #,##0.00_-;_-&quot;R&quot;* &quot;-&quot;??_-;_-@_-"/>
    <numFmt numFmtId="167" formatCode="_-* #,##0.00_-;\-* #,##0.00_-;_-* &quot;-&quot;??_-;_-@_-"/>
    <numFmt numFmtId="168" formatCode="_ &quot;R&quot;\ * #,##0.00_ ;_ &quot;R&quot;\ * \-#,##0.00_ ;_ &quot;R&quot;\ * &quot;-&quot;??_ ;_ @_ "/>
    <numFmt numFmtId="169" formatCode="_ * #,##0.00_ ;_ * \-#,##0.00_ ;_ * &quot;-&quot;??_ ;_ @_ "/>
    <numFmt numFmtId="170" formatCode="0.0"/>
    <numFmt numFmtId="171" formatCode="#,##0.0"/>
    <numFmt numFmtId="172" formatCode="#,##0.000"/>
    <numFmt numFmtId="173" formatCode="#,##0.0_);\(#,##0.0\)"/>
    <numFmt numFmtId="174" formatCode="[$R-1C09]\ #,##0.00"/>
    <numFmt numFmtId="175" formatCode="&quot;R&quot;\ #,##0.00"/>
    <numFmt numFmtId="176" formatCode="_(&quot;R&quot;* #,##0.00_);_(&quot;R&quot;* \(#,##0.00\);_(&quot;R&quot;* &quot;-&quot;??_);_(@_)"/>
    <numFmt numFmtId="177" formatCode="[$-1C09]dd\ mmmm\ yyyy;@"/>
    <numFmt numFmtId="178" formatCode="0.00_)"/>
    <numFmt numFmtId="179" formatCode="0.000_)"/>
    <numFmt numFmtId="180" formatCode="&quot;R &quot;#,##0.00"/>
    <numFmt numFmtId="181" formatCode="[$R-1C09]\ #,##0.00;[$R-1C09]\ \-#,##0.00"/>
    <numFmt numFmtId="182" formatCode="&quot;R&quot;#,##0.00"/>
    <numFmt numFmtId="183" formatCode="0.0%"/>
  </numFmts>
  <fonts count="48" x14ac:knownFonts="1">
    <font>
      <sz val="11"/>
      <color theme="1"/>
      <name val="Calibri"/>
      <family val="2"/>
      <scheme val="minor"/>
    </font>
    <font>
      <sz val="10"/>
      <name val="MS Sans Serif"/>
      <family val="2"/>
    </font>
    <font>
      <sz val="10"/>
      <name val="MS Sans Serif"/>
      <family val="2"/>
    </font>
    <font>
      <sz val="10"/>
      <name val="Arial"/>
      <family val="2"/>
    </font>
    <font>
      <sz val="12"/>
      <name val="Arial"/>
      <family val="2"/>
    </font>
    <font>
      <b/>
      <sz val="18"/>
      <name val="Arial"/>
      <family val="2"/>
    </font>
    <font>
      <b/>
      <sz val="12"/>
      <name val="Arial"/>
      <family val="2"/>
    </font>
    <font>
      <sz val="8"/>
      <name val="Times New Roman"/>
      <family val="1"/>
    </font>
    <font>
      <sz val="10"/>
      <name val="Times New Roman"/>
      <family val="1"/>
    </font>
    <font>
      <sz val="12"/>
      <name val="Helv"/>
    </font>
    <font>
      <b/>
      <u/>
      <sz val="10"/>
      <name val="Times New Roman"/>
      <family val="1"/>
    </font>
    <font>
      <u/>
      <sz val="10"/>
      <name val="Times New Roman"/>
      <family val="1"/>
    </font>
    <font>
      <i/>
      <u/>
      <sz val="10"/>
      <name val="Times New Roman"/>
      <family val="1"/>
    </font>
    <font>
      <sz val="10"/>
      <name val="Arial"/>
      <family val="2"/>
    </font>
    <font>
      <sz val="10"/>
      <name val="Arial"/>
      <family val="2"/>
    </font>
    <font>
      <sz val="12"/>
      <color indexed="24"/>
      <name val="Arial"/>
      <family val="2"/>
    </font>
    <font>
      <b/>
      <sz val="18"/>
      <color indexed="24"/>
      <name val="Arial"/>
      <family val="2"/>
    </font>
    <font>
      <b/>
      <sz val="12"/>
      <color indexed="24"/>
      <name val="Arial"/>
      <family val="2"/>
    </font>
    <font>
      <sz val="10"/>
      <name val="MS Sans Serif"/>
      <family val="2"/>
    </font>
    <font>
      <sz val="11"/>
      <name val="Tms Rmn"/>
    </font>
    <font>
      <b/>
      <i/>
      <sz val="16"/>
      <name val="Helv"/>
    </font>
    <font>
      <sz val="8"/>
      <color indexed="10"/>
      <name val="Arial Narrow"/>
      <family val="2"/>
    </font>
    <font>
      <b/>
      <sz val="9"/>
      <color indexed="81"/>
      <name val="Tahoma"/>
      <family val="2"/>
    </font>
    <font>
      <sz val="9"/>
      <color indexed="81"/>
      <name val="Tahoma"/>
      <family val="2"/>
    </font>
    <font>
      <u/>
      <sz val="12"/>
      <name val="Tahoma"/>
      <family val="2"/>
    </font>
    <font>
      <sz val="12"/>
      <name val="Tahoma"/>
      <family val="2"/>
    </font>
    <font>
      <b/>
      <sz val="12"/>
      <name val="Tahoma"/>
      <family val="2"/>
    </font>
    <font>
      <b/>
      <u/>
      <sz val="12"/>
      <name val="Tahoma"/>
      <family val="2"/>
    </font>
    <font>
      <vertAlign val="superscript"/>
      <sz val="12"/>
      <name val="Tahoma"/>
      <family val="2"/>
    </font>
    <font>
      <sz val="8"/>
      <name val="Calibri"/>
      <family val="2"/>
    </font>
    <font>
      <vertAlign val="superscript"/>
      <sz val="12"/>
      <color indexed="8"/>
      <name val="Tahoma"/>
      <family val="2"/>
    </font>
    <font>
      <sz val="11"/>
      <name val="Tahoma"/>
      <family val="2"/>
    </font>
    <font>
      <b/>
      <sz val="11"/>
      <name val="Tahoma"/>
      <family val="2"/>
    </font>
    <font>
      <u/>
      <sz val="11"/>
      <name val="Tahoma"/>
      <family val="2"/>
    </font>
    <font>
      <b/>
      <u/>
      <sz val="11"/>
      <name val="Tahoma"/>
      <family val="2"/>
    </font>
    <font>
      <sz val="11"/>
      <color theme="1"/>
      <name val="Calibri"/>
      <family val="2"/>
      <scheme val="minor"/>
    </font>
    <font>
      <sz val="12"/>
      <color rgb="FFFF0000"/>
      <name val="Tahoma"/>
      <family val="2"/>
    </font>
    <font>
      <sz val="11"/>
      <color rgb="FFFF0000"/>
      <name val="Tahoma"/>
      <family val="2"/>
    </font>
    <font>
      <b/>
      <sz val="12"/>
      <color rgb="FFFF0000"/>
      <name val="Tahoma"/>
      <family val="2"/>
    </font>
    <font>
      <b/>
      <u/>
      <sz val="12"/>
      <color rgb="FFFF0000"/>
      <name val="Tahoma"/>
      <family val="2"/>
    </font>
    <font>
      <sz val="12"/>
      <color theme="1"/>
      <name val="Tahoma"/>
      <family val="2"/>
    </font>
    <font>
      <b/>
      <u/>
      <sz val="12"/>
      <color theme="1"/>
      <name val="Tahoma"/>
      <family val="2"/>
    </font>
    <font>
      <b/>
      <sz val="16"/>
      <color rgb="FF404040"/>
      <name val="Trebuchet MS"/>
      <family val="2"/>
    </font>
    <font>
      <u/>
      <sz val="12"/>
      <color theme="1"/>
      <name val="Tahoma"/>
      <family val="2"/>
    </font>
    <font>
      <b/>
      <sz val="12"/>
      <color theme="1"/>
      <name val="Tahoma"/>
      <family val="2"/>
    </font>
    <font>
      <u/>
      <sz val="12"/>
      <color rgb="FFFF0000"/>
      <name val="Tahoma"/>
      <family val="2"/>
    </font>
    <font>
      <sz val="11"/>
      <name val="Calibri"/>
      <family val="2"/>
      <scheme val="minor"/>
    </font>
    <font>
      <sz val="11"/>
      <color theme="1"/>
      <name val="Tahoma"/>
      <family val="2"/>
    </font>
  </fonts>
  <fills count="9">
    <fill>
      <patternFill patternType="none"/>
    </fill>
    <fill>
      <patternFill patternType="gray125"/>
    </fill>
    <fill>
      <patternFill patternType="solid">
        <fgColor indexed="9"/>
        <bgColor indexed="9"/>
      </patternFill>
    </fill>
    <fill>
      <patternFill patternType="solid">
        <fgColor indexed="53"/>
        <bgColor indexed="64"/>
      </patternFill>
    </fill>
    <fill>
      <patternFill patternType="solid">
        <fgColor indexed="53"/>
        <bgColor indexed="52"/>
      </patternFill>
    </fill>
    <fill>
      <patternFill patternType="solid">
        <fgColor indexed="15"/>
      </patternFill>
    </fill>
    <fill>
      <patternFill patternType="solid">
        <fgColor rgb="FFFFFF00"/>
        <bgColor indexed="64"/>
      </patternFill>
    </fill>
    <fill>
      <patternFill patternType="solid">
        <fgColor theme="0"/>
        <bgColor indexed="64"/>
      </patternFill>
    </fill>
    <fill>
      <patternFill patternType="solid">
        <fgColor rgb="FFFFFFFF"/>
        <bgColor indexed="64"/>
      </patternFill>
    </fill>
  </fills>
  <borders count="49">
    <border>
      <start/>
      <end/>
      <top/>
      <bottom/>
      <diagonal/>
    </border>
    <border>
      <start style="thick">
        <color indexed="64"/>
      </start>
      <end style="thick">
        <color indexed="64"/>
      </end>
      <top/>
      <bottom/>
      <diagonal/>
    </border>
    <border>
      <start/>
      <end/>
      <top style="medium">
        <color indexed="64"/>
      </top>
      <bottom style="medium">
        <color indexed="64"/>
      </bottom>
      <diagonal/>
    </border>
    <border>
      <start/>
      <end/>
      <top style="thin">
        <color indexed="64"/>
      </top>
      <bottom style="thin">
        <color indexed="64"/>
      </bottom>
      <diagonal/>
    </border>
    <border>
      <start style="thick">
        <color indexed="64"/>
      </start>
      <end/>
      <top/>
      <bottom/>
      <diagonal/>
    </border>
    <border>
      <start/>
      <end/>
      <top style="thin">
        <color indexed="64"/>
      </top>
      <bottom style="double">
        <color indexed="64"/>
      </bottom>
      <diagonal/>
    </border>
    <border>
      <start/>
      <end/>
      <top style="medium">
        <color indexed="64"/>
      </top>
      <bottom/>
      <diagonal/>
    </border>
    <border>
      <start style="hair">
        <color indexed="64"/>
      </start>
      <end style="hair">
        <color indexed="64"/>
      </end>
      <top/>
      <bottom/>
      <diagonal/>
    </border>
    <border>
      <start style="hair">
        <color indexed="64"/>
      </start>
      <end style="medium">
        <color indexed="64"/>
      </end>
      <top/>
      <bottom/>
      <diagonal/>
    </border>
    <border>
      <start style="dashed">
        <color indexed="64"/>
      </start>
      <end style="dashed">
        <color indexed="64"/>
      </end>
      <top/>
      <bottom/>
      <diagonal/>
    </border>
    <border>
      <start style="dashed">
        <color indexed="64"/>
      </start>
      <end style="medium">
        <color indexed="64"/>
      </end>
      <top/>
      <bottom/>
      <diagonal/>
    </border>
    <border>
      <start style="medium">
        <color indexed="64"/>
      </start>
      <end style="dashed">
        <color indexed="64"/>
      </end>
      <top/>
      <bottom/>
      <diagonal/>
    </border>
    <border>
      <start/>
      <end style="medium">
        <color indexed="64"/>
      </end>
      <top/>
      <bottom/>
      <diagonal/>
    </border>
    <border>
      <start style="medium">
        <color indexed="64"/>
      </start>
      <end/>
      <top/>
      <bottom/>
      <diagonal/>
    </border>
    <border>
      <start style="dashed">
        <color indexed="64"/>
      </start>
      <end style="hair">
        <color indexed="64"/>
      </end>
      <top/>
      <bottom/>
      <diagonal/>
    </border>
    <border>
      <start style="dashed">
        <color indexed="64"/>
      </start>
      <end style="hair">
        <color indexed="64"/>
      </end>
      <top/>
      <bottom style="medium">
        <color indexed="64"/>
      </bottom>
      <diagonal/>
    </border>
    <border>
      <start style="hair">
        <color indexed="64"/>
      </start>
      <end style="hair">
        <color indexed="64"/>
      </end>
      <top/>
      <bottom style="medium">
        <color indexed="64"/>
      </bottom>
      <diagonal/>
    </border>
    <border>
      <start style="dashed">
        <color indexed="64"/>
      </start>
      <end style="medium">
        <color indexed="64"/>
      </end>
      <top style="medium">
        <color indexed="64"/>
      </top>
      <bottom/>
      <diagonal/>
    </border>
    <border>
      <start/>
      <end/>
      <top/>
      <bottom style="medium">
        <color indexed="64"/>
      </bottom>
      <diagonal/>
    </border>
    <border>
      <start style="dashed">
        <color indexed="64"/>
      </start>
      <end style="medium">
        <color indexed="64"/>
      </end>
      <top/>
      <bottom style="medium">
        <color indexed="64"/>
      </bottom>
      <diagonal/>
    </border>
    <border>
      <start style="medium">
        <color indexed="64"/>
      </start>
      <end style="hair">
        <color indexed="64"/>
      </end>
      <top/>
      <bottom/>
      <diagonal/>
    </border>
    <border>
      <start style="medium">
        <color indexed="64"/>
      </start>
      <end style="hair">
        <color indexed="64"/>
      </end>
      <top/>
      <bottom style="medium">
        <color indexed="64"/>
      </bottom>
      <diagonal/>
    </border>
    <border>
      <start style="hair">
        <color indexed="64"/>
      </start>
      <end style="medium">
        <color indexed="64"/>
      </end>
      <top/>
      <bottom style="medium">
        <color indexed="64"/>
      </bottom>
      <diagonal/>
    </border>
    <border>
      <start/>
      <end style="dashed">
        <color indexed="64"/>
      </end>
      <top style="medium">
        <color indexed="64"/>
      </top>
      <bottom/>
      <diagonal/>
    </border>
    <border>
      <start/>
      <end style="dashed">
        <color indexed="64"/>
      </end>
      <top/>
      <bottom/>
      <diagonal/>
    </border>
    <border>
      <start/>
      <end style="dashed">
        <color indexed="64"/>
      </end>
      <top/>
      <bottom style="medium">
        <color indexed="64"/>
      </bottom>
      <diagonal/>
    </border>
    <border>
      <start style="hair">
        <color indexed="64"/>
      </start>
      <end style="hair">
        <color indexed="64"/>
      </end>
      <top style="medium">
        <color indexed="64"/>
      </top>
      <bottom/>
      <diagonal/>
    </border>
    <border>
      <start style="medium">
        <color indexed="64"/>
      </start>
      <end/>
      <top style="medium">
        <color indexed="64"/>
      </top>
      <bottom/>
      <diagonal/>
    </border>
    <border>
      <start style="hair">
        <color indexed="64"/>
      </start>
      <end style="medium">
        <color indexed="64"/>
      </end>
      <top style="medium">
        <color indexed="64"/>
      </top>
      <bottom/>
      <diagonal/>
    </border>
    <border>
      <start style="medium">
        <color indexed="64"/>
      </start>
      <end/>
      <top/>
      <bottom style="medium">
        <color indexed="64"/>
      </bottom>
      <diagonal/>
    </border>
    <border>
      <start style="medium">
        <color indexed="64"/>
      </start>
      <end style="hair">
        <color indexed="64"/>
      </end>
      <top style="medium">
        <color indexed="64"/>
      </top>
      <bottom/>
      <diagonal/>
    </border>
    <border>
      <start style="medium">
        <color indexed="64"/>
      </start>
      <end style="dashed">
        <color indexed="64"/>
      </end>
      <top style="medium">
        <color indexed="64"/>
      </top>
      <bottom/>
      <diagonal/>
    </border>
    <border>
      <start style="dashed">
        <color indexed="64"/>
      </start>
      <end style="dashed">
        <color indexed="64"/>
      </end>
      <top style="medium">
        <color indexed="64"/>
      </top>
      <bottom/>
      <diagonal/>
    </border>
    <border>
      <start style="medium">
        <color indexed="64"/>
      </start>
      <end style="dashed">
        <color indexed="64"/>
      </end>
      <top/>
      <bottom style="medium">
        <color indexed="64"/>
      </bottom>
      <diagonal/>
    </border>
    <border>
      <start style="dashed">
        <color indexed="64"/>
      </start>
      <end style="dashed">
        <color indexed="64"/>
      </end>
      <top/>
      <bottom style="medium">
        <color indexed="64"/>
      </bottom>
      <diagonal/>
    </border>
    <border>
      <start style="dashed">
        <color indexed="64"/>
      </start>
      <end style="medium">
        <color indexed="64"/>
      </end>
      <top style="medium">
        <color indexed="64"/>
      </top>
      <bottom style="medium">
        <color indexed="64"/>
      </bottom>
      <diagonal/>
    </border>
    <border>
      <start/>
      <end style="medium">
        <color indexed="64"/>
      </end>
      <top style="medium">
        <color indexed="64"/>
      </top>
      <bottom/>
      <diagonal/>
    </border>
    <border>
      <start/>
      <end style="medium">
        <color indexed="64"/>
      </end>
      <top/>
      <bottom style="medium">
        <color indexed="64"/>
      </bottom>
      <diagonal/>
    </border>
    <border>
      <start style="dashed">
        <color indexed="64"/>
      </start>
      <end/>
      <top/>
      <bottom/>
      <diagonal/>
    </border>
    <border>
      <start style="hair">
        <color indexed="64"/>
      </start>
      <end style="dashed">
        <color indexed="64"/>
      </end>
      <top/>
      <bottom/>
      <diagonal/>
    </border>
    <border>
      <start style="hair">
        <color indexed="64"/>
      </start>
      <end style="dashed">
        <color indexed="64"/>
      </end>
      <top/>
      <bottom style="medium">
        <color indexed="64"/>
      </bottom>
      <diagonal/>
    </border>
    <border>
      <start style="thin">
        <color indexed="64"/>
      </start>
      <end style="thin">
        <color indexed="64"/>
      </end>
      <top/>
      <bottom/>
      <diagonal/>
    </border>
    <border>
      <start/>
      <end/>
      <top/>
      <bottom style="thin">
        <color indexed="64"/>
      </bottom>
      <diagonal/>
    </border>
    <border>
      <start/>
      <end/>
      <top style="thin">
        <color indexed="64"/>
      </top>
      <bottom/>
      <diagonal/>
    </border>
    <border>
      <start style="hair">
        <color indexed="64"/>
      </start>
      <end style="thin">
        <color indexed="64"/>
      </end>
      <top/>
      <bottom/>
      <diagonal/>
    </border>
    <border>
      <start style="dashed">
        <color indexed="64"/>
      </start>
      <end/>
      <top style="medium">
        <color indexed="64"/>
      </top>
      <bottom/>
      <diagonal/>
    </border>
    <border>
      <start style="dashed">
        <color indexed="64"/>
      </start>
      <end/>
      <top/>
      <bottom style="medium">
        <color indexed="64"/>
      </bottom>
      <diagonal/>
    </border>
    <border>
      <start style="medium">
        <color indexed="64"/>
      </start>
      <end/>
      <top style="medium">
        <color indexed="64"/>
      </top>
      <bottom style="medium">
        <color indexed="64"/>
      </bottom>
      <diagonal/>
    </border>
    <border>
      <start/>
      <end style="dashed">
        <color indexed="64"/>
      </end>
      <top style="medium">
        <color indexed="64"/>
      </top>
      <bottom style="medium">
        <color indexed="64"/>
      </bottom>
      <diagonal/>
    </border>
  </borders>
  <cellStyleXfs count="582">
    <xf numFmtId="0" fontId="0" fillId="0" borderId="0"/>
    <xf numFmtId="0" fontId="7" fillId="0" borderId="0">
      <alignment horizontal="center" wrapText="1"/>
      <protection locked="0"/>
    </xf>
    <xf numFmtId="177" fontId="7" fillId="0" borderId="0">
      <alignment horizontal="center" wrapText="1"/>
      <protection locked="0"/>
    </xf>
    <xf numFmtId="169" fontId="35" fillId="0" borderId="0" applyFont="0" applyFill="0" applyBorder="0" applyAlignment="0" applyProtection="0"/>
    <xf numFmtId="179" fontId="19" fillId="0" borderId="0"/>
    <xf numFmtId="179" fontId="19" fillId="0" borderId="0"/>
    <xf numFmtId="179" fontId="19" fillId="0" borderId="0"/>
    <xf numFmtId="179" fontId="19" fillId="0" borderId="0"/>
    <xf numFmtId="179" fontId="19" fillId="0" borderId="0"/>
    <xf numFmtId="179" fontId="19" fillId="0" borderId="0"/>
    <xf numFmtId="179" fontId="19" fillId="0" borderId="0"/>
    <xf numFmtId="179" fontId="19" fillId="0" borderId="0"/>
    <xf numFmtId="4" fontId="15" fillId="0" borderId="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169" fontId="3" fillId="0" borderId="0" applyFont="0" applyFill="0" applyBorder="0" applyAlignment="0" applyProtection="0"/>
    <xf numFmtId="1" fontId="3" fillId="2" borderId="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9" fontId="3" fillId="0" borderId="0" applyFont="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169" fontId="3" fillId="0" borderId="0" applyFont="0" applyFill="0" applyBorder="0" applyAlignment="0" applyProtection="0"/>
    <xf numFmtId="1" fontId="3" fillId="2" borderId="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9" fontId="3" fillId="0" borderId="0" applyFont="0" applyFill="0" applyBorder="0" applyAlignment="0" applyProtection="0"/>
    <xf numFmtId="43" fontId="3" fillId="0" borderId="0" applyFont="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169" fontId="2" fillId="0" borderId="0" applyFont="0" applyFill="0" applyBorder="0" applyAlignment="0" applyProtection="0"/>
    <xf numFmtId="1" fontId="3" fillId="2" borderId="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9" fontId="1" fillId="0" borderId="0" applyFont="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 fontId="15" fillId="0" borderId="0" applyFill="0" applyBorder="0" applyAlignment="0" applyProtection="0"/>
    <xf numFmtId="43" fontId="3" fillId="0" borderId="0" applyFont="0" applyFill="0" applyBorder="0" applyAlignment="0" applyProtection="0"/>
    <xf numFmtId="1" fontId="3" fillId="2" borderId="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 fontId="15" fillId="0" borderId="0" applyFill="0" applyBorder="0" applyAlignment="0" applyProtection="0"/>
    <xf numFmtId="169" fontId="35" fillId="0" borderId="0" applyFont="0" applyFill="0" applyBorder="0" applyAlignment="0" applyProtection="0"/>
    <xf numFmtId="169" fontId="35" fillId="0" borderId="0" applyFont="0" applyFill="0" applyBorder="0" applyAlignment="0" applyProtection="0"/>
    <xf numFmtId="169" fontId="35" fillId="0" borderId="0" applyFont="0" applyFill="0" applyBorder="0" applyAlignment="0" applyProtection="0"/>
    <xf numFmtId="169" fontId="35" fillId="0" borderId="0" applyFont="0" applyFill="0" applyBorder="0" applyAlignment="0" applyProtection="0"/>
    <xf numFmtId="1" fontId="3" fillId="2" borderId="0"/>
    <xf numFmtId="1" fontId="3" fillId="2" borderId="0"/>
    <xf numFmtId="1" fontId="3" fillId="2" borderId="0"/>
    <xf numFmtId="43"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43"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167" fontId="3" fillId="0" borderId="0" applyFont="0" applyFill="0" applyBorder="0" applyAlignment="0" applyProtection="0"/>
    <xf numFmtId="3" fontId="3" fillId="0" borderId="0" applyFont="0" applyFill="0" applyBorder="0" applyAlignment="0" applyProtection="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3" fontId="3" fillId="0" borderId="0" applyFont="0" applyFill="0" applyBorder="0" applyAlignment="0" applyProtection="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71" fontId="3" fillId="0" borderId="1" applyProtection="0"/>
    <xf numFmtId="171" fontId="3" fillId="0" borderId="1" applyProtection="0"/>
    <xf numFmtId="171" fontId="3" fillId="0" borderId="1" applyProtection="0"/>
    <xf numFmtId="4" fontId="8" fillId="0" borderId="1" applyProtection="0"/>
    <xf numFmtId="172" fontId="3" fillId="0" borderId="1" applyProtection="0"/>
    <xf numFmtId="172" fontId="3" fillId="0" borderId="1" applyProtection="0"/>
    <xf numFmtId="172" fontId="3" fillId="0" borderId="1" applyProtection="0"/>
    <xf numFmtId="168" fontId="35" fillId="0" borderId="0" applyFont="0" applyFill="0" applyBorder="0" applyAlignment="0" applyProtection="0"/>
    <xf numFmtId="1" fontId="3" fillId="2" borderId="0"/>
    <xf numFmtId="44" fontId="3" fillId="0" borderId="0" applyFont="0" applyFill="0" applyBorder="0" applyAlignment="0" applyProtection="0"/>
    <xf numFmtId="17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66" fontId="3" fillId="0" borderId="0" applyFont="0" applyFill="0" applyBorder="0" applyAlignment="0" applyProtection="0"/>
    <xf numFmtId="175" fontId="4" fillId="3" borderId="0" applyBorder="0" applyAlignment="0" applyProtection="0"/>
    <xf numFmtId="180" fontId="4" fillId="4" borderId="0" applyBorder="0" applyAlignment="0" applyProtection="0"/>
    <xf numFmtId="168" fontId="35" fillId="0" borderId="0" applyFont="0" applyFill="0" applyBorder="0" applyAlignment="0" applyProtection="0"/>
    <xf numFmtId="3" fontId="3" fillId="0" borderId="0" applyFont="0" applyFill="0" applyBorder="0" applyAlignment="0" applyProtection="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3" fontId="3" fillId="0" borderId="0" applyFont="0" applyFill="0" applyBorder="0" applyAlignment="0" applyProtection="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1" fontId="3" fillId="2" borderId="0"/>
    <xf numFmtId="0" fontId="4" fillId="0" borderId="0" applyProtection="0"/>
    <xf numFmtId="0" fontId="15" fillId="0" borderId="0" applyFill="0" applyBorder="0" applyAlignment="0" applyProtection="0"/>
    <xf numFmtId="177" fontId="4" fillId="0" borderId="0" applyProtection="0"/>
    <xf numFmtId="2" fontId="4" fillId="0" borderId="0" applyProtection="0"/>
    <xf numFmtId="2" fontId="15" fillId="0" borderId="0" applyFill="0" applyBorder="0" applyAlignment="0" applyProtection="0"/>
    <xf numFmtId="0" fontId="6" fillId="0" borderId="2" applyNumberFormat="0" applyAlignment="0" applyProtection="0">
      <alignment horizontal="left" vertical="center"/>
    </xf>
    <xf numFmtId="177" fontId="6" fillId="0" borderId="2" applyNumberFormat="0" applyAlignment="0" applyProtection="0">
      <alignment horizontal="left" vertical="center"/>
    </xf>
    <xf numFmtId="0" fontId="6" fillId="0" borderId="3">
      <alignment horizontal="left" vertical="center"/>
    </xf>
    <xf numFmtId="177" fontId="6" fillId="0" borderId="3">
      <alignment horizontal="left" vertical="center"/>
    </xf>
    <xf numFmtId="0" fontId="5" fillId="0" borderId="0" applyProtection="0"/>
    <xf numFmtId="0" fontId="16" fillId="0" borderId="0" applyNumberFormat="0" applyFill="0" applyBorder="0" applyAlignment="0" applyProtection="0"/>
    <xf numFmtId="0" fontId="16" fillId="0" borderId="0" applyNumberFormat="0" applyFill="0" applyBorder="0" applyAlignment="0" applyProtection="0"/>
    <xf numFmtId="177" fontId="5" fillId="0" borderId="0" applyProtection="0"/>
    <xf numFmtId="0" fontId="6" fillId="0" borderId="0" applyProtection="0"/>
    <xf numFmtId="0" fontId="17" fillId="0" borderId="0" applyNumberFormat="0" applyFill="0" applyBorder="0" applyAlignment="0" applyProtection="0"/>
    <xf numFmtId="177" fontId="6" fillId="0" borderId="0" applyProtection="0"/>
    <xf numFmtId="173" fontId="9" fillId="5" borderId="0"/>
    <xf numFmtId="178" fontId="20" fillId="0" borderId="0"/>
    <xf numFmtId="0" fontId="3" fillId="0" borderId="0"/>
    <xf numFmtId="0" fontId="14" fillId="0" borderId="0"/>
    <xf numFmtId="0" fontId="3" fillId="0" borderId="0"/>
    <xf numFmtId="0" fontId="15" fillId="0" borderId="0"/>
    <xf numFmtId="0" fontId="18" fillId="0" borderId="0"/>
    <xf numFmtId="0" fontId="1" fillId="0" borderId="0"/>
    <xf numFmtId="0" fontId="18" fillId="0" borderId="0"/>
    <xf numFmtId="0" fontId="1" fillId="0" borderId="0"/>
    <xf numFmtId="0" fontId="3" fillId="0" borderId="0"/>
    <xf numFmtId="0" fontId="15" fillId="0" borderId="0"/>
    <xf numFmtId="0" fontId="15" fillId="0" borderId="0"/>
    <xf numFmtId="0" fontId="15" fillId="0" borderId="0"/>
    <xf numFmtId="0" fontId="15" fillId="0" borderId="0"/>
    <xf numFmtId="0" fontId="3" fillId="0" borderId="0"/>
    <xf numFmtId="177" fontId="3" fillId="0" borderId="0"/>
    <xf numFmtId="0" fontId="15"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 fillId="0" borderId="0"/>
    <xf numFmtId="0" fontId="3" fillId="0" borderId="0"/>
    <xf numFmtId="177" fontId="3" fillId="0" borderId="0"/>
    <xf numFmtId="0" fontId="3"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3" fillId="0" borderId="0"/>
    <xf numFmtId="0" fontId="3" fillId="0" borderId="0"/>
    <xf numFmtId="177" fontId="3" fillId="0" borderId="0"/>
    <xf numFmtId="0" fontId="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3" fillId="0" borderId="0"/>
    <xf numFmtId="0" fontId="3" fillId="0" borderId="0"/>
    <xf numFmtId="177" fontId="1" fillId="0" borderId="0"/>
    <xf numFmtId="0" fontId="15" fillId="0" borderId="0"/>
    <xf numFmtId="0" fontId="15" fillId="0" borderId="0"/>
    <xf numFmtId="0" fontId="15" fillId="0" borderId="0"/>
    <xf numFmtId="0" fontId="15" fillId="0" borderId="0"/>
    <xf numFmtId="0" fontId="15" fillId="0" borderId="0"/>
    <xf numFmtId="0" fontId="3" fillId="0" borderId="0"/>
    <xf numFmtId="0" fontId="3" fillId="0" borderId="0"/>
    <xf numFmtId="177" fontId="1" fillId="0" borderId="0"/>
    <xf numFmtId="0" fontId="3" fillId="0" borderId="0"/>
    <xf numFmtId="0" fontId="3" fillId="0" borderId="0"/>
    <xf numFmtId="0" fontId="3" fillId="0" borderId="0"/>
    <xf numFmtId="0" fontId="3" fillId="0" borderId="0"/>
    <xf numFmtId="0" fontId="10" fillId="0" borderId="0"/>
    <xf numFmtId="177" fontId="10" fillId="0" borderId="0"/>
    <xf numFmtId="0" fontId="11" fillId="0" borderId="0"/>
    <xf numFmtId="177" fontId="11" fillId="0" borderId="0"/>
    <xf numFmtId="0" fontId="12" fillId="0" borderId="4"/>
    <xf numFmtId="177" fontId="12" fillId="0" borderId="4"/>
    <xf numFmtId="14" fontId="7" fillId="0" borderId="0">
      <alignment horizontal="center" wrapText="1"/>
      <protection locked="0"/>
    </xf>
    <xf numFmtId="9" fontId="35"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4" fillId="0" borderId="5" applyProtection="0"/>
    <xf numFmtId="177" fontId="4" fillId="0" borderId="5" applyProtection="0"/>
    <xf numFmtId="0" fontId="15" fillId="0" borderId="5" applyNumberFormat="0" applyFill="0" applyAlignment="0" applyProtection="0"/>
    <xf numFmtId="0" fontId="21" fillId="0" borderId="0">
      <alignment vertical="top"/>
    </xf>
    <xf numFmtId="177" fontId="21" fillId="0" borderId="0">
      <alignment vertical="top"/>
    </xf>
  </cellStyleXfs>
  <cellXfs count="828">
    <xf numFmtId="0" fontId="0" fillId="0" borderId="0" xfId="0"/>
    <xf numFmtId="0" fontId="36" fillId="0" borderId="6" xfId="0" applyFont="1" applyBorder="1" applyAlignment="1">
      <alignment horizontal="center" vertical="center"/>
    </xf>
    <xf numFmtId="4" fontId="36" fillId="0" borderId="7" xfId="0" applyNumberFormat="1" applyFont="1" applyBorder="1" applyAlignment="1">
      <alignment horizontal="center" vertical="center"/>
    </xf>
    <xf numFmtId="175" fontId="36" fillId="0" borderId="8" xfId="0" applyNumberFormat="1" applyFont="1" applyBorder="1" applyAlignment="1">
      <alignment horizontal="center" vertical="center"/>
    </xf>
    <xf numFmtId="0" fontId="36" fillId="0" borderId="7" xfId="496" applyFont="1" applyBorder="1" applyAlignment="1">
      <alignment horizontal="center" vertical="center" wrapText="1"/>
    </xf>
    <xf numFmtId="0" fontId="36" fillId="0" borderId="7" xfId="0" applyFont="1" applyBorder="1" applyAlignment="1">
      <alignment vertical="center"/>
    </xf>
    <xf numFmtId="0" fontId="36" fillId="0" borderId="7" xfId="496" applyFont="1" applyBorder="1" applyAlignment="1">
      <alignment horizontal="center" vertical="center"/>
    </xf>
    <xf numFmtId="171" fontId="36" fillId="0" borderId="7" xfId="0" applyNumberFormat="1" applyFont="1" applyBorder="1" applyAlignment="1">
      <alignment horizontal="center" vertical="center"/>
    </xf>
    <xf numFmtId="175" fontId="36" fillId="0" borderId="8" xfId="3" applyNumberFormat="1" applyFont="1" applyFill="1" applyBorder="1" applyAlignment="1">
      <alignment horizontal="center" vertical="center"/>
    </xf>
    <xf numFmtId="0" fontId="37" fillId="0" borderId="0" xfId="0" applyFont="1" applyAlignment="1">
      <alignment horizontal="left"/>
    </xf>
    <xf numFmtId="0" fontId="37" fillId="0" borderId="0" xfId="0" applyFont="1"/>
    <xf numFmtId="0" fontId="37" fillId="0" borderId="0" xfId="0" applyFont="1" applyAlignment="1">
      <alignment horizontal="center"/>
    </xf>
    <xf numFmtId="0" fontId="37" fillId="0" borderId="9" xfId="0" applyFont="1" applyBorder="1" applyAlignment="1">
      <alignment horizontal="center" vertical="top" wrapText="1"/>
    </xf>
    <xf numFmtId="0" fontId="37" fillId="0" borderId="10" xfId="0" applyFont="1" applyBorder="1"/>
    <xf numFmtId="0" fontId="37" fillId="0" borderId="11" xfId="0" applyFont="1" applyBorder="1" applyAlignment="1">
      <alignment vertical="top" wrapText="1"/>
    </xf>
    <xf numFmtId="0" fontId="37" fillId="0" borderId="9" xfId="0" applyFont="1" applyBorder="1" applyAlignment="1">
      <alignment horizontal="left" vertical="top" wrapText="1"/>
    </xf>
    <xf numFmtId="0" fontId="37" fillId="0" borderId="9" xfId="0" applyFont="1" applyBorder="1" applyAlignment="1">
      <alignment vertical="top" wrapText="1"/>
    </xf>
    <xf numFmtId="174" fontId="37" fillId="0" borderId="10" xfId="0" applyNumberFormat="1" applyFont="1" applyBorder="1" applyAlignment="1">
      <alignment horizontal="center"/>
    </xf>
    <xf numFmtId="174" fontId="37" fillId="0" borderId="12" xfId="0" applyNumberFormat="1" applyFont="1" applyBorder="1" applyAlignment="1">
      <alignment horizontal="center"/>
    </xf>
    <xf numFmtId="0" fontId="37" fillId="0" borderId="13" xfId="0" applyFont="1" applyBorder="1" applyAlignment="1">
      <alignment vertical="top" wrapText="1"/>
    </xf>
    <xf numFmtId="0" fontId="37" fillId="0" borderId="9" xfId="0" applyFont="1" applyBorder="1" applyAlignment="1">
      <alignment horizontal="center"/>
    </xf>
    <xf numFmtId="0" fontId="37" fillId="0" borderId="14" xfId="0" applyFont="1" applyBorder="1"/>
    <xf numFmtId="0" fontId="37" fillId="0" borderId="7" xfId="0" applyFont="1" applyBorder="1"/>
    <xf numFmtId="0" fontId="37" fillId="0" borderId="7" xfId="0" applyFont="1" applyBorder="1" applyAlignment="1">
      <alignment horizontal="center"/>
    </xf>
    <xf numFmtId="0" fontId="37" fillId="0" borderId="15" xfId="0" applyFont="1" applyBorder="1"/>
    <xf numFmtId="0" fontId="37" fillId="0" borderId="16" xfId="0" applyFont="1" applyBorder="1"/>
    <xf numFmtId="0" fontId="37" fillId="0" borderId="16" xfId="0" applyFont="1" applyBorder="1" applyAlignment="1">
      <alignment horizontal="center"/>
    </xf>
    <xf numFmtId="0" fontId="37" fillId="0" borderId="6" xfId="0" applyFont="1" applyBorder="1" applyAlignment="1">
      <alignment horizontal="center" vertical="top" wrapText="1"/>
    </xf>
    <xf numFmtId="174" fontId="37" fillId="0" borderId="17" xfId="0" applyNumberFormat="1" applyFont="1" applyBorder="1" applyAlignment="1">
      <alignment horizontal="center"/>
    </xf>
    <xf numFmtId="0" fontId="37" fillId="0" borderId="18" xfId="0" applyFont="1" applyBorder="1" applyAlignment="1">
      <alignment horizontal="center" vertical="top" wrapText="1"/>
    </xf>
    <xf numFmtId="174" fontId="37" fillId="0" borderId="19" xfId="0" applyNumberFormat="1" applyFont="1" applyBorder="1" applyAlignment="1">
      <alignment horizontal="center"/>
    </xf>
    <xf numFmtId="0" fontId="37" fillId="0" borderId="11" xfId="0" applyFont="1" applyBorder="1" applyAlignment="1">
      <alignment horizontal="center" vertical="top" wrapText="1"/>
    </xf>
    <xf numFmtId="174" fontId="37" fillId="0" borderId="0" xfId="0" applyNumberFormat="1" applyFont="1"/>
    <xf numFmtId="0" fontId="36" fillId="0" borderId="0" xfId="0" applyFont="1" applyAlignment="1">
      <alignment vertical="center"/>
    </xf>
    <xf numFmtId="171" fontId="36" fillId="0" borderId="0" xfId="0" applyNumberFormat="1" applyFont="1" applyAlignment="1">
      <alignment horizontal="center" vertical="center"/>
    </xf>
    <xf numFmtId="0" fontId="36" fillId="0" borderId="7" xfId="0" applyFont="1" applyBorder="1" applyAlignment="1">
      <alignment horizontal="center" vertical="center" wrapText="1"/>
    </xf>
    <xf numFmtId="0" fontId="36" fillId="0" borderId="7" xfId="0" applyFont="1" applyBorder="1" applyAlignment="1">
      <alignment horizontal="center" vertical="center"/>
    </xf>
    <xf numFmtId="0" fontId="36" fillId="0" borderId="7" xfId="0" applyFont="1" applyBorder="1" applyAlignment="1">
      <alignment vertical="center" wrapText="1"/>
    </xf>
    <xf numFmtId="170" fontId="36" fillId="0" borderId="20" xfId="0" applyNumberFormat="1" applyFont="1" applyBorder="1" applyAlignment="1">
      <alignment horizontal="left" vertical="center"/>
    </xf>
    <xf numFmtId="3" fontId="36" fillId="0" borderId="7" xfId="0" applyNumberFormat="1" applyFont="1" applyBorder="1" applyAlignment="1">
      <alignment horizontal="center"/>
    </xf>
    <xf numFmtId="171" fontId="36" fillId="0" borderId="7" xfId="3" applyNumberFormat="1" applyFont="1" applyFill="1" applyBorder="1" applyAlignment="1">
      <alignment horizontal="center" vertical="center"/>
    </xf>
    <xf numFmtId="4" fontId="36" fillId="0" borderId="7" xfId="3" applyNumberFormat="1" applyFont="1" applyFill="1" applyBorder="1" applyAlignment="1">
      <alignment horizontal="center" vertical="center"/>
    </xf>
    <xf numFmtId="4" fontId="36" fillId="0" borderId="0" xfId="0" applyNumberFormat="1" applyFont="1"/>
    <xf numFmtId="174" fontId="36" fillId="0" borderId="9" xfId="0" applyNumberFormat="1" applyFont="1" applyBorder="1" applyAlignment="1">
      <alignment horizontal="center"/>
    </xf>
    <xf numFmtId="49" fontId="36" fillId="0" borderId="7" xfId="0" applyNumberFormat="1" applyFont="1" applyBorder="1" applyAlignment="1">
      <alignment horizontal="center" vertical="center" wrapText="1"/>
    </xf>
    <xf numFmtId="170" fontId="36" fillId="0" borderId="21" xfId="0" applyNumberFormat="1" applyFont="1" applyBorder="1" applyAlignment="1">
      <alignment horizontal="left" vertical="center"/>
    </xf>
    <xf numFmtId="49" fontId="36" fillId="0" borderId="16" xfId="0" applyNumberFormat="1" applyFont="1" applyBorder="1" applyAlignment="1">
      <alignment horizontal="center" vertical="center" wrapText="1"/>
    </xf>
    <xf numFmtId="0" fontId="36" fillId="0" borderId="16" xfId="0" applyFont="1" applyBorder="1" applyAlignment="1">
      <alignment vertical="center"/>
    </xf>
    <xf numFmtId="3" fontId="36" fillId="0" borderId="16" xfId="0" applyNumberFormat="1" applyFont="1" applyBorder="1" applyAlignment="1">
      <alignment horizontal="center"/>
    </xf>
    <xf numFmtId="171" fontId="36" fillId="0" borderId="16" xfId="3" applyNumberFormat="1" applyFont="1" applyFill="1" applyBorder="1" applyAlignment="1">
      <alignment horizontal="center" vertical="center"/>
    </xf>
    <xf numFmtId="4" fontId="36" fillId="0" borderId="16" xfId="3" applyNumberFormat="1" applyFont="1" applyFill="1" applyBorder="1" applyAlignment="1">
      <alignment horizontal="center" vertical="center"/>
    </xf>
    <xf numFmtId="175" fontId="36" fillId="0" borderId="22" xfId="3" applyNumberFormat="1" applyFont="1" applyFill="1" applyBorder="1" applyAlignment="1">
      <alignment horizontal="center" vertical="center"/>
    </xf>
    <xf numFmtId="0" fontId="36" fillId="0" borderId="6" xfId="0" applyFont="1" applyBorder="1" applyAlignment="1">
      <alignment horizontal="center" vertical="top" wrapText="1"/>
    </xf>
    <xf numFmtId="174" fontId="36" fillId="0" borderId="23" xfId="0" applyNumberFormat="1" applyFont="1" applyBorder="1"/>
    <xf numFmtId="0" fontId="36" fillId="0" borderId="0" xfId="0" applyFont="1"/>
    <xf numFmtId="0" fontId="36" fillId="0" borderId="0" xfId="0" applyFont="1" applyAlignment="1">
      <alignment horizontal="center" vertical="top" wrapText="1"/>
    </xf>
    <xf numFmtId="181" fontId="38" fillId="0" borderId="24" xfId="281" applyNumberFormat="1" applyFont="1" applyBorder="1" applyAlignment="1">
      <alignment horizontal="right" vertical="top" wrapText="1"/>
    </xf>
    <xf numFmtId="0" fontId="36" fillId="0" borderId="18" xfId="0" applyFont="1" applyBorder="1" applyAlignment="1">
      <alignment horizontal="center" vertical="top" wrapText="1"/>
    </xf>
    <xf numFmtId="174" fontId="36" fillId="0" borderId="25" xfId="0" applyNumberFormat="1" applyFont="1" applyBorder="1"/>
    <xf numFmtId="0" fontId="36" fillId="0" borderId="0" xfId="0" applyFont="1" applyAlignment="1">
      <alignment horizontal="left"/>
    </xf>
    <xf numFmtId="0" fontId="36" fillId="0" borderId="0" xfId="0" applyFont="1" applyAlignment="1">
      <alignment horizontal="center"/>
    </xf>
    <xf numFmtId="174" fontId="36" fillId="0" borderId="0" xfId="0" applyNumberFormat="1" applyFont="1"/>
    <xf numFmtId="174" fontId="36" fillId="0" borderId="0" xfId="0" applyNumberFormat="1" applyFont="1" applyAlignment="1">
      <alignment horizontal="center"/>
    </xf>
    <xf numFmtId="0" fontId="36" fillId="0" borderId="0" xfId="0" applyFont="1" applyAlignment="1">
      <alignment horizontal="left" vertical="center"/>
    </xf>
    <xf numFmtId="0" fontId="36" fillId="0" borderId="26" xfId="0" applyFont="1" applyBorder="1"/>
    <xf numFmtId="49" fontId="38" fillId="0" borderId="20" xfId="496" applyNumberFormat="1" applyFont="1" applyBorder="1" applyAlignment="1">
      <alignment horizontal="left" vertical="center" wrapText="1"/>
    </xf>
    <xf numFmtId="4" fontId="38" fillId="0" borderId="0" xfId="0" applyNumberFormat="1" applyFont="1" applyAlignment="1">
      <alignment horizontal="left" vertical="top" wrapText="1"/>
    </xf>
    <xf numFmtId="49" fontId="36" fillId="0" borderId="20" xfId="496" applyNumberFormat="1" applyFont="1" applyBorder="1" applyAlignment="1">
      <alignment horizontal="left" vertical="center" wrapText="1"/>
    </xf>
    <xf numFmtId="0" fontId="38" fillId="0" borderId="7" xfId="517" applyFont="1" applyBorder="1" applyAlignment="1" applyProtection="1">
      <alignment horizontal="center"/>
      <protection locked="0"/>
    </xf>
    <xf numFmtId="0" fontId="36" fillId="0" borderId="7" xfId="0" applyFont="1" applyBorder="1" applyAlignment="1">
      <alignment horizontal="center" vertical="top" wrapText="1"/>
    </xf>
    <xf numFmtId="0" fontId="36" fillId="0" borderId="7" xfId="0" applyFont="1" applyBorder="1" applyAlignment="1">
      <alignment horizontal="left" vertical="top" wrapText="1"/>
    </xf>
    <xf numFmtId="4" fontId="36" fillId="0" borderId="0" xfId="0" applyNumberFormat="1" applyFont="1" applyAlignment="1">
      <alignment horizontal="left"/>
    </xf>
    <xf numFmtId="0" fontId="36" fillId="0" borderId="7" xfId="0" applyFont="1" applyBorder="1" applyAlignment="1">
      <alignment horizontal="left" vertical="center" wrapText="1"/>
    </xf>
    <xf numFmtId="1" fontId="36" fillId="0" borderId="7" xfId="536" applyNumberFormat="1" applyFont="1" applyBorder="1" applyAlignment="1">
      <alignment horizontal="center" vertical="center"/>
    </xf>
    <xf numFmtId="0" fontId="38" fillId="0" borderId="7" xfId="0" applyFont="1" applyBorder="1" applyAlignment="1">
      <alignment horizontal="center" vertical="top" wrapText="1"/>
    </xf>
    <xf numFmtId="0" fontId="39" fillId="0" borderId="7" xfId="0" applyFont="1" applyBorder="1" applyAlignment="1">
      <alignment wrapText="1"/>
    </xf>
    <xf numFmtId="0" fontId="36" fillId="0" borderId="7" xfId="0" applyFont="1" applyBorder="1" applyAlignment="1">
      <alignment horizontal="center"/>
    </xf>
    <xf numFmtId="171" fontId="36" fillId="0" borderId="7" xfId="0" applyNumberFormat="1" applyFont="1" applyBorder="1" applyAlignment="1">
      <alignment horizontal="center"/>
    </xf>
    <xf numFmtId="169" fontId="36" fillId="0" borderId="8" xfId="3" applyFont="1" applyBorder="1" applyAlignment="1">
      <alignment horizontal="center"/>
    </xf>
    <xf numFmtId="0" fontId="38" fillId="0" borderId="7" xfId="0" applyFont="1" applyBorder="1" applyAlignment="1">
      <alignment vertical="top" wrapText="1"/>
    </xf>
    <xf numFmtId="0" fontId="36" fillId="0" borderId="7" xfId="0" applyFont="1" applyBorder="1" applyAlignment="1">
      <alignment wrapText="1"/>
    </xf>
    <xf numFmtId="0" fontId="36" fillId="0" borderId="20" xfId="0" applyFont="1" applyBorder="1" applyAlignment="1">
      <alignment horizontal="left" vertical="center"/>
    </xf>
    <xf numFmtId="49" fontId="36" fillId="0" borderId="0" xfId="496" applyNumberFormat="1" applyFont="1" applyAlignment="1">
      <alignment horizontal="left" vertical="center" wrapText="1"/>
    </xf>
    <xf numFmtId="0" fontId="36" fillId="0" borderId="0" xfId="496" applyFont="1" applyAlignment="1">
      <alignment horizontal="center" vertical="center" wrapText="1"/>
    </xf>
    <xf numFmtId="0" fontId="36" fillId="0" borderId="0" xfId="496" applyFont="1" applyAlignment="1">
      <alignment horizontal="center" vertical="center"/>
    </xf>
    <xf numFmtId="4" fontId="36" fillId="0" borderId="0" xfId="0" applyNumberFormat="1" applyFont="1" applyAlignment="1">
      <alignment horizontal="center" vertical="center"/>
    </xf>
    <xf numFmtId="49" fontId="38" fillId="0" borderId="0" xfId="496" applyNumberFormat="1" applyFont="1" applyAlignment="1">
      <alignment horizontal="left" vertical="center"/>
    </xf>
    <xf numFmtId="0" fontId="38" fillId="0" borderId="0" xfId="496" applyFont="1" applyAlignment="1">
      <alignment horizontal="center" vertical="center" wrapText="1"/>
    </xf>
    <xf numFmtId="0" fontId="38" fillId="0" borderId="0" xfId="496" applyFont="1" applyAlignment="1">
      <alignment horizontal="center" vertical="center"/>
    </xf>
    <xf numFmtId="170" fontId="36" fillId="0" borderId="0" xfId="0" applyNumberFormat="1" applyFont="1" applyAlignment="1">
      <alignment horizontal="left" vertical="center"/>
    </xf>
    <xf numFmtId="0" fontId="36" fillId="0" borderId="0" xfId="0" applyFont="1" applyAlignment="1">
      <alignment horizontal="center" vertical="center"/>
    </xf>
    <xf numFmtId="174" fontId="36" fillId="0" borderId="7" xfId="0" applyNumberFormat="1" applyFont="1" applyBorder="1" applyAlignment="1">
      <alignment horizontal="center" vertical="center" wrapText="1"/>
    </xf>
    <xf numFmtId="0" fontId="36" fillId="0" borderId="12" xfId="0" applyFont="1" applyBorder="1" applyAlignment="1">
      <alignment horizontal="center" vertical="center"/>
    </xf>
    <xf numFmtId="0" fontId="36" fillId="0" borderId="16" xfId="0" applyFont="1" applyBorder="1" applyAlignment="1">
      <alignment horizontal="center" vertical="center" wrapText="1"/>
    </xf>
    <xf numFmtId="0" fontId="36" fillId="0" borderId="16" xfId="0" applyFont="1" applyBorder="1" applyAlignment="1">
      <alignment horizontal="center" vertical="center"/>
    </xf>
    <xf numFmtId="4" fontId="36" fillId="0" borderId="13" xfId="501" applyNumberFormat="1" applyFont="1" applyBorder="1" applyAlignment="1">
      <alignment vertical="center"/>
    </xf>
    <xf numFmtId="4" fontId="36" fillId="0" borderId="7" xfId="501" applyNumberFormat="1" applyFont="1" applyBorder="1" applyAlignment="1">
      <alignment horizontal="center" vertical="center"/>
    </xf>
    <xf numFmtId="4" fontId="36" fillId="0" borderId="7" xfId="501" applyNumberFormat="1" applyFont="1" applyBorder="1" applyAlignment="1">
      <alignment vertical="center" wrapText="1"/>
    </xf>
    <xf numFmtId="175" fontId="36" fillId="0" borderId="12" xfId="0" applyNumberFormat="1" applyFont="1" applyBorder="1" applyAlignment="1">
      <alignment horizontal="center" vertical="center"/>
    </xf>
    <xf numFmtId="0" fontId="36" fillId="0" borderId="13" xfId="0" applyFont="1" applyBorder="1" applyAlignment="1">
      <alignment vertical="center"/>
    </xf>
    <xf numFmtId="4" fontId="36" fillId="0" borderId="7" xfId="507" applyNumberFormat="1" applyFont="1" applyBorder="1" applyAlignment="1">
      <alignment horizontal="center" vertical="center"/>
    </xf>
    <xf numFmtId="4" fontId="36" fillId="0" borderId="13" xfId="507" applyNumberFormat="1" applyFont="1" applyBorder="1" applyAlignment="1">
      <alignment vertical="center"/>
    </xf>
    <xf numFmtId="171" fontId="36" fillId="0" borderId="13" xfId="510" applyNumberFormat="1" applyFont="1" applyBorder="1" applyAlignment="1">
      <alignment horizontal="left" vertical="center"/>
    </xf>
    <xf numFmtId="4" fontId="36" fillId="0" borderId="7" xfId="510" applyNumberFormat="1" applyFont="1" applyBorder="1" applyAlignment="1">
      <alignment horizontal="center" vertical="center"/>
    </xf>
    <xf numFmtId="4" fontId="36" fillId="0" borderId="13" xfId="510" applyNumberFormat="1" applyFont="1" applyBorder="1" applyAlignment="1">
      <alignment vertical="center"/>
    </xf>
    <xf numFmtId="4" fontId="36" fillId="0" borderId="13" xfId="513" applyNumberFormat="1" applyFont="1" applyBorder="1" applyAlignment="1">
      <alignment vertical="center"/>
    </xf>
    <xf numFmtId="4" fontId="36" fillId="0" borderId="7" xfId="513" applyNumberFormat="1" applyFont="1" applyBorder="1" applyAlignment="1">
      <alignment horizontal="center" vertical="center"/>
    </xf>
    <xf numFmtId="4" fontId="36" fillId="0" borderId="13" xfId="515" applyNumberFormat="1" applyFont="1" applyBorder="1" applyAlignment="1">
      <alignment vertical="center"/>
    </xf>
    <xf numFmtId="4" fontId="36" fillId="0" borderId="7" xfId="515" applyNumberFormat="1" applyFont="1" applyBorder="1" applyAlignment="1">
      <alignment horizontal="center" vertical="center"/>
    </xf>
    <xf numFmtId="4" fontId="36" fillId="0" borderId="27" xfId="515" applyNumberFormat="1" applyFont="1" applyBorder="1" applyAlignment="1">
      <alignment vertical="center"/>
    </xf>
    <xf numFmtId="4" fontId="36" fillId="0" borderId="6" xfId="515" applyNumberFormat="1" applyFont="1" applyBorder="1" applyAlignment="1">
      <alignment horizontal="center" vertical="center"/>
    </xf>
    <xf numFmtId="4" fontId="36" fillId="0" borderId="6" xfId="501" applyNumberFormat="1" applyFont="1" applyBorder="1" applyAlignment="1">
      <alignment vertical="center" wrapText="1"/>
    </xf>
    <xf numFmtId="4" fontId="36" fillId="0" borderId="6" xfId="501" applyNumberFormat="1" applyFont="1" applyBorder="1" applyAlignment="1">
      <alignment horizontal="center" vertical="center"/>
    </xf>
    <xf numFmtId="175" fontId="36" fillId="0" borderId="28" xfId="0" applyNumberFormat="1" applyFont="1" applyBorder="1" applyAlignment="1">
      <alignment horizontal="center" vertical="center"/>
    </xf>
    <xf numFmtId="0" fontId="36" fillId="0" borderId="29" xfId="0" applyFont="1" applyBorder="1" applyAlignment="1">
      <alignment vertical="center"/>
    </xf>
    <xf numFmtId="0" fontId="36" fillId="0" borderId="18" xfId="0" applyFont="1" applyBorder="1" applyAlignment="1">
      <alignment vertical="center"/>
    </xf>
    <xf numFmtId="0" fontId="38" fillId="0" borderId="18" xfId="0" applyFont="1" applyBorder="1" applyAlignment="1">
      <alignment horizontal="center" vertical="center"/>
    </xf>
    <xf numFmtId="0" fontId="38" fillId="0" borderId="18" xfId="0" applyFont="1" applyBorder="1" applyAlignment="1">
      <alignment horizontal="right" vertical="center"/>
    </xf>
    <xf numFmtId="0" fontId="36" fillId="0" borderId="22" xfId="0" applyFont="1" applyBorder="1" applyAlignment="1">
      <alignment vertical="center"/>
    </xf>
    <xf numFmtId="4" fontId="36" fillId="0" borderId="0" xfId="501" applyNumberFormat="1" applyFont="1" applyAlignment="1">
      <alignment horizontal="center" vertical="center" wrapText="1"/>
    </xf>
    <xf numFmtId="0" fontId="36" fillId="0" borderId="21" xfId="0" applyFont="1" applyBorder="1" applyAlignment="1">
      <alignment horizontal="left" vertical="center" wrapText="1"/>
    </xf>
    <xf numFmtId="0" fontId="36" fillId="0" borderId="13" xfId="0" applyFont="1" applyBorder="1" applyAlignment="1">
      <alignment horizontal="left" vertical="center" wrapText="1"/>
    </xf>
    <xf numFmtId="0" fontId="36" fillId="0" borderId="26" xfId="0" applyFont="1" applyBorder="1" applyAlignment="1">
      <alignment horizontal="center" vertical="center" wrapText="1"/>
    </xf>
    <xf numFmtId="182" fontId="36" fillId="0" borderId="8" xfId="0" applyNumberFormat="1" applyFont="1" applyBorder="1" applyAlignment="1">
      <alignment horizontal="center"/>
    </xf>
    <xf numFmtId="0" fontId="36" fillId="0" borderId="7" xfId="0" applyFont="1" applyBorder="1"/>
    <xf numFmtId="0" fontId="36" fillId="0" borderId="0" xfId="0" applyFont="1" applyAlignment="1">
      <alignment vertical="top" wrapText="1"/>
    </xf>
    <xf numFmtId="4" fontId="36" fillId="0" borderId="13" xfId="528" applyNumberFormat="1" applyFont="1" applyBorder="1" applyAlignment="1">
      <alignment horizontal="left"/>
    </xf>
    <xf numFmtId="4" fontId="36" fillId="0" borderId="7" xfId="528" applyNumberFormat="1" applyFont="1" applyBorder="1" applyAlignment="1">
      <alignment horizontal="center" vertical="center"/>
    </xf>
    <xf numFmtId="4" fontId="36" fillId="0" borderId="7" xfId="527" applyNumberFormat="1" applyFont="1" applyBorder="1" applyAlignment="1">
      <alignment wrapText="1"/>
    </xf>
    <xf numFmtId="4" fontId="36" fillId="0" borderId="16" xfId="528" applyNumberFormat="1" applyFont="1" applyBorder="1" applyAlignment="1">
      <alignment horizontal="center" vertical="center"/>
    </xf>
    <xf numFmtId="4" fontId="36" fillId="0" borderId="16" xfId="527" applyNumberFormat="1" applyFont="1" applyBorder="1" applyAlignment="1">
      <alignment wrapText="1"/>
    </xf>
    <xf numFmtId="4" fontId="36" fillId="0" borderId="16" xfId="527" applyNumberFormat="1" applyFont="1" applyBorder="1" applyAlignment="1">
      <alignment horizontal="center"/>
    </xf>
    <xf numFmtId="182" fontId="36" fillId="0" borderId="0" xfId="0" applyNumberFormat="1" applyFont="1" applyAlignment="1">
      <alignment horizontal="center" vertical="center"/>
    </xf>
    <xf numFmtId="182" fontId="36" fillId="0" borderId="7" xfId="0" applyNumberFormat="1" applyFont="1" applyBorder="1" applyAlignment="1">
      <alignment horizontal="center" vertical="center"/>
    </xf>
    <xf numFmtId="182" fontId="36" fillId="0" borderId="8" xfId="0" applyNumberFormat="1" applyFont="1" applyBorder="1" applyAlignment="1">
      <alignment horizontal="center" vertical="center"/>
    </xf>
    <xf numFmtId="182" fontId="36" fillId="0" borderId="16" xfId="0" applyNumberFormat="1" applyFont="1" applyBorder="1" applyAlignment="1">
      <alignment horizontal="center" vertical="center"/>
    </xf>
    <xf numFmtId="182" fontId="36" fillId="0" borderId="22" xfId="0" applyNumberFormat="1" applyFont="1" applyBorder="1" applyAlignment="1">
      <alignment horizontal="center" vertical="center"/>
    </xf>
    <xf numFmtId="0" fontId="36" fillId="0" borderId="20" xfId="0" applyFont="1" applyBorder="1" applyAlignment="1">
      <alignment horizontal="left" vertical="center" wrapText="1"/>
    </xf>
    <xf numFmtId="0" fontId="36" fillId="0" borderId="0" xfId="0" applyFont="1" applyAlignment="1">
      <alignment wrapText="1"/>
    </xf>
    <xf numFmtId="182" fontId="36" fillId="0" borderId="17" xfId="0" applyNumberFormat="1" applyFont="1" applyBorder="1" applyAlignment="1">
      <alignment horizontal="center"/>
    </xf>
    <xf numFmtId="182" fontId="36" fillId="0" borderId="19" xfId="0" applyNumberFormat="1" applyFont="1" applyBorder="1" applyAlignment="1">
      <alignment horizontal="center"/>
    </xf>
    <xf numFmtId="0" fontId="36" fillId="0" borderId="30" xfId="0" applyFont="1" applyBorder="1" applyAlignment="1">
      <alignment horizontal="left" vertical="center"/>
    </xf>
    <xf numFmtId="182" fontId="36" fillId="0" borderId="28" xfId="0" applyNumberFormat="1" applyFont="1" applyBorder="1" applyAlignment="1">
      <alignment horizontal="center" vertical="center"/>
    </xf>
    <xf numFmtId="0" fontId="36" fillId="0" borderId="21" xfId="0" applyFont="1" applyBorder="1" applyAlignment="1">
      <alignment horizontal="left" vertical="center"/>
    </xf>
    <xf numFmtId="0" fontId="36" fillId="0" borderId="16" xfId="0" applyFont="1" applyBorder="1"/>
    <xf numFmtId="0" fontId="36" fillId="0" borderId="16" xfId="0" applyFont="1" applyBorder="1" applyAlignment="1">
      <alignment wrapText="1"/>
    </xf>
    <xf numFmtId="0" fontId="36" fillId="0" borderId="27" xfId="0" applyFont="1" applyBorder="1" applyAlignment="1">
      <alignment horizontal="left" vertical="center" wrapText="1"/>
    </xf>
    <xf numFmtId="182" fontId="36" fillId="0" borderId="12" xfId="0" applyNumberFormat="1" applyFont="1" applyBorder="1" applyAlignment="1">
      <alignment horizontal="center" vertical="center"/>
    </xf>
    <xf numFmtId="0" fontId="36" fillId="0" borderId="13" xfId="0" applyFont="1" applyBorder="1" applyAlignment="1">
      <alignment horizontal="left" vertical="center"/>
    </xf>
    <xf numFmtId="0" fontId="39" fillId="0" borderId="7" xfId="0" applyFont="1" applyBorder="1" applyAlignment="1">
      <alignment horizontal="left" vertical="center" wrapText="1"/>
    </xf>
    <xf numFmtId="174" fontId="36" fillId="0" borderId="7" xfId="0" applyNumberFormat="1" applyFont="1" applyBorder="1"/>
    <xf numFmtId="1" fontId="38" fillId="0" borderId="7" xfId="493" applyNumberFormat="1" applyFont="1" applyBorder="1" applyAlignment="1">
      <alignment horizontal="center" vertical="top" wrapText="1"/>
    </xf>
    <xf numFmtId="182" fontId="38" fillId="0" borderId="7" xfId="0" applyNumberFormat="1" applyFont="1" applyBorder="1" applyAlignment="1">
      <alignment horizontal="center" vertical="center"/>
    </xf>
    <xf numFmtId="182" fontId="38" fillId="0" borderId="8" xfId="0" applyNumberFormat="1" applyFont="1" applyBorder="1" applyAlignment="1">
      <alignment horizontal="center" vertical="center"/>
    </xf>
    <xf numFmtId="182" fontId="38" fillId="0" borderId="16" xfId="0" applyNumberFormat="1" applyFont="1" applyBorder="1" applyAlignment="1">
      <alignment horizontal="center" vertical="center"/>
    </xf>
    <xf numFmtId="182" fontId="38" fillId="0" borderId="22" xfId="0" applyNumberFormat="1" applyFont="1" applyBorder="1" applyAlignment="1">
      <alignment horizontal="center" vertical="center"/>
    </xf>
    <xf numFmtId="182" fontId="36" fillId="0" borderId="0" xfId="0" applyNumberFormat="1" applyFont="1" applyAlignment="1">
      <alignment horizontal="center"/>
    </xf>
    <xf numFmtId="0" fontId="36" fillId="0" borderId="0" xfId="0" applyFont="1" applyProtection="1">
      <protection locked="0"/>
    </xf>
    <xf numFmtId="0" fontId="38" fillId="0" borderId="0" xfId="0" applyFont="1" applyAlignment="1" applyProtection="1">
      <alignment horizontal="center"/>
      <protection locked="0"/>
    </xf>
    <xf numFmtId="0" fontId="36" fillId="0" borderId="0" xfId="0" applyFont="1" applyAlignment="1" applyProtection="1">
      <alignment horizontal="center"/>
      <protection locked="0"/>
    </xf>
    <xf numFmtId="172" fontId="36" fillId="0" borderId="0" xfId="0" applyNumberFormat="1" applyFont="1"/>
    <xf numFmtId="171" fontId="25" fillId="0" borderId="0" xfId="0" applyNumberFormat="1" applyFont="1" applyAlignment="1">
      <alignment horizontal="center" vertical="center"/>
    </xf>
    <xf numFmtId="0" fontId="25" fillId="0" borderId="0" xfId="0" applyFont="1" applyAlignment="1">
      <alignment horizontal="center" vertical="center"/>
    </xf>
    <xf numFmtId="0" fontId="26" fillId="0" borderId="30" xfId="0" applyFont="1" applyBorder="1" applyAlignment="1">
      <alignment horizontal="left" vertical="center" wrapText="1"/>
    </xf>
    <xf numFmtId="0" fontId="26" fillId="0" borderId="26" xfId="0" applyFont="1" applyBorder="1" applyAlignment="1">
      <alignment horizontal="center" vertical="center" wrapText="1"/>
    </xf>
    <xf numFmtId="171" fontId="26" fillId="0" borderId="26" xfId="0" applyNumberFormat="1" applyFont="1" applyBorder="1" applyAlignment="1">
      <alignment horizontal="center" vertical="center" wrapText="1"/>
    </xf>
    <xf numFmtId="0" fontId="26" fillId="0" borderId="26" xfId="0" applyFont="1" applyBorder="1" applyAlignment="1">
      <alignment horizontal="center" vertical="center"/>
    </xf>
    <xf numFmtId="0" fontId="26" fillId="0" borderId="28" xfId="0" applyFont="1" applyBorder="1" applyAlignment="1">
      <alignment horizontal="center" vertical="center"/>
    </xf>
    <xf numFmtId="0" fontId="26" fillId="0" borderId="20" xfId="0" applyFont="1" applyBorder="1" applyAlignment="1">
      <alignment horizontal="left" vertical="center" wrapText="1"/>
    </xf>
    <xf numFmtId="0" fontId="26" fillId="0" borderId="7" xfId="0" applyFont="1" applyBorder="1" applyAlignment="1">
      <alignment horizontal="center" vertical="center" wrapText="1"/>
    </xf>
    <xf numFmtId="171" fontId="26" fillId="0" borderId="7" xfId="0" applyNumberFormat="1" applyFont="1" applyBorder="1" applyAlignment="1">
      <alignment horizontal="center" vertical="center" wrapText="1"/>
    </xf>
    <xf numFmtId="0" fontId="26" fillId="0" borderId="8" xfId="0" applyFont="1" applyBorder="1" applyAlignment="1">
      <alignment horizontal="center" vertical="center" wrapText="1"/>
    </xf>
    <xf numFmtId="174" fontId="25" fillId="0" borderId="7" xfId="0" applyNumberFormat="1" applyFont="1" applyBorder="1" applyAlignment="1">
      <alignment horizontal="center" vertical="center" wrapText="1"/>
    </xf>
    <xf numFmtId="0" fontId="25" fillId="0" borderId="7" xfId="0" applyFont="1" applyBorder="1" applyAlignment="1">
      <alignment horizontal="center" vertical="center" wrapText="1"/>
    </xf>
    <xf numFmtId="171" fontId="25" fillId="0" borderId="7" xfId="0" applyNumberFormat="1" applyFont="1" applyBorder="1" applyAlignment="1">
      <alignment horizontal="center" vertical="center" wrapText="1"/>
    </xf>
    <xf numFmtId="0" fontId="25" fillId="0" borderId="7" xfId="0" applyFont="1" applyBorder="1" applyAlignment="1">
      <alignment horizontal="center" vertical="center"/>
    </xf>
    <xf numFmtId="0" fontId="25" fillId="0" borderId="8" xfId="0" applyFont="1" applyBorder="1" applyAlignment="1">
      <alignment horizontal="center" vertical="center"/>
    </xf>
    <xf numFmtId="0" fontId="25" fillId="0" borderId="21" xfId="0" applyFont="1" applyBorder="1" applyAlignment="1">
      <alignment horizontal="left" vertical="center" wrapText="1"/>
    </xf>
    <xf numFmtId="0" fontId="25" fillId="0" borderId="16" xfId="0" applyFont="1" applyBorder="1" applyAlignment="1">
      <alignment horizontal="center" vertical="center" wrapText="1"/>
    </xf>
    <xf numFmtId="171" fontId="25" fillId="0" borderId="16" xfId="0" applyNumberFormat="1" applyFont="1" applyBorder="1" applyAlignment="1">
      <alignment horizontal="center" vertical="center" wrapText="1"/>
    </xf>
    <xf numFmtId="0" fontId="25" fillId="0" borderId="16" xfId="0" applyFont="1" applyBorder="1" applyAlignment="1">
      <alignment horizontal="center" vertical="center"/>
    </xf>
    <xf numFmtId="0" fontId="25" fillId="0" borderId="22" xfId="0" applyFont="1" applyBorder="1" applyAlignment="1">
      <alignment horizontal="center" vertical="center"/>
    </xf>
    <xf numFmtId="0" fontId="25" fillId="0" borderId="20" xfId="0" applyFont="1" applyBorder="1" applyAlignment="1">
      <alignment horizontal="left" vertical="center" wrapText="1"/>
    </xf>
    <xf numFmtId="0" fontId="25" fillId="0" borderId="7" xfId="0" applyFont="1" applyBorder="1" applyAlignment="1">
      <alignment vertical="center" wrapText="1"/>
    </xf>
    <xf numFmtId="174" fontId="25" fillId="0" borderId="7" xfId="0" applyNumberFormat="1" applyFont="1" applyBorder="1" applyAlignment="1">
      <alignment horizontal="center" vertical="center"/>
    </xf>
    <xf numFmtId="174" fontId="25" fillId="0" borderId="8" xfId="0" applyNumberFormat="1" applyFont="1" applyBorder="1" applyAlignment="1">
      <alignment horizontal="center" vertical="center"/>
    </xf>
    <xf numFmtId="0" fontId="27" fillId="0" borderId="7" xfId="0" applyFont="1" applyBorder="1" applyAlignment="1">
      <alignment vertical="center" wrapText="1"/>
    </xf>
    <xf numFmtId="170" fontId="25" fillId="0" borderId="20" xfId="0" applyNumberFormat="1" applyFont="1" applyBorder="1" applyAlignment="1">
      <alignment horizontal="left" vertical="center"/>
    </xf>
    <xf numFmtId="4" fontId="24" fillId="0" borderId="7" xfId="0" applyNumberFormat="1" applyFont="1" applyBorder="1"/>
    <xf numFmtId="3" fontId="25" fillId="0" borderId="7" xfId="0" applyNumberFormat="1" applyFont="1" applyBorder="1" applyAlignment="1">
      <alignment horizontal="center"/>
    </xf>
    <xf numFmtId="171" fontId="25" fillId="0" borderId="7" xfId="3" applyNumberFormat="1" applyFont="1" applyFill="1" applyBorder="1" applyAlignment="1">
      <alignment horizontal="center" vertical="center"/>
    </xf>
    <xf numFmtId="4" fontId="25" fillId="0" borderId="7" xfId="3" applyNumberFormat="1" applyFont="1" applyFill="1" applyBorder="1" applyAlignment="1">
      <alignment horizontal="center" vertical="center"/>
    </xf>
    <xf numFmtId="4" fontId="25" fillId="0" borderId="8" xfId="3" applyNumberFormat="1" applyFont="1" applyFill="1" applyBorder="1" applyAlignment="1">
      <alignment horizontal="center" vertical="center"/>
    </xf>
    <xf numFmtId="4" fontId="26" fillId="0" borderId="7" xfId="0" applyNumberFormat="1" applyFont="1" applyBorder="1"/>
    <xf numFmtId="4" fontId="25" fillId="0" borderId="7" xfId="0" applyNumberFormat="1" applyFont="1" applyBorder="1" applyAlignment="1">
      <alignment horizontal="center" vertical="center"/>
    </xf>
    <xf numFmtId="175" fontId="25" fillId="0" borderId="8" xfId="3" applyNumberFormat="1" applyFont="1" applyFill="1" applyBorder="1" applyAlignment="1">
      <alignment horizontal="center" vertical="center"/>
    </xf>
    <xf numFmtId="4" fontId="25" fillId="0" borderId="7" xfId="0" applyNumberFormat="1" applyFont="1" applyBorder="1" applyAlignment="1">
      <alignment wrapText="1"/>
    </xf>
    <xf numFmtId="174" fontId="25" fillId="0" borderId="9" xfId="0" applyNumberFormat="1" applyFont="1" applyBorder="1" applyAlignment="1">
      <alignment horizontal="center"/>
    </xf>
    <xf numFmtId="174" fontId="25" fillId="0" borderId="10" xfId="0" applyNumberFormat="1" applyFont="1" applyBorder="1" applyAlignment="1">
      <alignment horizontal="center"/>
    </xf>
    <xf numFmtId="174" fontId="25" fillId="0" borderId="12" xfId="0" applyNumberFormat="1" applyFont="1" applyBorder="1" applyAlignment="1">
      <alignment horizontal="center"/>
    </xf>
    <xf numFmtId="4" fontId="25" fillId="0" borderId="7" xfId="0" applyNumberFormat="1" applyFont="1" applyBorder="1"/>
    <xf numFmtId="4" fontId="26" fillId="0" borderId="7" xfId="0" applyNumberFormat="1" applyFont="1" applyBorder="1" applyAlignment="1">
      <alignment horizontal="center" vertical="center"/>
    </xf>
    <xf numFmtId="0" fontId="25" fillId="0" borderId="7" xfId="0" applyFont="1" applyBorder="1" applyAlignment="1">
      <alignment horizontal="left" vertical="center" wrapText="1"/>
    </xf>
    <xf numFmtId="49" fontId="25" fillId="0" borderId="7" xfId="0" applyNumberFormat="1" applyFont="1" applyBorder="1" applyAlignment="1">
      <alignment horizontal="center" vertical="center" wrapText="1"/>
    </xf>
    <xf numFmtId="0" fontId="25" fillId="0" borderId="7" xfId="0" applyFont="1" applyBorder="1" applyAlignment="1">
      <alignment vertical="center"/>
    </xf>
    <xf numFmtId="170" fontId="26" fillId="0" borderId="20" xfId="0" applyNumberFormat="1" applyFont="1" applyBorder="1" applyAlignment="1">
      <alignment horizontal="left" vertical="center"/>
    </xf>
    <xf numFmtId="2" fontId="25" fillId="0" borderId="7" xfId="0" applyNumberFormat="1" applyFont="1" applyBorder="1" applyAlignment="1">
      <alignment horizontal="center" vertical="center"/>
    </xf>
    <xf numFmtId="49" fontId="26" fillId="0" borderId="7" xfId="0" applyNumberFormat="1" applyFont="1" applyBorder="1" applyAlignment="1">
      <alignment horizontal="center" vertical="center" wrapText="1"/>
    </xf>
    <xf numFmtId="0" fontId="25" fillId="0" borderId="6" xfId="0" applyFont="1" applyBorder="1" applyAlignment="1">
      <alignment horizontal="center" vertical="top" wrapText="1"/>
    </xf>
    <xf numFmtId="174" fontId="25" fillId="0" borderId="23" xfId="0" applyNumberFormat="1" applyFont="1" applyBorder="1"/>
    <xf numFmtId="174" fontId="25" fillId="0" borderId="17" xfId="0" applyNumberFormat="1" applyFont="1" applyBorder="1" applyAlignment="1">
      <alignment horizontal="center"/>
    </xf>
    <xf numFmtId="0" fontId="25" fillId="0" borderId="0" xfId="0" applyFont="1" applyAlignment="1">
      <alignment horizontal="center" vertical="top" wrapText="1"/>
    </xf>
    <xf numFmtId="181" fontId="26" fillId="0" borderId="24" xfId="281" applyNumberFormat="1" applyFont="1" applyBorder="1" applyAlignment="1">
      <alignment horizontal="right" vertical="top" wrapText="1"/>
    </xf>
    <xf numFmtId="174" fontId="26" fillId="0" borderId="10" xfId="0" applyNumberFormat="1" applyFont="1" applyBorder="1" applyAlignment="1">
      <alignment horizontal="center"/>
    </xf>
    <xf numFmtId="0" fontId="25" fillId="0" borderId="18" xfId="0" applyFont="1" applyBorder="1" applyAlignment="1">
      <alignment horizontal="center" vertical="top" wrapText="1"/>
    </xf>
    <xf numFmtId="174" fontId="25" fillId="0" borderId="25" xfId="0" applyNumberFormat="1" applyFont="1" applyBorder="1"/>
    <xf numFmtId="174" fontId="25" fillId="0" borderId="19" xfId="0" applyNumberFormat="1" applyFont="1" applyBorder="1" applyAlignment="1">
      <alignment horizontal="center"/>
    </xf>
    <xf numFmtId="0" fontId="24" fillId="0" borderId="0" xfId="0" applyFont="1" applyAlignment="1">
      <alignment horizontal="left" vertical="center"/>
    </xf>
    <xf numFmtId="0" fontId="25" fillId="0" borderId="0" xfId="0" applyFont="1" applyAlignment="1">
      <alignment horizontal="left"/>
    </xf>
    <xf numFmtId="0" fontId="25" fillId="0" borderId="0" xfId="0" applyFont="1"/>
    <xf numFmtId="0" fontId="25" fillId="0" borderId="0" xfId="0" applyFont="1" applyAlignment="1">
      <alignment horizontal="center"/>
    </xf>
    <xf numFmtId="174" fontId="25" fillId="0" borderId="0" xfId="0" applyNumberFormat="1" applyFont="1"/>
    <xf numFmtId="0" fontId="25" fillId="0" borderId="0" xfId="0" applyFont="1" applyAlignment="1">
      <alignment horizontal="left" vertical="center"/>
    </xf>
    <xf numFmtId="0" fontId="26" fillId="0" borderId="31" xfId="0" applyFont="1" applyBorder="1" applyAlignment="1">
      <alignment horizontal="left" vertical="center" wrapText="1"/>
    </xf>
    <xf numFmtId="0" fontId="26" fillId="0" borderId="32" xfId="0" applyFont="1" applyBorder="1" applyAlignment="1">
      <alignment horizontal="center" vertical="top" wrapText="1"/>
    </xf>
    <xf numFmtId="0" fontId="26" fillId="0" borderId="32" xfId="0" applyFont="1" applyBorder="1"/>
    <xf numFmtId="0" fontId="26" fillId="0" borderId="17" xfId="0" applyFont="1" applyBorder="1"/>
    <xf numFmtId="0" fontId="26" fillId="0" borderId="11" xfId="0" applyFont="1" applyBorder="1" applyAlignment="1">
      <alignment horizontal="left" vertical="center" wrapText="1"/>
    </xf>
    <xf numFmtId="0" fontId="26" fillId="0" borderId="9" xfId="0" applyFont="1" applyBorder="1" applyAlignment="1">
      <alignment horizontal="center" vertical="top" wrapText="1"/>
    </xf>
    <xf numFmtId="0" fontId="26" fillId="0" borderId="10" xfId="0" applyFont="1" applyBorder="1" applyAlignment="1">
      <alignment horizontal="center" vertical="top" wrapText="1"/>
    </xf>
    <xf numFmtId="0" fontId="25" fillId="0" borderId="9" xfId="0" applyFont="1" applyBorder="1" applyAlignment="1">
      <alignment horizontal="center" vertical="top" wrapText="1"/>
    </xf>
    <xf numFmtId="0" fontId="25" fillId="0" borderId="9" xfId="0" applyFont="1" applyBorder="1"/>
    <xf numFmtId="0" fontId="25" fillId="0" borderId="10" xfId="0" applyFont="1" applyBorder="1"/>
    <xf numFmtId="0" fontId="25" fillId="0" borderId="33" xfId="0" applyFont="1" applyBorder="1" applyAlignment="1">
      <alignment horizontal="left" vertical="center" wrapText="1"/>
    </xf>
    <xf numFmtId="0" fontId="25" fillId="0" borderId="34" xfId="0" applyFont="1" applyBorder="1" applyAlignment="1">
      <alignment horizontal="center" vertical="top" wrapText="1"/>
    </xf>
    <xf numFmtId="0" fontId="25" fillId="0" borderId="34" xfId="0" applyFont="1" applyBorder="1"/>
    <xf numFmtId="0" fontId="25" fillId="0" borderId="19" xfId="0" applyFont="1" applyBorder="1"/>
    <xf numFmtId="174" fontId="26" fillId="0" borderId="35" xfId="0" applyNumberFormat="1" applyFont="1" applyBorder="1" applyAlignment="1">
      <alignment horizontal="center"/>
    </xf>
    <xf numFmtId="0" fontId="25" fillId="0" borderId="30" xfId="0" applyFont="1" applyBorder="1" applyAlignment="1">
      <alignment horizontal="left" vertical="center" wrapText="1"/>
    </xf>
    <xf numFmtId="0" fontId="25" fillId="0" borderId="26" xfId="0" applyFont="1" applyBorder="1" applyAlignment="1">
      <alignment horizontal="center" vertical="top" wrapText="1"/>
    </xf>
    <xf numFmtId="0" fontId="25" fillId="0" borderId="26" xfId="0" applyFont="1" applyBorder="1"/>
    <xf numFmtId="0" fontId="25" fillId="0" borderId="28" xfId="0" applyFont="1" applyBorder="1"/>
    <xf numFmtId="49" fontId="26" fillId="0" borderId="20" xfId="496" applyNumberFormat="1" applyFont="1" applyBorder="1" applyAlignment="1">
      <alignment horizontal="left" vertical="center" wrapText="1"/>
    </xf>
    <xf numFmtId="0" fontId="26" fillId="0" borderId="7" xfId="498" applyFont="1" applyBorder="1" applyAlignment="1">
      <alignment horizontal="left" vertical="center" wrapText="1"/>
    </xf>
    <xf numFmtId="0" fontId="25" fillId="0" borderId="7" xfId="496" applyFont="1" applyBorder="1" applyAlignment="1">
      <alignment horizontal="center" vertical="center"/>
    </xf>
    <xf numFmtId="171" fontId="25" fillId="0" borderId="7" xfId="0" applyNumberFormat="1" applyFont="1" applyBorder="1" applyAlignment="1">
      <alignment horizontal="center" vertical="center"/>
    </xf>
    <xf numFmtId="175" fontId="25" fillId="0" borderId="8" xfId="0" applyNumberFormat="1" applyFont="1" applyBorder="1" applyAlignment="1">
      <alignment horizontal="center" vertical="center"/>
    </xf>
    <xf numFmtId="49" fontId="25" fillId="0" borderId="20" xfId="496" applyNumberFormat="1" applyFont="1" applyBorder="1" applyAlignment="1">
      <alignment horizontal="left" vertical="center" wrapText="1"/>
    </xf>
    <xf numFmtId="2" fontId="25" fillId="0" borderId="7" xfId="536" applyNumberFormat="1" applyFont="1" applyBorder="1" applyAlignment="1">
      <alignment horizontal="center" vertical="center"/>
    </xf>
    <xf numFmtId="1" fontId="25" fillId="0" borderId="7" xfId="542" applyNumberFormat="1" applyFont="1" applyBorder="1" applyAlignment="1">
      <alignment horizontal="center" vertical="center"/>
    </xf>
    <xf numFmtId="0" fontId="25" fillId="0" borderId="7" xfId="496" applyFont="1" applyBorder="1" applyAlignment="1">
      <alignment horizontal="left" vertical="center"/>
    </xf>
    <xf numFmtId="0" fontId="25" fillId="0" borderId="7" xfId="496" applyFont="1" applyBorder="1" applyAlignment="1">
      <alignment horizontal="center" vertical="center" wrapText="1"/>
    </xf>
    <xf numFmtId="0" fontId="26" fillId="0" borderId="7" xfId="517" applyFont="1" applyBorder="1" applyAlignment="1" applyProtection="1">
      <alignment horizontal="center"/>
      <protection locked="0"/>
    </xf>
    <xf numFmtId="0" fontId="26" fillId="0" borderId="7" xfId="0" applyFont="1" applyBorder="1" applyAlignment="1">
      <alignment horizontal="left" vertical="top" wrapText="1"/>
    </xf>
    <xf numFmtId="0" fontId="25" fillId="0" borderId="7" xfId="0" applyFont="1" applyBorder="1" applyAlignment="1">
      <alignment horizontal="center" vertical="top" wrapText="1"/>
    </xf>
    <xf numFmtId="0" fontId="25" fillId="0" borderId="7" xfId="0" applyFont="1" applyBorder="1" applyAlignment="1">
      <alignment horizontal="left" vertical="top" wrapText="1"/>
    </xf>
    <xf numFmtId="4" fontId="25" fillId="0" borderId="7" xfId="0" applyNumberFormat="1" applyFont="1" applyBorder="1" applyAlignment="1">
      <alignment horizontal="left"/>
    </xf>
    <xf numFmtId="49" fontId="25" fillId="0" borderId="21" xfId="496" applyNumberFormat="1" applyFont="1" applyBorder="1" applyAlignment="1">
      <alignment horizontal="left" vertical="center" wrapText="1"/>
    </xf>
    <xf numFmtId="0" fontId="25" fillId="0" borderId="16" xfId="496" applyFont="1" applyBorder="1" applyAlignment="1">
      <alignment horizontal="center" vertical="center" wrapText="1"/>
    </xf>
    <xf numFmtId="0" fontId="25" fillId="0" borderId="16" xfId="0" applyFont="1" applyBorder="1" applyAlignment="1">
      <alignment vertical="center"/>
    </xf>
    <xf numFmtId="0" fontId="25" fillId="0" borderId="16" xfId="496" applyFont="1" applyBorder="1" applyAlignment="1">
      <alignment horizontal="center" vertical="center"/>
    </xf>
    <xf numFmtId="171" fontId="25" fillId="0" borderId="16" xfId="0" applyNumberFormat="1" applyFont="1" applyBorder="1" applyAlignment="1">
      <alignment horizontal="center" vertical="center"/>
    </xf>
    <xf numFmtId="4" fontId="25" fillId="0" borderId="16" xfId="0" applyNumberFormat="1" applyFont="1" applyBorder="1" applyAlignment="1">
      <alignment horizontal="center" vertical="center"/>
    </xf>
    <xf numFmtId="175" fontId="25" fillId="0" borderId="22" xfId="0" applyNumberFormat="1" applyFont="1" applyBorder="1" applyAlignment="1">
      <alignment horizontal="center" vertical="center"/>
    </xf>
    <xf numFmtId="49" fontId="25" fillId="0" borderId="30" xfId="496" applyNumberFormat="1" applyFont="1" applyBorder="1" applyAlignment="1">
      <alignment horizontal="left" vertical="center" wrapText="1"/>
    </xf>
    <xf numFmtId="0" fontId="25" fillId="0" borderId="26" xfId="0" applyFont="1" applyBorder="1" applyAlignment="1">
      <alignment horizontal="center" vertical="center" wrapText="1"/>
    </xf>
    <xf numFmtId="0" fontId="25" fillId="0" borderId="26" xfId="0" applyFont="1" applyBorder="1" applyAlignment="1">
      <alignment horizontal="left" vertical="top" wrapText="1"/>
    </xf>
    <xf numFmtId="171" fontId="25" fillId="0" borderId="26" xfId="0" applyNumberFormat="1" applyFont="1" applyBorder="1" applyAlignment="1">
      <alignment horizontal="center" vertical="center"/>
    </xf>
    <xf numFmtId="4" fontId="25" fillId="0" borderId="26" xfId="0" applyNumberFormat="1" applyFont="1" applyBorder="1" applyAlignment="1">
      <alignment horizontal="center" vertical="center"/>
    </xf>
    <xf numFmtId="175" fontId="25" fillId="0" borderId="28" xfId="0" applyNumberFormat="1" applyFont="1" applyBorder="1" applyAlignment="1">
      <alignment horizontal="center" vertical="center"/>
    </xf>
    <xf numFmtId="182" fontId="25" fillId="0" borderId="8" xfId="3" applyNumberFormat="1" applyFont="1" applyFill="1" applyBorder="1" applyAlignment="1">
      <alignment horizontal="center" vertical="center"/>
    </xf>
    <xf numFmtId="182" fontId="25" fillId="0" borderId="8" xfId="0" applyNumberFormat="1" applyFont="1" applyBorder="1" applyAlignment="1">
      <alignment horizontal="center" vertical="center"/>
    </xf>
    <xf numFmtId="9" fontId="25" fillId="0" borderId="7" xfId="567" applyFont="1" applyFill="1" applyBorder="1" applyAlignment="1">
      <alignment horizontal="center" vertical="center"/>
    </xf>
    <xf numFmtId="1" fontId="25" fillId="0" borderId="7" xfId="536" applyNumberFormat="1" applyFont="1" applyBorder="1" applyAlignment="1">
      <alignment horizontal="center" vertical="center"/>
    </xf>
    <xf numFmtId="0" fontId="25" fillId="0" borderId="16" xfId="0" applyFont="1" applyBorder="1" applyAlignment="1">
      <alignment horizontal="left" vertical="center" wrapText="1"/>
    </xf>
    <xf numFmtId="175" fontId="25" fillId="0" borderId="22" xfId="3" applyNumberFormat="1" applyFont="1" applyFill="1" applyBorder="1" applyAlignment="1">
      <alignment horizontal="center" vertical="center"/>
    </xf>
    <xf numFmtId="49" fontId="25" fillId="0" borderId="0" xfId="496" applyNumberFormat="1" applyFont="1" applyAlignment="1">
      <alignment horizontal="left" vertical="center" wrapText="1"/>
    </xf>
    <xf numFmtId="0" fontId="25" fillId="0" borderId="0" xfId="496" applyFont="1" applyAlignment="1">
      <alignment horizontal="center" vertical="center" wrapText="1"/>
    </xf>
    <xf numFmtId="0" fontId="25" fillId="0" borderId="0" xfId="496" applyFont="1" applyAlignment="1">
      <alignment horizontal="center" vertical="center"/>
    </xf>
    <xf numFmtId="4" fontId="25" fillId="0" borderId="0" xfId="0" applyNumberFormat="1" applyFont="1" applyAlignment="1">
      <alignment horizontal="center" vertical="center"/>
    </xf>
    <xf numFmtId="0" fontId="25" fillId="0" borderId="0" xfId="0" applyFont="1" applyAlignment="1">
      <alignment vertical="center"/>
    </xf>
    <xf numFmtId="0" fontId="26" fillId="0" borderId="27" xfId="0" applyFont="1" applyBorder="1" applyAlignment="1">
      <alignment horizontal="center" vertical="center" wrapText="1"/>
    </xf>
    <xf numFmtId="0" fontId="26" fillId="0" borderId="36" xfId="0" applyFont="1" applyBorder="1" applyAlignment="1">
      <alignment horizontal="center" vertical="center"/>
    </xf>
    <xf numFmtId="0" fontId="26" fillId="0" borderId="13" xfId="0" applyFont="1" applyBorder="1" applyAlignment="1">
      <alignment horizontal="center" vertical="center" wrapText="1"/>
    </xf>
    <xf numFmtId="0" fontId="26" fillId="0" borderId="12" xfId="0" applyFont="1" applyBorder="1" applyAlignment="1">
      <alignment horizontal="center" vertical="center" wrapText="1"/>
    </xf>
    <xf numFmtId="0" fontId="25" fillId="0" borderId="12" xfId="0" applyFont="1" applyBorder="1" applyAlignment="1">
      <alignment horizontal="center" vertical="center"/>
    </xf>
    <xf numFmtId="0" fontId="25" fillId="0" borderId="29" xfId="0" applyFont="1" applyBorder="1" applyAlignment="1">
      <alignment horizontal="center" vertical="center" wrapText="1"/>
    </xf>
    <xf numFmtId="0" fontId="25" fillId="0" borderId="37" xfId="0" applyFont="1" applyBorder="1" applyAlignment="1">
      <alignment horizontal="center" vertical="center"/>
    </xf>
    <xf numFmtId="0" fontId="25" fillId="0" borderId="13" xfId="0" applyFont="1" applyBorder="1" applyAlignment="1">
      <alignment vertical="center" wrapText="1"/>
    </xf>
    <xf numFmtId="174" fontId="25" fillId="0" borderId="12" xfId="0" applyNumberFormat="1" applyFont="1" applyBorder="1" applyAlignment="1">
      <alignment horizontal="center" vertical="center"/>
    </xf>
    <xf numFmtId="4" fontId="25" fillId="0" borderId="13" xfId="501" applyNumberFormat="1" applyFont="1" applyBorder="1" applyAlignment="1">
      <alignment vertical="center"/>
    </xf>
    <xf numFmtId="4" fontId="26" fillId="0" borderId="7" xfId="501" applyNumberFormat="1" applyFont="1" applyBorder="1" applyAlignment="1">
      <alignment horizontal="center" vertical="center"/>
    </xf>
    <xf numFmtId="4" fontId="26" fillId="0" borderId="7" xfId="501" applyNumberFormat="1" applyFont="1" applyBorder="1" applyAlignment="1">
      <alignment vertical="center"/>
    </xf>
    <xf numFmtId="4" fontId="25" fillId="0" borderId="7" xfId="501" applyNumberFormat="1" applyFont="1" applyBorder="1" applyAlignment="1">
      <alignment horizontal="center" vertical="center"/>
    </xf>
    <xf numFmtId="4" fontId="25" fillId="0" borderId="7" xfId="501" applyNumberFormat="1" applyFont="1" applyBorder="1" applyAlignment="1">
      <alignment horizontal="center" vertical="center" wrapText="1"/>
    </xf>
    <xf numFmtId="4" fontId="25" fillId="0" borderId="7" xfId="501" applyNumberFormat="1" applyFont="1" applyBorder="1" applyAlignment="1">
      <alignment vertical="center" wrapText="1"/>
    </xf>
    <xf numFmtId="175" fontId="25" fillId="0" borderId="12" xfId="0" applyNumberFormat="1" applyFont="1" applyBorder="1" applyAlignment="1">
      <alignment horizontal="center" vertical="center"/>
    </xf>
    <xf numFmtId="0" fontId="36" fillId="0" borderId="29" xfId="0" applyFont="1" applyBorder="1" applyAlignment="1">
      <alignment horizontal="center" vertical="center" wrapText="1"/>
    </xf>
    <xf numFmtId="174" fontId="36" fillId="0" borderId="12" xfId="0" applyNumberFormat="1" applyFont="1" applyBorder="1" applyAlignment="1">
      <alignment horizontal="center" vertical="center"/>
    </xf>
    <xf numFmtId="170" fontId="25" fillId="0" borderId="13" xfId="0" applyNumberFormat="1" applyFont="1" applyBorder="1" applyAlignment="1">
      <alignment horizontal="left" vertical="center"/>
    </xf>
    <xf numFmtId="4" fontId="25" fillId="0" borderId="7" xfId="507" applyNumberFormat="1" applyFont="1" applyBorder="1" applyAlignment="1">
      <alignment horizontal="center" vertical="center"/>
    </xf>
    <xf numFmtId="4" fontId="25" fillId="0" borderId="7" xfId="510" applyNumberFormat="1" applyFont="1" applyBorder="1" applyAlignment="1">
      <alignment horizontal="center" vertical="center"/>
    </xf>
    <xf numFmtId="171" fontId="25" fillId="0" borderId="13" xfId="501" applyNumberFormat="1" applyFont="1" applyBorder="1" applyAlignment="1">
      <alignment horizontal="left" vertical="center"/>
    </xf>
    <xf numFmtId="0" fontId="25" fillId="0" borderId="13" xfId="0" applyFont="1" applyBorder="1" applyAlignment="1">
      <alignment vertical="center"/>
    </xf>
    <xf numFmtId="171" fontId="25" fillId="0" borderId="13" xfId="507" applyNumberFormat="1" applyFont="1" applyBorder="1" applyAlignment="1">
      <alignment horizontal="left" vertical="center"/>
    </xf>
    <xf numFmtId="4" fontId="25" fillId="0" borderId="13" xfId="507" applyNumberFormat="1" applyFont="1" applyBorder="1" applyAlignment="1">
      <alignment vertical="center"/>
    </xf>
    <xf numFmtId="171" fontId="25" fillId="0" borderId="13" xfId="510" applyNumberFormat="1" applyFont="1" applyBorder="1" applyAlignment="1">
      <alignment horizontal="left" vertical="center"/>
    </xf>
    <xf numFmtId="4" fontId="25" fillId="0" borderId="13" xfId="510" applyNumberFormat="1" applyFont="1" applyBorder="1" applyAlignment="1">
      <alignment vertical="center"/>
    </xf>
    <xf numFmtId="4" fontId="25" fillId="0" borderId="13" xfId="513" applyNumberFormat="1" applyFont="1" applyBorder="1" applyAlignment="1">
      <alignment vertical="center"/>
    </xf>
    <xf numFmtId="4" fontId="25" fillId="0" borderId="7" xfId="513" applyNumberFormat="1" applyFont="1" applyBorder="1" applyAlignment="1">
      <alignment horizontal="center" vertical="center"/>
    </xf>
    <xf numFmtId="4" fontId="25" fillId="0" borderId="13" xfId="515" applyNumberFormat="1" applyFont="1" applyBorder="1" applyAlignment="1">
      <alignment vertical="center"/>
    </xf>
    <xf numFmtId="4" fontId="25" fillId="0" borderId="7" xfId="515" applyNumberFormat="1" applyFont="1" applyBorder="1" applyAlignment="1">
      <alignment horizontal="center" vertical="center"/>
    </xf>
    <xf numFmtId="4" fontId="25" fillId="0" borderId="27" xfId="515" applyNumberFormat="1" applyFont="1" applyBorder="1" applyAlignment="1">
      <alignment vertical="center"/>
    </xf>
    <xf numFmtId="4" fontId="25" fillId="0" borderId="6" xfId="515" applyNumberFormat="1" applyFont="1" applyBorder="1" applyAlignment="1">
      <alignment horizontal="center" vertical="center"/>
    </xf>
    <xf numFmtId="4" fontId="25" fillId="0" borderId="6" xfId="501" applyNumberFormat="1" applyFont="1" applyBorder="1" applyAlignment="1">
      <alignment vertical="center" wrapText="1"/>
    </xf>
    <xf numFmtId="4" fontId="25" fillId="0" borderId="6" xfId="501" applyNumberFormat="1" applyFont="1" applyBorder="1" applyAlignment="1">
      <alignment horizontal="center" vertical="center"/>
    </xf>
    <xf numFmtId="0" fontId="25" fillId="0" borderId="6" xfId="0" applyFont="1" applyBorder="1" applyAlignment="1">
      <alignment horizontal="center" vertical="center"/>
    </xf>
    <xf numFmtId="175" fontId="26" fillId="0" borderId="8" xfId="0" applyNumberFormat="1" applyFont="1" applyBorder="1" applyAlignment="1">
      <alignment horizontal="center" vertical="center"/>
    </xf>
    <xf numFmtId="0" fontId="25" fillId="0" borderId="29" xfId="0" applyFont="1" applyBorder="1" applyAlignment="1">
      <alignment vertical="center"/>
    </xf>
    <xf numFmtId="0" fontId="25" fillId="0" borderId="18" xfId="0" applyFont="1" applyBorder="1" applyAlignment="1">
      <alignment vertical="center"/>
    </xf>
    <xf numFmtId="0" fontId="26" fillId="0" borderId="18" xfId="0" applyFont="1" applyBorder="1" applyAlignment="1">
      <alignment horizontal="center" vertical="center"/>
    </xf>
    <xf numFmtId="0" fontId="26" fillId="0" borderId="18" xfId="0" applyFont="1" applyBorder="1" applyAlignment="1">
      <alignment horizontal="right" vertical="center"/>
    </xf>
    <xf numFmtId="0" fontId="25" fillId="0" borderId="18" xfId="0" applyFont="1" applyBorder="1" applyAlignment="1">
      <alignment horizontal="center" vertical="center"/>
    </xf>
    <xf numFmtId="0" fontId="25" fillId="0" borderId="22" xfId="0" applyFont="1" applyBorder="1" applyAlignment="1">
      <alignment vertical="center"/>
    </xf>
    <xf numFmtId="0" fontId="25" fillId="0" borderId="13" xfId="0" applyFont="1" applyBorder="1" applyAlignment="1">
      <alignment horizontal="left" vertical="center" wrapText="1"/>
    </xf>
    <xf numFmtId="0" fontId="25" fillId="0" borderId="26" xfId="0" applyFont="1" applyBorder="1" applyAlignment="1">
      <alignment vertical="center" wrapText="1"/>
    </xf>
    <xf numFmtId="174" fontId="25" fillId="0" borderId="26" xfId="0" applyNumberFormat="1" applyFont="1" applyBorder="1" applyAlignment="1">
      <alignment horizontal="center" vertical="center"/>
    </xf>
    <xf numFmtId="4" fontId="25" fillId="0" borderId="13" xfId="501" applyNumberFormat="1" applyFont="1" applyBorder="1" applyAlignment="1">
      <alignment horizontal="left" vertical="center"/>
    </xf>
    <xf numFmtId="4" fontId="25" fillId="0" borderId="13" xfId="521" applyNumberFormat="1" applyFont="1" applyBorder="1" applyAlignment="1">
      <alignment horizontal="left"/>
    </xf>
    <xf numFmtId="4" fontId="25" fillId="0" borderId="7" xfId="521" applyNumberFormat="1" applyFont="1" applyBorder="1" applyAlignment="1">
      <alignment horizontal="center" vertical="center"/>
    </xf>
    <xf numFmtId="4" fontId="26" fillId="0" borderId="7" xfId="516" applyNumberFormat="1" applyFont="1" applyBorder="1"/>
    <xf numFmtId="4" fontId="25" fillId="0" borderId="7" xfId="516" applyNumberFormat="1" applyFont="1" applyBorder="1" applyAlignment="1">
      <alignment horizontal="center"/>
    </xf>
    <xf numFmtId="0" fontId="25" fillId="0" borderId="7" xfId="0" applyFont="1" applyBorder="1" applyAlignment="1">
      <alignment horizontal="center"/>
    </xf>
    <xf numFmtId="0" fontId="25" fillId="0" borderId="8" xfId="0" applyFont="1" applyBorder="1" applyAlignment="1">
      <alignment horizontal="center"/>
    </xf>
    <xf numFmtId="4" fontId="25" fillId="0" borderId="7" xfId="516" applyNumberFormat="1" applyFont="1" applyBorder="1" applyAlignment="1">
      <alignment horizontal="left"/>
    </xf>
    <xf numFmtId="4" fontId="25" fillId="0" borderId="7" xfId="516" applyNumberFormat="1" applyFont="1" applyBorder="1"/>
    <xf numFmtId="4" fontId="25" fillId="0" borderId="7" xfId="516" applyNumberFormat="1" applyFont="1" applyBorder="1" applyAlignment="1">
      <alignment wrapText="1"/>
    </xf>
    <xf numFmtId="182" fontId="25" fillId="0" borderId="7" xfId="0" applyNumberFormat="1" applyFont="1" applyBorder="1" applyAlignment="1">
      <alignment horizontal="center"/>
    </xf>
    <xf numFmtId="182" fontId="25" fillId="0" borderId="8" xfId="0" applyNumberFormat="1" applyFont="1" applyBorder="1" applyAlignment="1">
      <alignment horizontal="center"/>
    </xf>
    <xf numFmtId="0" fontId="25" fillId="0" borderId="13" xfId="0" applyFont="1" applyBorder="1" applyAlignment="1">
      <alignment horizontal="left"/>
    </xf>
    <xf numFmtId="3" fontId="25" fillId="0" borderId="7" xfId="516" applyNumberFormat="1" applyFont="1" applyBorder="1" applyAlignment="1">
      <alignment horizontal="center"/>
    </xf>
    <xf numFmtId="0" fontId="25" fillId="0" borderId="7" xfId="0" applyFont="1" applyBorder="1"/>
    <xf numFmtId="4" fontId="25" fillId="0" borderId="13" xfId="523" applyNumberFormat="1" applyFont="1" applyBorder="1" applyAlignment="1">
      <alignment horizontal="left"/>
    </xf>
    <xf numFmtId="4" fontId="25" fillId="0" borderId="7" xfId="523" applyNumberFormat="1" applyFont="1" applyBorder="1" applyAlignment="1">
      <alignment horizontal="center" vertical="center"/>
    </xf>
    <xf numFmtId="4" fontId="26" fillId="0" borderId="7" xfId="522" applyNumberFormat="1" applyFont="1" applyBorder="1"/>
    <xf numFmtId="4" fontId="25" fillId="0" borderId="7" xfId="522" applyNumberFormat="1" applyFont="1" applyBorder="1" applyAlignment="1">
      <alignment horizontal="center"/>
    </xf>
    <xf numFmtId="4" fontId="25" fillId="0" borderId="7" xfId="522" applyNumberFormat="1" applyFont="1" applyBorder="1"/>
    <xf numFmtId="3" fontId="25" fillId="0" borderId="7" xfId="522" applyNumberFormat="1" applyFont="1" applyBorder="1" applyAlignment="1">
      <alignment horizontal="center"/>
    </xf>
    <xf numFmtId="1" fontId="25" fillId="0" borderId="7" xfId="0" applyNumberFormat="1" applyFont="1" applyBorder="1" applyAlignment="1">
      <alignment horizontal="center" vertical="center"/>
    </xf>
    <xf numFmtId="4" fontId="25" fillId="0" borderId="7" xfId="522" applyNumberFormat="1" applyFont="1" applyBorder="1" applyAlignment="1">
      <alignment wrapText="1"/>
    </xf>
    <xf numFmtId="4" fontId="25" fillId="0" borderId="13" xfId="526" applyNumberFormat="1" applyFont="1" applyBorder="1" applyAlignment="1">
      <alignment horizontal="left"/>
    </xf>
    <xf numFmtId="4" fontId="25" fillId="0" borderId="7" xfId="526" applyNumberFormat="1" applyFont="1" applyBorder="1" applyAlignment="1">
      <alignment horizontal="center" vertical="center"/>
    </xf>
    <xf numFmtId="4" fontId="26" fillId="0" borderId="7" xfId="525" applyNumberFormat="1" applyFont="1" applyBorder="1"/>
    <xf numFmtId="4" fontId="25" fillId="0" borderId="7" xfId="525" applyNumberFormat="1" applyFont="1" applyBorder="1"/>
    <xf numFmtId="4" fontId="25" fillId="0" borderId="7" xfId="525" applyNumberFormat="1" applyFont="1" applyBorder="1" applyAlignment="1">
      <alignment wrapText="1"/>
    </xf>
    <xf numFmtId="4" fontId="25" fillId="0" borderId="13" xfId="530" applyNumberFormat="1" applyFont="1" applyBorder="1" applyAlignment="1">
      <alignment horizontal="left"/>
    </xf>
    <xf numFmtId="4" fontId="25" fillId="0" borderId="7" xfId="525" applyNumberFormat="1" applyFont="1" applyBorder="1" applyAlignment="1">
      <alignment horizontal="center" wrapText="1"/>
    </xf>
    <xf numFmtId="3" fontId="25" fillId="0" borderId="7" xfId="525" applyNumberFormat="1" applyFont="1" applyBorder="1" applyAlignment="1">
      <alignment horizontal="center" wrapText="1"/>
    </xf>
    <xf numFmtId="0" fontId="25" fillId="0" borderId="7" xfId="0" applyFont="1" applyBorder="1" applyProtection="1">
      <protection locked="0"/>
    </xf>
    <xf numFmtId="0" fontId="25" fillId="0" borderId="7" xfId="0" applyFont="1" applyBorder="1" applyAlignment="1" applyProtection="1">
      <alignment horizontal="center"/>
      <protection locked="0"/>
    </xf>
    <xf numFmtId="0" fontId="25" fillId="0" borderId="7" xfId="0" applyFont="1" applyBorder="1" applyAlignment="1">
      <alignment vertical="top" wrapText="1"/>
    </xf>
    <xf numFmtId="4" fontId="25" fillId="0" borderId="7" xfId="530" applyNumberFormat="1" applyFont="1" applyBorder="1" applyAlignment="1">
      <alignment horizontal="center" vertical="center"/>
    </xf>
    <xf numFmtId="4" fontId="25" fillId="0" borderId="7" xfId="529" applyNumberFormat="1" applyFont="1" applyBorder="1" applyAlignment="1">
      <alignment wrapText="1"/>
    </xf>
    <xf numFmtId="4" fontId="25" fillId="0" borderId="7" xfId="529" applyNumberFormat="1" applyFont="1" applyBorder="1" applyAlignment="1">
      <alignment horizontal="center"/>
    </xf>
    <xf numFmtId="4" fontId="25" fillId="0" borderId="13" xfId="528" applyNumberFormat="1" applyFont="1" applyBorder="1" applyAlignment="1">
      <alignment horizontal="left"/>
    </xf>
    <xf numFmtId="0" fontId="25" fillId="0" borderId="7" xfId="0" applyFont="1" applyBorder="1" applyAlignment="1" applyProtection="1">
      <alignment horizontal="left"/>
      <protection locked="0"/>
    </xf>
    <xf numFmtId="182" fontId="25" fillId="0" borderId="0" xfId="0" applyNumberFormat="1" applyFont="1" applyAlignment="1">
      <alignment horizontal="center"/>
    </xf>
    <xf numFmtId="4" fontId="25" fillId="0" borderId="7" xfId="528" applyNumberFormat="1" applyFont="1" applyBorder="1" applyAlignment="1">
      <alignment horizontal="center" vertical="center"/>
    </xf>
    <xf numFmtId="4" fontId="25" fillId="0" borderId="7" xfId="527" applyNumberFormat="1" applyFont="1" applyBorder="1" applyAlignment="1">
      <alignment wrapText="1"/>
    </xf>
    <xf numFmtId="4" fontId="25" fillId="0" borderId="7" xfId="527" applyNumberFormat="1" applyFont="1" applyBorder="1" applyAlignment="1">
      <alignment horizontal="center"/>
    </xf>
    <xf numFmtId="0" fontId="25" fillId="0" borderId="7" xfId="0" applyFont="1" applyBorder="1" applyAlignment="1">
      <alignment horizontal="right" vertical="top" wrapText="1"/>
    </xf>
    <xf numFmtId="3" fontId="25" fillId="0" borderId="7" xfId="3" applyNumberFormat="1" applyFont="1" applyFill="1" applyBorder="1" applyAlignment="1">
      <alignment horizontal="center" vertical="center"/>
    </xf>
    <xf numFmtId="170" fontId="25" fillId="0" borderId="7" xfId="0" applyNumberFormat="1" applyFont="1" applyBorder="1" applyAlignment="1">
      <alignment horizontal="center" vertical="center" wrapText="1"/>
    </xf>
    <xf numFmtId="3" fontId="25" fillId="0" borderId="7" xfId="0" applyNumberFormat="1" applyFont="1" applyBorder="1" applyAlignment="1">
      <alignment horizontal="center" vertical="center"/>
    </xf>
    <xf numFmtId="4" fontId="26" fillId="0" borderId="7" xfId="0" applyNumberFormat="1" applyFont="1" applyBorder="1" applyAlignment="1">
      <alignment vertical="center"/>
    </xf>
    <xf numFmtId="4" fontId="40" fillId="0" borderId="13" xfId="501" applyNumberFormat="1" applyFont="1" applyBorder="1" applyAlignment="1">
      <alignment vertical="center"/>
    </xf>
    <xf numFmtId="4" fontId="40" fillId="0" borderId="7" xfId="501" applyNumberFormat="1" applyFont="1" applyBorder="1" applyAlignment="1">
      <alignment horizontal="center" vertical="center"/>
    </xf>
    <xf numFmtId="4" fontId="40" fillId="0" borderId="7" xfId="501" applyNumberFormat="1" applyFont="1" applyBorder="1" applyAlignment="1">
      <alignment vertical="center" wrapText="1"/>
    </xf>
    <xf numFmtId="0" fontId="40" fillId="0" borderId="7" xfId="0" applyFont="1" applyBorder="1" applyAlignment="1">
      <alignment horizontal="center" vertical="center"/>
    </xf>
    <xf numFmtId="175" fontId="40" fillId="0" borderId="12" xfId="0" applyNumberFormat="1" applyFont="1" applyBorder="1" applyAlignment="1">
      <alignment horizontal="center" vertical="center"/>
    </xf>
    <xf numFmtId="0" fontId="40" fillId="0" borderId="12" xfId="0" applyFont="1" applyBorder="1" applyAlignment="1">
      <alignment horizontal="center" vertical="center"/>
    </xf>
    <xf numFmtId="171" fontId="40" fillId="0" borderId="13" xfId="501" applyNumberFormat="1" applyFont="1" applyBorder="1" applyAlignment="1">
      <alignment horizontal="left" vertical="center"/>
    </xf>
    <xf numFmtId="4" fontId="40" fillId="0" borderId="13" xfId="507" applyNumberFormat="1" applyFont="1" applyBorder="1" applyAlignment="1">
      <alignment vertical="center"/>
    </xf>
    <xf numFmtId="4" fontId="40" fillId="0" borderId="7" xfId="507" applyNumberFormat="1" applyFont="1" applyBorder="1" applyAlignment="1">
      <alignment horizontal="center" vertical="center"/>
    </xf>
    <xf numFmtId="0" fontId="26" fillId="0" borderId="20" xfId="0" applyFont="1" applyBorder="1" applyAlignment="1">
      <alignment horizontal="center" vertical="center" wrapText="1"/>
    </xf>
    <xf numFmtId="0" fontId="41" fillId="0" borderId="7" xfId="0" applyFont="1" applyBorder="1" applyAlignment="1">
      <alignment vertical="center" wrapText="1"/>
    </xf>
    <xf numFmtId="0" fontId="26" fillId="0" borderId="20" xfId="532" applyFont="1" applyBorder="1" applyAlignment="1">
      <alignment horizontal="left" vertical="center"/>
    </xf>
    <xf numFmtId="0" fontId="25" fillId="0" borderId="7" xfId="532" applyFont="1" applyBorder="1" applyAlignment="1">
      <alignment horizontal="left" vertical="center"/>
    </xf>
    <xf numFmtId="0" fontId="25" fillId="0" borderId="8" xfId="532" applyFont="1" applyBorder="1" applyAlignment="1">
      <alignment horizontal="left" vertical="center"/>
    </xf>
    <xf numFmtId="0" fontId="40" fillId="0" borderId="0" xfId="0" applyFont="1"/>
    <xf numFmtId="0" fontId="25" fillId="0" borderId="20" xfId="532" applyFont="1" applyBorder="1" applyAlignment="1">
      <alignment horizontal="left" vertical="center"/>
    </xf>
    <xf numFmtId="0" fontId="25" fillId="0" borderId="7" xfId="532" applyFont="1" applyBorder="1" applyAlignment="1">
      <alignment horizontal="left" vertical="center" wrapText="1"/>
    </xf>
    <xf numFmtId="0" fontId="25" fillId="0" borderId="7" xfId="532" applyFont="1" applyBorder="1" applyAlignment="1">
      <alignment horizontal="center" vertical="center"/>
    </xf>
    <xf numFmtId="0" fontId="40" fillId="0" borderId="7" xfId="532" applyFont="1" applyBorder="1" applyAlignment="1">
      <alignment horizontal="center" vertical="center"/>
    </xf>
    <xf numFmtId="182" fontId="25" fillId="0" borderId="7" xfId="532" applyNumberFormat="1" applyFont="1" applyBorder="1" applyAlignment="1">
      <alignment horizontal="center" vertical="center"/>
    </xf>
    <xf numFmtId="182" fontId="25" fillId="0" borderId="8" xfId="532" applyNumberFormat="1" applyFont="1" applyBorder="1" applyAlignment="1">
      <alignment horizontal="center" vertical="center"/>
    </xf>
    <xf numFmtId="4" fontId="25" fillId="0" borderId="7" xfId="532" applyNumberFormat="1" applyFont="1" applyBorder="1" applyAlignment="1">
      <alignment horizontal="center" vertical="center"/>
    </xf>
    <xf numFmtId="4" fontId="25" fillId="0" borderId="8" xfId="532" applyNumberFormat="1" applyFont="1" applyBorder="1" applyAlignment="1">
      <alignment horizontal="center" vertical="center"/>
    </xf>
    <xf numFmtId="1" fontId="26" fillId="0" borderId="7" xfId="493" applyNumberFormat="1" applyFont="1" applyBorder="1" applyAlignment="1">
      <alignment horizontal="center" vertical="top" wrapText="1"/>
    </xf>
    <xf numFmtId="0" fontId="40" fillId="0" borderId="7" xfId="0" applyFont="1" applyBorder="1" applyAlignment="1">
      <alignment horizontal="left" vertical="top" wrapText="1"/>
    </xf>
    <xf numFmtId="10" fontId="25" fillId="0" borderId="7" xfId="532" applyNumberFormat="1" applyFont="1" applyBorder="1" applyAlignment="1">
      <alignment horizontal="center" vertical="center"/>
    </xf>
    <xf numFmtId="0" fontId="25" fillId="0" borderId="21" xfId="532" applyFont="1" applyBorder="1" applyAlignment="1">
      <alignment vertical="center"/>
    </xf>
    <xf numFmtId="0" fontId="25" fillId="0" borderId="16" xfId="532" applyFont="1" applyBorder="1" applyAlignment="1">
      <alignment vertical="center"/>
    </xf>
    <xf numFmtId="0" fontId="25" fillId="0" borderId="16" xfId="532" applyFont="1" applyBorder="1" applyAlignment="1">
      <alignment horizontal="center" vertical="center"/>
    </xf>
    <xf numFmtId="0" fontId="25" fillId="0" borderId="22" xfId="532" applyFont="1" applyBorder="1" applyAlignment="1">
      <alignment vertical="center"/>
    </xf>
    <xf numFmtId="4" fontId="25" fillId="0" borderId="27" xfId="515" applyNumberFormat="1" applyFont="1" applyBorder="1" applyAlignment="1">
      <alignment horizontal="left" vertical="center"/>
    </xf>
    <xf numFmtId="0" fontId="40" fillId="0" borderId="6" xfId="0" applyFont="1" applyBorder="1" applyAlignment="1">
      <alignment horizontal="center" vertical="center"/>
    </xf>
    <xf numFmtId="0" fontId="40" fillId="0" borderId="29" xfId="0" applyFont="1" applyBorder="1" applyAlignment="1">
      <alignment horizontal="left" vertical="center"/>
    </xf>
    <xf numFmtId="0" fontId="40" fillId="0" borderId="18" xfId="0" applyFont="1" applyBorder="1" applyAlignment="1">
      <alignment vertical="center"/>
    </xf>
    <xf numFmtId="0" fontId="40" fillId="0" borderId="18" xfId="0" applyFont="1" applyBorder="1" applyAlignment="1">
      <alignment horizontal="center" vertical="center"/>
    </xf>
    <xf numFmtId="0" fontId="40" fillId="0" borderId="22" xfId="0" applyFont="1" applyBorder="1" applyAlignment="1">
      <alignment horizontal="center" vertical="center"/>
    </xf>
    <xf numFmtId="171" fontId="25" fillId="0" borderId="13" xfId="523" applyNumberFormat="1" applyFont="1" applyBorder="1" applyAlignment="1">
      <alignment horizontal="left"/>
    </xf>
    <xf numFmtId="171" fontId="25" fillId="0" borderId="13" xfId="530" applyNumberFormat="1" applyFont="1" applyBorder="1" applyAlignment="1">
      <alignment horizontal="left"/>
    </xf>
    <xf numFmtId="170" fontId="40" fillId="0" borderId="7" xfId="0" applyNumberFormat="1" applyFont="1" applyBorder="1" applyAlignment="1">
      <alignment horizontal="center" vertical="center"/>
    </xf>
    <xf numFmtId="0" fontId="31" fillId="0" borderId="11" xfId="0" applyFont="1" applyBorder="1" applyAlignment="1">
      <alignment vertical="top" wrapText="1"/>
    </xf>
    <xf numFmtId="0" fontId="32" fillId="0" borderId="9" xfId="0" applyFont="1" applyBorder="1" applyAlignment="1">
      <alignment horizontal="left" vertical="top" wrapText="1"/>
    </xf>
    <xf numFmtId="0" fontId="32" fillId="0" borderId="9" xfId="0" applyFont="1" applyBorder="1" applyAlignment="1">
      <alignment vertical="top" wrapText="1"/>
    </xf>
    <xf numFmtId="0" fontId="31" fillId="0" borderId="9" xfId="0" applyFont="1" applyBorder="1" applyAlignment="1">
      <alignment horizontal="center" vertical="top" wrapText="1"/>
    </xf>
    <xf numFmtId="174" fontId="31" fillId="0" borderId="10" xfId="0" applyNumberFormat="1" applyFont="1" applyBorder="1" applyAlignment="1">
      <alignment horizontal="center"/>
    </xf>
    <xf numFmtId="0" fontId="31" fillId="0" borderId="38" xfId="0" applyFont="1" applyBorder="1" applyAlignment="1">
      <alignment horizontal="center" vertical="top" wrapText="1"/>
    </xf>
    <xf numFmtId="0" fontId="31" fillId="0" borderId="9" xfId="0" applyFont="1" applyBorder="1" applyAlignment="1">
      <alignment horizontal="left" vertical="top" wrapText="1"/>
    </xf>
    <xf numFmtId="0" fontId="31" fillId="0" borderId="9" xfId="0" applyFont="1" applyBorder="1" applyAlignment="1">
      <alignment vertical="top" wrapText="1"/>
    </xf>
    <xf numFmtId="0" fontId="31" fillId="0" borderId="0" xfId="0" applyFont="1" applyAlignment="1">
      <alignment horizontal="center"/>
    </xf>
    <xf numFmtId="174" fontId="31" fillId="0" borderId="12" xfId="0" applyNumberFormat="1" applyFont="1" applyBorder="1" applyAlignment="1">
      <alignment horizontal="center"/>
    </xf>
    <xf numFmtId="183" fontId="31" fillId="0" borderId="9" xfId="0" applyNumberFormat="1" applyFont="1" applyBorder="1" applyAlignment="1">
      <alignment horizontal="center" vertical="top" wrapText="1"/>
    </xf>
    <xf numFmtId="168" fontId="25" fillId="0" borderId="0" xfId="281" applyFont="1" applyBorder="1" applyAlignment="1">
      <alignment horizontal="center" vertical="center"/>
    </xf>
    <xf numFmtId="168" fontId="26" fillId="0" borderId="26" xfId="281" applyFont="1" applyBorder="1" applyAlignment="1">
      <alignment horizontal="center" vertical="center"/>
    </xf>
    <xf numFmtId="168" fontId="26" fillId="0" borderId="7" xfId="281" applyFont="1" applyFill="1" applyBorder="1" applyAlignment="1">
      <alignment horizontal="center" vertical="center" wrapText="1"/>
    </xf>
    <xf numFmtId="168" fontId="25" fillId="0" borderId="7" xfId="281" applyFont="1" applyBorder="1" applyAlignment="1">
      <alignment horizontal="center" vertical="center"/>
    </xf>
    <xf numFmtId="168" fontId="36" fillId="0" borderId="16" xfId="281" applyFont="1" applyBorder="1" applyAlignment="1">
      <alignment horizontal="center" vertical="center"/>
    </xf>
    <xf numFmtId="168" fontId="36" fillId="0" borderId="7" xfId="281" applyFont="1" applyBorder="1" applyAlignment="1">
      <alignment horizontal="center" vertical="center"/>
    </xf>
    <xf numFmtId="168" fontId="25" fillId="0" borderId="7" xfId="281" applyFont="1" applyFill="1" applyBorder="1" applyAlignment="1">
      <alignment horizontal="center" vertical="center"/>
    </xf>
    <xf numFmtId="168" fontId="25" fillId="0" borderId="9" xfId="281" applyFont="1" applyBorder="1" applyAlignment="1">
      <alignment horizontal="center"/>
    </xf>
    <xf numFmtId="168" fontId="25" fillId="0" borderId="0" xfId="281" applyFont="1" applyBorder="1" applyAlignment="1">
      <alignment horizontal="center"/>
    </xf>
    <xf numFmtId="168" fontId="40" fillId="0" borderId="7" xfId="281" applyFont="1" applyBorder="1" applyAlignment="1">
      <alignment horizontal="center" vertical="center"/>
    </xf>
    <xf numFmtId="168" fontId="36" fillId="0" borderId="7" xfId="281" applyFont="1" applyFill="1" applyBorder="1" applyAlignment="1">
      <alignment horizontal="center" vertical="center"/>
    </xf>
    <xf numFmtId="168" fontId="36" fillId="0" borderId="6" xfId="281" applyFont="1" applyFill="1" applyBorder="1" applyAlignment="1">
      <alignment horizontal="center" vertical="center"/>
    </xf>
    <xf numFmtId="168" fontId="36" fillId="0" borderId="18" xfId="281" applyFont="1" applyBorder="1" applyAlignment="1">
      <alignment horizontal="center" vertical="center"/>
    </xf>
    <xf numFmtId="168" fontId="36" fillId="0" borderId="0" xfId="281" applyFont="1" applyAlignment="1">
      <alignment horizontal="center" vertical="center"/>
    </xf>
    <xf numFmtId="183" fontId="25" fillId="0" borderId="7" xfId="532" applyNumberFormat="1" applyFont="1" applyBorder="1" applyAlignment="1">
      <alignment horizontal="center" vertical="center"/>
    </xf>
    <xf numFmtId="182" fontId="37" fillId="0" borderId="9" xfId="281" applyNumberFormat="1" applyFont="1" applyBorder="1" applyAlignment="1">
      <alignment horizontal="center"/>
    </xf>
    <xf numFmtId="182" fontId="37" fillId="0" borderId="0" xfId="281" applyNumberFormat="1" applyFont="1"/>
    <xf numFmtId="182" fontId="37" fillId="0" borderId="9" xfId="281" applyNumberFormat="1" applyFont="1" applyBorder="1"/>
    <xf numFmtId="182" fontId="37" fillId="0" borderId="39" xfId="281" applyNumberFormat="1" applyFont="1" applyBorder="1"/>
    <xf numFmtId="182" fontId="37" fillId="0" borderId="40" xfId="281" applyNumberFormat="1" applyFont="1" applyBorder="1"/>
    <xf numFmtId="182" fontId="37" fillId="0" borderId="23" xfId="281" applyNumberFormat="1" applyFont="1" applyBorder="1"/>
    <xf numFmtId="182" fontId="37" fillId="0" borderId="25" xfId="281" applyNumberFormat="1" applyFont="1" applyBorder="1"/>
    <xf numFmtId="182" fontId="31" fillId="0" borderId="9" xfId="281" applyNumberFormat="1" applyFont="1" applyBorder="1" applyAlignment="1">
      <alignment horizontal="center"/>
    </xf>
    <xf numFmtId="182" fontId="37" fillId="0" borderId="9" xfId="281" applyNumberFormat="1" applyFont="1" applyBorder="1" applyAlignment="1">
      <alignment horizontal="center" vertical="top" wrapText="1"/>
    </xf>
    <xf numFmtId="0" fontId="31" fillId="0" borderId="13" xfId="0" applyFont="1" applyBorder="1" applyAlignment="1">
      <alignment vertical="top" wrapText="1"/>
    </xf>
    <xf numFmtId="0" fontId="31" fillId="0" borderId="9" xfId="0" applyFont="1" applyBorder="1"/>
    <xf numFmtId="0" fontId="31" fillId="0" borderId="9" xfId="0" applyFont="1" applyBorder="1" applyAlignment="1">
      <alignment horizontal="center"/>
    </xf>
    <xf numFmtId="182" fontId="31" fillId="0" borderId="9" xfId="281" applyNumberFormat="1" applyFont="1" applyBorder="1"/>
    <xf numFmtId="0" fontId="31" fillId="0" borderId="14" xfId="0" applyFont="1" applyBorder="1"/>
    <xf numFmtId="0" fontId="31" fillId="0" borderId="7" xfId="0" applyFont="1" applyBorder="1"/>
    <xf numFmtId="0" fontId="31" fillId="0" borderId="7" xfId="0" applyFont="1" applyBorder="1" applyAlignment="1">
      <alignment horizontal="center"/>
    </xf>
    <xf numFmtId="0" fontId="31" fillId="0" borderId="11" xfId="0" applyFont="1" applyBorder="1"/>
    <xf numFmtId="0" fontId="31" fillId="0" borderId="24" xfId="0" applyFont="1" applyBorder="1" applyAlignment="1">
      <alignment horizontal="left" vertical="top" wrapText="1"/>
    </xf>
    <xf numFmtId="0" fontId="33" fillId="0" borderId="0" xfId="0" applyFont="1"/>
    <xf numFmtId="0" fontId="31" fillId="0" borderId="0" xfId="0" applyFont="1" applyAlignment="1">
      <alignment horizontal="left"/>
    </xf>
    <xf numFmtId="0" fontId="31" fillId="0" borderId="0" xfId="0" applyFont="1"/>
    <xf numFmtId="182" fontId="31" fillId="0" borderId="0" xfId="281" applyNumberFormat="1" applyFont="1"/>
    <xf numFmtId="182" fontId="31" fillId="0" borderId="0" xfId="281" applyNumberFormat="1" applyFont="1" applyBorder="1"/>
    <xf numFmtId="0" fontId="32" fillId="0" borderId="31" xfId="0" applyFont="1" applyBorder="1" applyAlignment="1">
      <alignment horizontal="center" vertical="top" wrapText="1"/>
    </xf>
    <xf numFmtId="0" fontId="32" fillId="0" borderId="32" xfId="0" applyFont="1" applyBorder="1" applyAlignment="1">
      <alignment horizontal="center" vertical="top" wrapText="1"/>
    </xf>
    <xf numFmtId="182" fontId="32" fillId="0" borderId="32" xfId="281" applyNumberFormat="1" applyFont="1" applyBorder="1"/>
    <xf numFmtId="0" fontId="32" fillId="0" borderId="17" xfId="0" applyFont="1" applyBorder="1"/>
    <xf numFmtId="0" fontId="32" fillId="0" borderId="11" xfId="0" applyFont="1" applyBorder="1" applyAlignment="1">
      <alignment horizontal="center" vertical="top" wrapText="1"/>
    </xf>
    <xf numFmtId="0" fontId="32" fillId="0" borderId="9" xfId="0" applyFont="1" applyBorder="1" applyAlignment="1">
      <alignment horizontal="center" vertical="top" wrapText="1"/>
    </xf>
    <xf numFmtId="182" fontId="32" fillId="0" borderId="9" xfId="281" applyNumberFormat="1" applyFont="1" applyFill="1" applyBorder="1" applyAlignment="1">
      <alignment horizontal="center" vertical="top" wrapText="1"/>
    </xf>
    <xf numFmtId="0" fontId="32" fillId="0" borderId="10" xfId="0" applyFont="1" applyBorder="1" applyAlignment="1">
      <alignment horizontal="center" vertical="top" wrapText="1"/>
    </xf>
    <xf numFmtId="174" fontId="31" fillId="0" borderId="9" xfId="0" applyNumberFormat="1" applyFont="1" applyBorder="1" applyAlignment="1">
      <alignment horizontal="center" vertical="top" wrapText="1"/>
    </xf>
    <xf numFmtId="0" fontId="31" fillId="0" borderId="10" xfId="0" applyFont="1" applyBorder="1"/>
    <xf numFmtId="0" fontId="31" fillId="0" borderId="33" xfId="0" applyFont="1" applyBorder="1" applyAlignment="1">
      <alignment horizontal="center" vertical="top" wrapText="1"/>
    </xf>
    <xf numFmtId="0" fontId="31" fillId="0" borderId="34" xfId="0" applyFont="1" applyBorder="1" applyAlignment="1">
      <alignment horizontal="center" vertical="top" wrapText="1"/>
    </xf>
    <xf numFmtId="182" fontId="31" fillId="0" borderId="34" xfId="281" applyNumberFormat="1" applyFont="1" applyBorder="1"/>
    <xf numFmtId="0" fontId="31" fillId="0" borderId="19" xfId="0" applyFont="1" applyBorder="1"/>
    <xf numFmtId="0" fontId="34" fillId="0" borderId="41" xfId="0" applyFont="1" applyBorder="1" applyAlignment="1">
      <alignment wrapText="1"/>
    </xf>
    <xf numFmtId="0" fontId="31" fillId="0" borderId="0" xfId="0" applyFont="1" applyAlignment="1">
      <alignment horizontal="center" vertical="top" wrapText="1"/>
    </xf>
    <xf numFmtId="182" fontId="32" fillId="0" borderId="24" xfId="281" applyNumberFormat="1" applyFont="1" applyBorder="1" applyAlignment="1">
      <alignment horizontal="right" vertical="top" wrapText="1"/>
    </xf>
    <xf numFmtId="174" fontId="32" fillId="0" borderId="10" xfId="0" applyNumberFormat="1" applyFont="1" applyBorder="1" applyAlignment="1">
      <alignment horizontal="center"/>
    </xf>
    <xf numFmtId="0" fontId="31" fillId="0" borderId="18" xfId="0" applyFont="1" applyBorder="1" applyAlignment="1">
      <alignment horizontal="center" vertical="top" wrapText="1"/>
    </xf>
    <xf numFmtId="182" fontId="31" fillId="0" borderId="25" xfId="281" applyNumberFormat="1" applyFont="1" applyBorder="1"/>
    <xf numFmtId="174" fontId="31" fillId="0" borderId="19" xfId="0" applyNumberFormat="1" applyFont="1" applyBorder="1" applyAlignment="1">
      <alignment horizontal="center"/>
    </xf>
    <xf numFmtId="174" fontId="31" fillId="0" borderId="0" xfId="0" applyNumberFormat="1" applyFont="1" applyAlignment="1">
      <alignment horizontal="center"/>
    </xf>
    <xf numFmtId="174" fontId="32" fillId="0" borderId="35" xfId="0" applyNumberFormat="1" applyFont="1" applyBorder="1" applyAlignment="1">
      <alignment horizontal="center"/>
    </xf>
    <xf numFmtId="0" fontId="31" fillId="0" borderId="6" xfId="0" applyFont="1" applyBorder="1" applyAlignment="1">
      <alignment horizontal="center" vertical="top" wrapText="1"/>
    </xf>
    <xf numFmtId="182" fontId="31" fillId="0" borderId="23" xfId="281" applyNumberFormat="1" applyFont="1" applyBorder="1"/>
    <xf numFmtId="174" fontId="31" fillId="0" borderId="17" xfId="0" applyNumberFormat="1" applyFont="1" applyBorder="1" applyAlignment="1">
      <alignment horizontal="center"/>
    </xf>
    <xf numFmtId="182" fontId="25" fillId="0" borderId="0" xfId="281" applyNumberFormat="1" applyFont="1" applyBorder="1" applyAlignment="1">
      <alignment horizontal="center" vertical="center"/>
    </xf>
    <xf numFmtId="182" fontId="26" fillId="0" borderId="26" xfId="281" applyNumberFormat="1" applyFont="1" applyBorder="1" applyAlignment="1">
      <alignment horizontal="center" vertical="center"/>
    </xf>
    <xf numFmtId="182" fontId="26" fillId="0" borderId="7" xfId="281" applyNumberFormat="1" applyFont="1" applyFill="1" applyBorder="1" applyAlignment="1">
      <alignment horizontal="center" vertical="center" wrapText="1"/>
    </xf>
    <xf numFmtId="182" fontId="25" fillId="0" borderId="7" xfId="281" applyNumberFormat="1" applyFont="1" applyBorder="1" applyAlignment="1">
      <alignment horizontal="center" vertical="center"/>
    </xf>
    <xf numFmtId="182" fontId="25" fillId="0" borderId="16" xfId="281" applyNumberFormat="1" applyFont="1" applyBorder="1" applyAlignment="1">
      <alignment horizontal="center" vertical="center"/>
    </xf>
    <xf numFmtId="182" fontId="36" fillId="0" borderId="7" xfId="281" applyNumberFormat="1" applyFont="1" applyBorder="1" applyAlignment="1">
      <alignment horizontal="center" vertical="center"/>
    </xf>
    <xf numFmtId="182" fontId="25" fillId="0" borderId="7" xfId="281" applyNumberFormat="1" applyFont="1" applyFill="1" applyBorder="1" applyAlignment="1">
      <alignment horizontal="center" vertical="center"/>
    </xf>
    <xf numFmtId="182" fontId="25" fillId="0" borderId="6" xfId="281" applyNumberFormat="1" applyFont="1" applyFill="1" applyBorder="1" applyAlignment="1">
      <alignment horizontal="center" vertical="center"/>
    </xf>
    <xf numFmtId="182" fontId="25" fillId="0" borderId="18" xfId="281" applyNumberFormat="1" applyFont="1" applyBorder="1" applyAlignment="1">
      <alignment horizontal="center" vertical="center"/>
    </xf>
    <xf numFmtId="182" fontId="36" fillId="0" borderId="0" xfId="281" applyNumberFormat="1" applyFont="1" applyAlignment="1">
      <alignment horizontal="center" vertical="center"/>
    </xf>
    <xf numFmtId="182" fontId="25" fillId="0" borderId="12" xfId="0" applyNumberFormat="1" applyFont="1" applyBorder="1" applyAlignment="1">
      <alignment horizontal="center" vertical="center"/>
    </xf>
    <xf numFmtId="166" fontId="25" fillId="0" borderId="12" xfId="0" applyNumberFormat="1" applyFont="1" applyBorder="1" applyAlignment="1">
      <alignment horizontal="center" vertical="center"/>
    </xf>
    <xf numFmtId="166" fontId="36" fillId="0" borderId="0" xfId="0" applyNumberFormat="1" applyFont="1" applyAlignment="1">
      <alignment vertical="center"/>
    </xf>
    <xf numFmtId="0" fontId="42" fillId="0" borderId="0" xfId="0" applyFont="1"/>
    <xf numFmtId="0" fontId="44" fillId="0" borderId="0" xfId="0" applyFont="1" applyAlignment="1" applyProtection="1">
      <alignment horizontal="center"/>
      <protection locked="0"/>
    </xf>
    <xf numFmtId="0" fontId="40" fillId="0" borderId="0" xfId="0" applyFont="1" applyProtection="1">
      <protection locked="0"/>
    </xf>
    <xf numFmtId="0" fontId="40" fillId="0" borderId="0" xfId="0" applyFont="1" applyAlignment="1" applyProtection="1">
      <alignment horizontal="center"/>
      <protection locked="0"/>
    </xf>
    <xf numFmtId="0" fontId="44" fillId="0" borderId="0" xfId="0" applyFont="1" applyAlignment="1" applyProtection="1">
      <alignment vertical="top" wrapText="1"/>
      <protection locked="0"/>
    </xf>
    <xf numFmtId="0" fontId="44" fillId="0" borderId="0" xfId="0" applyFont="1" applyAlignment="1" applyProtection="1">
      <alignment horizontal="center" vertical="top" wrapText="1"/>
      <protection locked="0"/>
    </xf>
    <xf numFmtId="175" fontId="44" fillId="0" borderId="0" xfId="0" applyNumberFormat="1" applyFont="1" applyAlignment="1" applyProtection="1">
      <alignment horizontal="center" vertical="top" wrapText="1"/>
      <protection locked="0"/>
    </xf>
    <xf numFmtId="0" fontId="41" fillId="0" borderId="0" xfId="0" applyFont="1" applyAlignment="1" applyProtection="1">
      <alignment vertical="top"/>
      <protection locked="0"/>
    </xf>
    <xf numFmtId="0" fontId="44" fillId="0" borderId="0" xfId="0" applyFont="1" applyAlignment="1" applyProtection="1">
      <alignment vertical="top"/>
      <protection locked="0"/>
    </xf>
    <xf numFmtId="0" fontId="44" fillId="0" borderId="0" xfId="0" applyFont="1" applyAlignment="1" applyProtection="1">
      <alignment horizontal="center" vertical="top"/>
      <protection locked="0"/>
    </xf>
    <xf numFmtId="175" fontId="44" fillId="0" borderId="0" xfId="0" applyNumberFormat="1" applyFont="1" applyAlignment="1" applyProtection="1">
      <alignment vertical="top"/>
      <protection locked="0"/>
    </xf>
    <xf numFmtId="0" fontId="44" fillId="0" borderId="0" xfId="0" applyFont="1" applyAlignment="1" applyProtection="1">
      <alignment horizontal="left" vertical="top" wrapText="1"/>
      <protection locked="0"/>
    </xf>
    <xf numFmtId="0" fontId="41" fillId="0" borderId="0" xfId="0" applyFont="1" applyAlignment="1">
      <alignment horizontal="center"/>
    </xf>
    <xf numFmtId="0" fontId="40" fillId="0" borderId="0" xfId="0" applyFont="1" applyAlignment="1">
      <alignment horizontal="center"/>
    </xf>
    <xf numFmtId="0" fontId="44" fillId="0" borderId="0" xfId="0" applyFont="1" applyAlignment="1">
      <alignment horizontal="center"/>
    </xf>
    <xf numFmtId="0" fontId="40" fillId="0" borderId="0" xfId="0" applyFont="1" applyAlignment="1">
      <alignment horizontal="left"/>
    </xf>
    <xf numFmtId="0" fontId="44" fillId="0" borderId="42" xfId="0" applyFont="1" applyBorder="1" applyAlignment="1">
      <alignment horizontal="center"/>
    </xf>
    <xf numFmtId="0" fontId="40" fillId="0" borderId="42" xfId="0" applyFont="1" applyBorder="1" applyAlignment="1">
      <alignment horizontal="left"/>
    </xf>
    <xf numFmtId="0" fontId="40" fillId="0" borderId="42" xfId="0" applyFont="1" applyBorder="1"/>
    <xf numFmtId="0" fontId="40" fillId="0" borderId="42" xfId="0" applyFont="1" applyBorder="1" applyAlignment="1">
      <alignment horizontal="center"/>
    </xf>
    <xf numFmtId="4" fontId="40" fillId="0" borderId="0" xfId="0" applyNumberFormat="1" applyFont="1" applyAlignment="1">
      <alignment horizontal="right"/>
    </xf>
    <xf numFmtId="0" fontId="44" fillId="0" borderId="3" xfId="0" applyFont="1" applyBorder="1" applyAlignment="1">
      <alignment horizontal="center"/>
    </xf>
    <xf numFmtId="0" fontId="40" fillId="0" borderId="3" xfId="0" applyFont="1" applyBorder="1" applyAlignment="1">
      <alignment horizontal="left"/>
    </xf>
    <xf numFmtId="0" fontId="40" fillId="0" borderId="3" xfId="0" applyFont="1" applyBorder="1"/>
    <xf numFmtId="0" fontId="40" fillId="0" borderId="3" xfId="0" applyFont="1" applyBorder="1" applyAlignment="1">
      <alignment horizontal="center"/>
    </xf>
    <xf numFmtId="4" fontId="40" fillId="0" borderId="0" xfId="0" applyNumberFormat="1" applyFont="1"/>
    <xf numFmtId="0" fontId="44" fillId="0" borderId="43" xfId="0" applyFont="1" applyBorder="1" applyAlignment="1">
      <alignment horizontal="center"/>
    </xf>
    <xf numFmtId="0" fontId="40" fillId="0" borderId="43" xfId="0" applyFont="1" applyBorder="1" applyAlignment="1">
      <alignment horizontal="left"/>
    </xf>
    <xf numFmtId="0" fontId="40" fillId="0" borderId="43" xfId="0" applyFont="1" applyBorder="1"/>
    <xf numFmtId="0" fontId="40" fillId="0" borderId="43" xfId="0" applyFont="1" applyBorder="1" applyAlignment="1">
      <alignment horizontal="center"/>
    </xf>
    <xf numFmtId="4" fontId="40" fillId="0" borderId="3" xfId="0" applyNumberFormat="1" applyFont="1" applyBorder="1" applyAlignment="1">
      <alignment horizontal="right"/>
    </xf>
    <xf numFmtId="0" fontId="40" fillId="0" borderId="0" xfId="0" applyFont="1" applyAlignment="1">
      <alignment horizontal="right"/>
    </xf>
    <xf numFmtId="0" fontId="44" fillId="0" borderId="6" xfId="0" applyFont="1" applyBorder="1" applyAlignment="1">
      <alignment horizontal="center"/>
    </xf>
    <xf numFmtId="0" fontId="40" fillId="0" borderId="6" xfId="0" applyFont="1" applyBorder="1" applyAlignment="1">
      <alignment horizontal="left"/>
    </xf>
    <xf numFmtId="0" fontId="40" fillId="0" borderId="6" xfId="0" applyFont="1" applyBorder="1"/>
    <xf numFmtId="0" fontId="40" fillId="0" borderId="6" xfId="0" applyFont="1" applyBorder="1" applyAlignment="1">
      <alignment horizontal="center"/>
    </xf>
    <xf numFmtId="4" fontId="44" fillId="0" borderId="0" xfId="0" applyNumberFormat="1" applyFont="1"/>
    <xf numFmtId="0" fontId="44" fillId="0" borderId="18" xfId="0" applyFont="1" applyBorder="1" applyAlignment="1">
      <alignment horizontal="center"/>
    </xf>
    <xf numFmtId="0" fontId="44" fillId="0" borderId="18" xfId="0" applyFont="1" applyBorder="1" applyAlignment="1">
      <alignment horizontal="right"/>
    </xf>
    <xf numFmtId="0" fontId="40" fillId="0" borderId="18" xfId="0" applyFont="1" applyBorder="1"/>
    <xf numFmtId="0" fontId="40" fillId="0" borderId="18" xfId="0" applyFont="1" applyBorder="1" applyAlignment="1">
      <alignment horizontal="center"/>
    </xf>
    <xf numFmtId="0" fontId="44" fillId="0" borderId="0" xfId="0" applyFont="1" applyAlignment="1">
      <alignment horizontal="right"/>
    </xf>
    <xf numFmtId="0" fontId="44" fillId="0" borderId="0" xfId="0" applyFont="1" applyAlignment="1">
      <alignment horizontal="left"/>
    </xf>
    <xf numFmtId="0" fontId="44" fillId="0" borderId="0" xfId="0" applyFont="1"/>
    <xf numFmtId="4" fontId="40" fillId="0" borderId="42" xfId="0" applyNumberFormat="1" applyFont="1" applyBorder="1" applyAlignment="1">
      <alignment horizontal="right"/>
    </xf>
    <xf numFmtId="0" fontId="44" fillId="0" borderId="42" xfId="0" applyFont="1" applyBorder="1"/>
    <xf numFmtId="0" fontId="40" fillId="0" borderId="42" xfId="0" applyFont="1" applyBorder="1" applyAlignment="1">
      <alignment horizontal="right"/>
    </xf>
    <xf numFmtId="0" fontId="44" fillId="0" borderId="43" xfId="0" applyFont="1" applyBorder="1"/>
    <xf numFmtId="182" fontId="25" fillId="0" borderId="7" xfId="0" applyNumberFormat="1" applyFont="1" applyBorder="1" applyAlignment="1">
      <alignment horizontal="center" vertical="center"/>
    </xf>
    <xf numFmtId="0" fontId="25" fillId="0" borderId="20" xfId="0" applyFont="1" applyBorder="1" applyAlignment="1">
      <alignment horizontal="left" vertical="center"/>
    </xf>
    <xf numFmtId="0" fontId="25" fillId="0" borderId="7" xfId="0" applyFont="1" applyBorder="1" applyAlignment="1">
      <alignment wrapText="1"/>
    </xf>
    <xf numFmtId="0" fontId="25" fillId="0" borderId="13" xfId="0" applyFont="1" applyBorder="1" applyAlignment="1">
      <alignment horizontal="left" vertical="center"/>
    </xf>
    <xf numFmtId="182" fontId="25" fillId="0" borderId="0" xfId="0" applyNumberFormat="1" applyFont="1" applyAlignment="1">
      <alignment horizontal="center" vertical="center"/>
    </xf>
    <xf numFmtId="182" fontId="26" fillId="0" borderId="26" xfId="0" applyNumberFormat="1" applyFont="1" applyBorder="1" applyAlignment="1">
      <alignment horizontal="center" vertical="center"/>
    </xf>
    <xf numFmtId="182" fontId="26" fillId="0" borderId="28" xfId="0" applyNumberFormat="1" applyFont="1" applyBorder="1" applyAlignment="1">
      <alignment horizontal="center" vertical="center"/>
    </xf>
    <xf numFmtId="182" fontId="26" fillId="0" borderId="7" xfId="0" applyNumberFormat="1" applyFont="1" applyBorder="1" applyAlignment="1">
      <alignment horizontal="center" vertical="center" wrapText="1"/>
    </xf>
    <xf numFmtId="182" fontId="26" fillId="0" borderId="8" xfId="0" applyNumberFormat="1" applyFont="1" applyBorder="1" applyAlignment="1">
      <alignment horizontal="center" vertical="center" wrapText="1"/>
    </xf>
    <xf numFmtId="182" fontId="25" fillId="0" borderId="16" xfId="0" applyNumberFormat="1" applyFont="1" applyBorder="1" applyAlignment="1">
      <alignment horizontal="center" vertical="center"/>
    </xf>
    <xf numFmtId="182" fontId="25" fillId="0" borderId="22" xfId="0" applyNumberFormat="1" applyFont="1" applyBorder="1" applyAlignment="1">
      <alignment horizontal="center" vertical="center"/>
    </xf>
    <xf numFmtId="182" fontId="25" fillId="0" borderId="17" xfId="0" applyNumberFormat="1" applyFont="1" applyBorder="1" applyAlignment="1">
      <alignment horizontal="center"/>
    </xf>
    <xf numFmtId="182" fontId="25" fillId="0" borderId="19" xfId="0" applyNumberFormat="1" applyFont="1" applyBorder="1" applyAlignment="1">
      <alignment horizontal="center"/>
    </xf>
    <xf numFmtId="182" fontId="26" fillId="0" borderId="0" xfId="0" applyNumberFormat="1" applyFont="1" applyAlignment="1">
      <alignment horizontal="center" vertical="center"/>
    </xf>
    <xf numFmtId="0" fontId="25" fillId="0" borderId="0" xfId="0" applyFont="1" applyAlignment="1">
      <alignment wrapText="1"/>
    </xf>
    <xf numFmtId="182" fontId="25" fillId="0" borderId="26" xfId="0" applyNumberFormat="1" applyFont="1" applyBorder="1" applyAlignment="1">
      <alignment horizontal="center" vertical="center"/>
    </xf>
    <xf numFmtId="182" fontId="25" fillId="0" borderId="36" xfId="0" applyNumberFormat="1" applyFont="1" applyBorder="1" applyAlignment="1">
      <alignment horizontal="center" vertical="center"/>
    </xf>
    <xf numFmtId="182" fontId="26" fillId="0" borderId="10" xfId="0" applyNumberFormat="1" applyFont="1" applyBorder="1" applyAlignment="1">
      <alignment horizontal="center"/>
    </xf>
    <xf numFmtId="0" fontId="25" fillId="0" borderId="16" xfId="0" applyFont="1" applyBorder="1"/>
    <xf numFmtId="0" fontId="25" fillId="0" borderId="16" xfId="0" applyFont="1" applyBorder="1" applyAlignment="1">
      <alignment wrapText="1"/>
    </xf>
    <xf numFmtId="182" fontId="26" fillId="0" borderId="17" xfId="0" applyNumberFormat="1" applyFont="1" applyBorder="1"/>
    <xf numFmtId="182" fontId="26" fillId="0" borderId="10" xfId="0" applyNumberFormat="1" applyFont="1" applyBorder="1" applyAlignment="1">
      <alignment horizontal="center" vertical="top" wrapText="1"/>
    </xf>
    <xf numFmtId="182" fontId="25" fillId="0" borderId="10" xfId="0" applyNumberFormat="1" applyFont="1" applyBorder="1"/>
    <xf numFmtId="182" fontId="25" fillId="0" borderId="19" xfId="0" applyNumberFormat="1" applyFont="1" applyBorder="1"/>
    <xf numFmtId="182" fontId="26" fillId="0" borderId="35" xfId="0" applyNumberFormat="1" applyFont="1" applyBorder="1" applyAlignment="1">
      <alignment horizontal="center"/>
    </xf>
    <xf numFmtId="0" fontId="25" fillId="0" borderId="30" xfId="0" applyFont="1" applyBorder="1" applyAlignment="1">
      <alignment horizontal="left" vertical="center"/>
    </xf>
    <xf numFmtId="0" fontId="25" fillId="0" borderId="26" xfId="0" applyFont="1" applyBorder="1" applyAlignment="1">
      <alignment wrapText="1"/>
    </xf>
    <xf numFmtId="0" fontId="25" fillId="0" borderId="26" xfId="0" applyFont="1" applyBorder="1" applyAlignment="1">
      <alignment horizontal="center" vertical="center"/>
    </xf>
    <xf numFmtId="182" fontId="25" fillId="0" borderId="28" xfId="0" applyNumberFormat="1" applyFont="1" applyBorder="1" applyAlignment="1">
      <alignment horizontal="center" vertical="center"/>
    </xf>
    <xf numFmtId="0" fontId="26" fillId="0" borderId="7" xfId="0" applyFont="1" applyBorder="1" applyAlignment="1">
      <alignment wrapText="1"/>
    </xf>
    <xf numFmtId="0" fontId="27" fillId="0" borderId="7" xfId="0" applyFont="1" applyBorder="1" applyAlignment="1">
      <alignment wrapText="1"/>
    </xf>
    <xf numFmtId="174" fontId="25" fillId="0" borderId="7" xfId="0" applyNumberFormat="1" applyFont="1" applyBorder="1"/>
    <xf numFmtId="0" fontId="27" fillId="0" borderId="7" xfId="0" applyFont="1" applyBorder="1" applyAlignment="1">
      <alignment horizontal="left" vertical="center" wrapText="1"/>
    </xf>
    <xf numFmtId="0" fontId="36" fillId="6" borderId="0" xfId="0" applyFont="1" applyFill="1"/>
    <xf numFmtId="182" fontId="26" fillId="0" borderId="7" xfId="0" applyNumberFormat="1" applyFont="1" applyBorder="1" applyAlignment="1">
      <alignment horizontal="center" vertical="center"/>
    </xf>
    <xf numFmtId="182" fontId="26" fillId="0" borderId="8" xfId="0" applyNumberFormat="1" applyFont="1" applyBorder="1" applyAlignment="1">
      <alignment horizontal="center" vertical="center"/>
    </xf>
    <xf numFmtId="0" fontId="26" fillId="0" borderId="0" xfId="0" applyFont="1" applyAlignment="1">
      <alignment horizontal="center" vertical="top" wrapText="1"/>
    </xf>
    <xf numFmtId="0" fontId="25" fillId="7" borderId="20" xfId="0" applyFont="1" applyFill="1" applyBorder="1" applyAlignment="1">
      <alignment horizontal="left" vertical="center"/>
    </xf>
    <xf numFmtId="0" fontId="25" fillId="7" borderId="7" xfId="0" applyFont="1" applyFill="1" applyBorder="1"/>
    <xf numFmtId="0" fontId="25" fillId="7" borderId="7" xfId="0" applyFont="1" applyFill="1" applyBorder="1" applyAlignment="1">
      <alignment wrapText="1"/>
    </xf>
    <xf numFmtId="0" fontId="25" fillId="7" borderId="7" xfId="0" applyFont="1" applyFill="1" applyBorder="1" applyAlignment="1">
      <alignment horizontal="center" vertical="center"/>
    </xf>
    <xf numFmtId="182" fontId="25" fillId="7" borderId="7" xfId="0" applyNumberFormat="1" applyFont="1" applyFill="1" applyBorder="1" applyAlignment="1">
      <alignment horizontal="center" vertical="center"/>
    </xf>
    <xf numFmtId="182" fontId="25" fillId="7" borderId="8" xfId="0" applyNumberFormat="1" applyFont="1" applyFill="1" applyBorder="1" applyAlignment="1">
      <alignment horizontal="center" vertical="center"/>
    </xf>
    <xf numFmtId="0" fontId="36" fillId="7" borderId="0" xfId="0" applyFont="1" applyFill="1"/>
    <xf numFmtId="174" fontId="26" fillId="0" borderId="7" xfId="0" applyNumberFormat="1" applyFont="1" applyBorder="1" applyAlignment="1">
      <alignment horizontal="center" vertical="center" wrapText="1"/>
    </xf>
    <xf numFmtId="0" fontId="26" fillId="0" borderId="0" xfId="0" applyFont="1"/>
    <xf numFmtId="182" fontId="26" fillId="0" borderId="10" xfId="0" applyNumberFormat="1" applyFont="1" applyBorder="1" applyAlignment="1">
      <alignment horizontal="center" vertical="center"/>
    </xf>
    <xf numFmtId="164" fontId="25" fillId="0" borderId="8" xfId="0" applyNumberFormat="1" applyFont="1" applyBorder="1" applyAlignment="1">
      <alignment horizontal="center" vertical="center"/>
    </xf>
    <xf numFmtId="165" fontId="25" fillId="0" borderId="8" xfId="0" applyNumberFormat="1" applyFont="1" applyBorder="1" applyAlignment="1">
      <alignment horizontal="center" vertical="center"/>
    </xf>
    <xf numFmtId="165" fontId="25" fillId="0" borderId="0" xfId="0" applyNumberFormat="1" applyFont="1" applyAlignment="1">
      <alignment horizontal="center" vertical="center"/>
    </xf>
    <xf numFmtId="165" fontId="25" fillId="0" borderId="7" xfId="0" applyNumberFormat="1" applyFont="1" applyBorder="1" applyAlignment="1">
      <alignment horizontal="center" vertical="center"/>
    </xf>
    <xf numFmtId="0" fontId="45" fillId="0" borderId="0" xfId="0" applyFont="1" applyAlignment="1">
      <alignment horizontal="left" vertical="center"/>
    </xf>
    <xf numFmtId="0" fontId="38" fillId="0" borderId="26" xfId="0" applyFont="1" applyBorder="1" applyAlignment="1">
      <alignment horizontal="center" vertical="center" wrapText="1"/>
    </xf>
    <xf numFmtId="0" fontId="38" fillId="0" borderId="30" xfId="0" applyFont="1" applyBorder="1" applyAlignment="1">
      <alignment horizontal="left" vertical="center" wrapText="1"/>
    </xf>
    <xf numFmtId="182" fontId="38" fillId="0" borderId="26" xfId="0" applyNumberFormat="1" applyFont="1" applyBorder="1" applyAlignment="1">
      <alignment horizontal="center" vertical="center"/>
    </xf>
    <xf numFmtId="182" fontId="38" fillId="0" borderId="28" xfId="0" applyNumberFormat="1" applyFont="1" applyBorder="1" applyAlignment="1">
      <alignment horizontal="center" vertical="center"/>
    </xf>
    <xf numFmtId="0" fontId="36" fillId="0" borderId="26" xfId="0" applyFont="1" applyBorder="1" applyAlignment="1">
      <alignment wrapText="1"/>
    </xf>
    <xf numFmtId="0" fontId="36" fillId="0" borderId="26" xfId="0" applyFont="1" applyBorder="1" applyAlignment="1">
      <alignment horizontal="center" vertical="center"/>
    </xf>
    <xf numFmtId="182" fontId="36" fillId="0" borderId="26" xfId="0" applyNumberFormat="1" applyFont="1" applyBorder="1" applyAlignment="1">
      <alignment horizontal="center" vertical="center"/>
    </xf>
    <xf numFmtId="0" fontId="36" fillId="0" borderId="20" xfId="532" applyFont="1" applyBorder="1" applyAlignment="1">
      <alignment horizontal="left" vertical="center"/>
    </xf>
    <xf numFmtId="1" fontId="26" fillId="0" borderId="7" xfId="494" applyNumberFormat="1" applyFont="1" applyBorder="1" applyAlignment="1">
      <alignment horizontal="center" vertical="top" wrapText="1"/>
    </xf>
    <xf numFmtId="0" fontId="46" fillId="0" borderId="0" xfId="0" applyFont="1"/>
    <xf numFmtId="0" fontId="25" fillId="0" borderId="7" xfId="0" applyFont="1" applyBorder="1" applyAlignment="1">
      <alignment horizontal="center" wrapText="1"/>
    </xf>
    <xf numFmtId="9" fontId="47" fillId="0" borderId="0" xfId="567" applyFont="1" applyAlignment="1">
      <alignment horizontal="center"/>
    </xf>
    <xf numFmtId="182" fontId="38" fillId="0" borderId="12" xfId="0" applyNumberFormat="1" applyFont="1" applyBorder="1" applyAlignment="1">
      <alignment horizontal="center" vertical="center"/>
    </xf>
    <xf numFmtId="182" fontId="25" fillId="0" borderId="44" xfId="0" applyNumberFormat="1" applyFont="1" applyBorder="1" applyAlignment="1">
      <alignment horizontal="center" vertical="center"/>
    </xf>
    <xf numFmtId="175" fontId="25" fillId="0" borderId="8" xfId="0" applyNumberFormat="1" applyFont="1" applyBorder="1" applyAlignment="1">
      <alignment horizontal="center"/>
    </xf>
    <xf numFmtId="0" fontId="40" fillId="0" borderId="7" xfId="0" applyFont="1" applyBorder="1"/>
    <xf numFmtId="0" fontId="40" fillId="0" borderId="20" xfId="0" applyFont="1" applyBorder="1" applyAlignment="1">
      <alignment horizontal="left" vertical="center"/>
    </xf>
    <xf numFmtId="0" fontId="40" fillId="0" borderId="7" xfId="0" applyFont="1" applyBorder="1" applyAlignment="1">
      <alignment wrapText="1"/>
    </xf>
    <xf numFmtId="182" fontId="40" fillId="0" borderId="7" xfId="0" applyNumberFormat="1" applyFont="1" applyBorder="1" applyAlignment="1">
      <alignment horizontal="center" vertical="center"/>
    </xf>
    <xf numFmtId="182" fontId="40" fillId="0" borderId="8" xfId="0" applyNumberFormat="1" applyFont="1" applyBorder="1" applyAlignment="1">
      <alignment horizontal="center" vertical="center"/>
    </xf>
    <xf numFmtId="0" fontId="40" fillId="0" borderId="16" xfId="0" applyFont="1" applyBorder="1" applyAlignment="1">
      <alignment horizontal="center" vertical="center"/>
    </xf>
    <xf numFmtId="0" fontId="40" fillId="0" borderId="6" xfId="0" applyFont="1" applyBorder="1" applyAlignment="1">
      <alignment horizontal="center" vertical="top" wrapText="1"/>
    </xf>
    <xf numFmtId="174" fontId="40" fillId="0" borderId="23" xfId="0" applyNumberFormat="1" applyFont="1" applyBorder="1"/>
    <xf numFmtId="182" fontId="40" fillId="0" borderId="17" xfId="0" applyNumberFormat="1" applyFont="1" applyBorder="1" applyAlignment="1">
      <alignment horizontal="center"/>
    </xf>
    <xf numFmtId="0" fontId="40" fillId="0" borderId="0" xfId="0" applyFont="1" applyAlignment="1">
      <alignment horizontal="center" vertical="top" wrapText="1"/>
    </xf>
    <xf numFmtId="181" fontId="44" fillId="0" borderId="24" xfId="281" applyNumberFormat="1" applyFont="1" applyBorder="1" applyAlignment="1">
      <alignment horizontal="right" vertical="top" wrapText="1"/>
    </xf>
    <xf numFmtId="0" fontId="40" fillId="0" borderId="18" xfId="0" applyFont="1" applyBorder="1" applyAlignment="1">
      <alignment horizontal="center" vertical="top" wrapText="1"/>
    </xf>
    <xf numFmtId="174" fontId="40" fillId="0" borderId="25" xfId="0" applyNumberFormat="1" applyFont="1" applyBorder="1"/>
    <xf numFmtId="182" fontId="40" fillId="0" borderId="19" xfId="0" applyNumberFormat="1" applyFont="1" applyBorder="1" applyAlignment="1">
      <alignment horizontal="center"/>
    </xf>
    <xf numFmtId="0" fontId="40" fillId="0" borderId="30" xfId="0" applyFont="1" applyBorder="1" applyAlignment="1">
      <alignment horizontal="left" vertical="center"/>
    </xf>
    <xf numFmtId="0" fontId="40" fillId="0" borderId="26" xfId="0" applyFont="1" applyBorder="1"/>
    <xf numFmtId="0" fontId="40" fillId="0" borderId="26" xfId="0" applyFont="1" applyBorder="1" applyAlignment="1">
      <alignment wrapText="1"/>
    </xf>
    <xf numFmtId="0" fontId="40" fillId="0" borderId="26" xfId="0" applyFont="1" applyBorder="1" applyAlignment="1">
      <alignment horizontal="center" vertical="center"/>
    </xf>
    <xf numFmtId="182" fontId="40" fillId="0" borderId="26" xfId="0" applyNumberFormat="1" applyFont="1" applyBorder="1" applyAlignment="1">
      <alignment horizontal="center" vertical="center"/>
    </xf>
    <xf numFmtId="182" fontId="40" fillId="0" borderId="28" xfId="0" applyNumberFormat="1" applyFont="1" applyBorder="1" applyAlignment="1">
      <alignment horizontal="center" vertical="center"/>
    </xf>
    <xf numFmtId="0" fontId="40" fillId="0" borderId="21" xfId="0" applyFont="1" applyBorder="1" applyAlignment="1">
      <alignment horizontal="left" vertical="center"/>
    </xf>
    <xf numFmtId="0" fontId="40" fillId="0" borderId="16" xfId="0" applyFont="1" applyBorder="1"/>
    <xf numFmtId="0" fontId="40" fillId="0" borderId="16" xfId="0" applyFont="1" applyBorder="1" applyAlignment="1">
      <alignment wrapText="1"/>
    </xf>
    <xf numFmtId="0" fontId="44" fillId="0" borderId="7" xfId="0" applyFont="1" applyBorder="1" applyAlignment="1">
      <alignment wrapText="1"/>
    </xf>
    <xf numFmtId="0" fontId="41" fillId="0" borderId="7" xfId="0" applyFont="1" applyBorder="1" applyAlignment="1">
      <alignment wrapText="1"/>
    </xf>
    <xf numFmtId="182" fontId="44" fillId="0" borderId="7" xfId="0" applyNumberFormat="1" applyFont="1" applyBorder="1" applyAlignment="1">
      <alignment horizontal="center" vertical="center"/>
    </xf>
    <xf numFmtId="182" fontId="44" fillId="0" borderId="8" xfId="0" applyNumberFormat="1" applyFont="1" applyBorder="1" applyAlignment="1">
      <alignment horizontal="center" vertical="center"/>
    </xf>
    <xf numFmtId="182" fontId="44" fillId="0" borderId="16" xfId="0" applyNumberFormat="1" applyFont="1" applyBorder="1" applyAlignment="1">
      <alignment horizontal="center" vertical="center"/>
    </xf>
    <xf numFmtId="182" fontId="44" fillId="0" borderId="22" xfId="0" applyNumberFormat="1" applyFont="1" applyBorder="1" applyAlignment="1">
      <alignment horizontal="center" vertical="center"/>
    </xf>
    <xf numFmtId="0" fontId="25" fillId="0" borderId="8" xfId="0" applyFont="1" applyBorder="1" applyAlignment="1">
      <alignment horizontal="right" vertical="top" wrapText="1"/>
    </xf>
    <xf numFmtId="0" fontId="25" fillId="0" borderId="8" xfId="0" applyFont="1" applyBorder="1"/>
    <xf numFmtId="0" fontId="36" fillId="0" borderId="8" xfId="0" applyFont="1" applyBorder="1"/>
    <xf numFmtId="175" fontId="36" fillId="0" borderId="8" xfId="0" applyNumberFormat="1" applyFont="1" applyBorder="1" applyAlignment="1">
      <alignment horizontal="center"/>
    </xf>
    <xf numFmtId="0" fontId="25" fillId="0" borderId="8" xfId="0" applyFont="1" applyBorder="1" applyAlignment="1">
      <alignment vertical="top" wrapText="1"/>
    </xf>
    <xf numFmtId="0" fontId="36" fillId="0" borderId="8" xfId="0" applyFont="1" applyBorder="1" applyAlignment="1">
      <alignment vertical="top" wrapText="1"/>
    </xf>
    <xf numFmtId="174" fontId="25" fillId="0" borderId="28" xfId="0" applyNumberFormat="1" applyFont="1" applyBorder="1" applyAlignment="1">
      <alignment horizontal="center" vertical="center"/>
    </xf>
    <xf numFmtId="0" fontId="40" fillId="0" borderId="12" xfId="0" applyFont="1" applyBorder="1"/>
    <xf numFmtId="175" fontId="40" fillId="0" borderId="28" xfId="0" applyNumberFormat="1" applyFont="1" applyBorder="1" applyAlignment="1">
      <alignment horizontal="center" vertical="center"/>
    </xf>
    <xf numFmtId="182" fontId="44" fillId="0" borderId="10" xfId="0" applyNumberFormat="1" applyFont="1" applyBorder="1" applyAlignment="1">
      <alignment horizontal="center"/>
    </xf>
    <xf numFmtId="0" fontId="40" fillId="0" borderId="8" xfId="0" applyFont="1" applyBorder="1" applyAlignment="1">
      <alignment horizontal="center" vertical="center"/>
    </xf>
    <xf numFmtId="166" fontId="40" fillId="0" borderId="8" xfId="0" applyNumberFormat="1" applyFont="1" applyBorder="1" applyAlignment="1">
      <alignment horizontal="center" vertical="center"/>
    </xf>
    <xf numFmtId="0" fontId="26" fillId="0" borderId="7" xfId="0" applyFont="1" applyBorder="1" applyAlignment="1">
      <alignment horizontal="left" vertical="center" wrapText="1"/>
    </xf>
    <xf numFmtId="0" fontId="0" fillId="0" borderId="7" xfId="0" applyBorder="1"/>
    <xf numFmtId="0" fontId="40" fillId="0" borderId="7" xfId="0" applyFont="1" applyBorder="1" applyAlignment="1">
      <alignment horizontal="left" vertical="center"/>
    </xf>
    <xf numFmtId="0" fontId="0" fillId="0" borderId="16" xfId="0" applyBorder="1"/>
    <xf numFmtId="0" fontId="25" fillId="0" borderId="18" xfId="0" applyFont="1" applyBorder="1" applyAlignment="1">
      <alignment horizontal="left" vertical="center"/>
    </xf>
    <xf numFmtId="171" fontId="25" fillId="0" borderId="18" xfId="0" applyNumberFormat="1" applyFont="1" applyBorder="1" applyAlignment="1">
      <alignment horizontal="center" vertical="center"/>
    </xf>
    <xf numFmtId="0" fontId="24" fillId="0" borderId="6" xfId="0" applyFont="1" applyBorder="1" applyAlignment="1">
      <alignment horizontal="left" vertical="center"/>
    </xf>
    <xf numFmtId="0" fontId="25" fillId="0" borderId="6" xfId="0" applyFont="1" applyBorder="1" applyAlignment="1">
      <alignment horizontal="left"/>
    </xf>
    <xf numFmtId="0" fontId="25" fillId="0" borderId="6" xfId="0" applyFont="1" applyBorder="1"/>
    <xf numFmtId="0" fontId="25" fillId="0" borderId="6" xfId="0" applyFont="1" applyBorder="1" applyAlignment="1">
      <alignment horizontal="center"/>
    </xf>
    <xf numFmtId="174" fontId="25" fillId="0" borderId="6" xfId="0" applyNumberFormat="1" applyFont="1" applyBorder="1"/>
    <xf numFmtId="174" fontId="25" fillId="0" borderId="36" xfId="0" applyNumberFormat="1" applyFont="1" applyBorder="1" applyAlignment="1">
      <alignment horizontal="center"/>
    </xf>
    <xf numFmtId="0" fontId="25" fillId="0" borderId="18" xfId="0" applyFont="1" applyBorder="1" applyAlignment="1">
      <alignment horizontal="left"/>
    </xf>
    <xf numFmtId="0" fontId="25" fillId="0" borderId="18" xfId="0" applyFont="1" applyBorder="1"/>
    <xf numFmtId="0" fontId="25" fillId="0" borderId="18" xfId="0" applyFont="1" applyBorder="1" applyAlignment="1">
      <alignment horizontal="center"/>
    </xf>
    <xf numFmtId="174" fontId="25" fillId="0" borderId="18" xfId="0" applyNumberFormat="1" applyFont="1" applyBorder="1"/>
    <xf numFmtId="174" fontId="25" fillId="0" borderId="37" xfId="0" applyNumberFormat="1" applyFont="1" applyBorder="1" applyAlignment="1">
      <alignment horizontal="center"/>
    </xf>
    <xf numFmtId="0" fontId="24" fillId="0" borderId="0" xfId="0" applyFont="1" applyAlignment="1">
      <alignment vertical="center"/>
    </xf>
    <xf numFmtId="168" fontId="25" fillId="0" borderId="18" xfId="281" applyFont="1" applyBorder="1" applyAlignment="1">
      <alignment horizontal="center" vertical="center"/>
    </xf>
    <xf numFmtId="174" fontId="25" fillId="0" borderId="6" xfId="0" applyNumberFormat="1" applyFont="1" applyBorder="1" applyAlignment="1">
      <alignment horizontal="center"/>
    </xf>
    <xf numFmtId="174" fontId="25" fillId="0" borderId="18" xfId="0" applyNumberFormat="1" applyFont="1" applyBorder="1" applyAlignment="1">
      <alignment horizontal="center"/>
    </xf>
    <xf numFmtId="174" fontId="25" fillId="0" borderId="45" xfId="0" applyNumberFormat="1" applyFont="1" applyBorder="1" applyAlignment="1">
      <alignment horizontal="center"/>
    </xf>
    <xf numFmtId="174" fontId="26" fillId="0" borderId="38" xfId="0" applyNumberFormat="1" applyFont="1" applyBorder="1" applyAlignment="1">
      <alignment horizontal="center"/>
    </xf>
    <xf numFmtId="174" fontId="25" fillId="0" borderId="46" xfId="0" applyNumberFormat="1" applyFont="1" applyBorder="1" applyAlignment="1">
      <alignment horizontal="center"/>
    </xf>
    <xf numFmtId="0" fontId="36" fillId="0" borderId="22" xfId="0" applyFont="1" applyBorder="1" applyAlignment="1">
      <alignment horizontal="center" vertical="center"/>
    </xf>
    <xf numFmtId="0" fontId="26" fillId="0" borderId="0" xfId="0" applyFont="1" applyAlignment="1">
      <alignment wrapText="1"/>
    </xf>
    <xf numFmtId="0" fontId="27" fillId="0" borderId="0" xfId="0" applyFont="1" applyAlignment="1">
      <alignment wrapText="1"/>
    </xf>
    <xf numFmtId="182" fontId="26" fillId="0" borderId="12" xfId="0" applyNumberFormat="1" applyFont="1" applyBorder="1" applyAlignment="1">
      <alignment horizontal="center" vertical="center"/>
    </xf>
    <xf numFmtId="181" fontId="26" fillId="0" borderId="24" xfId="406" applyNumberFormat="1" applyFont="1" applyBorder="1" applyAlignment="1">
      <alignment horizontal="right" vertical="top" wrapText="1"/>
    </xf>
    <xf numFmtId="174" fontId="36" fillId="0" borderId="7" xfId="0" applyNumberFormat="1" applyFont="1" applyBorder="1" applyAlignment="1">
      <alignment horizontal="center" vertical="center"/>
    </xf>
    <xf numFmtId="174" fontId="36" fillId="0" borderId="8" xfId="0" applyNumberFormat="1" applyFont="1" applyBorder="1" applyAlignment="1">
      <alignment horizontal="center" vertical="center"/>
    </xf>
    <xf numFmtId="4" fontId="25" fillId="0" borderId="7" xfId="532" applyNumberFormat="1" applyFont="1" applyBorder="1" applyAlignment="1">
      <alignment horizontal="right" vertical="center"/>
    </xf>
    <xf numFmtId="4" fontId="25" fillId="0" borderId="8" xfId="532" applyNumberFormat="1" applyFont="1" applyBorder="1" applyAlignment="1">
      <alignment horizontal="right" vertical="center"/>
    </xf>
    <xf numFmtId="0" fontId="36" fillId="0" borderId="7" xfId="532" applyFont="1" applyBorder="1" applyAlignment="1">
      <alignment horizontal="left" vertical="center"/>
    </xf>
    <xf numFmtId="0" fontId="36" fillId="0" borderId="7" xfId="532" applyFont="1" applyBorder="1" applyAlignment="1">
      <alignment horizontal="left" vertical="center" wrapText="1"/>
    </xf>
    <xf numFmtId="0" fontId="36" fillId="0" borderId="8" xfId="532" applyFont="1" applyBorder="1" applyAlignment="1">
      <alignment horizontal="left" vertical="center"/>
    </xf>
    <xf numFmtId="0" fontId="38" fillId="0" borderId="20" xfId="532" applyFont="1" applyBorder="1" applyAlignment="1">
      <alignment vertical="center"/>
    </xf>
    <xf numFmtId="0" fontId="38" fillId="0" borderId="7" xfId="532" applyFont="1" applyBorder="1" applyAlignment="1">
      <alignment vertical="center"/>
    </xf>
    <xf numFmtId="0" fontId="38" fillId="0" borderId="8" xfId="532" applyFont="1" applyBorder="1" applyAlignment="1">
      <alignment vertical="center"/>
    </xf>
    <xf numFmtId="0" fontId="36" fillId="0" borderId="20" xfId="532" applyFont="1" applyBorder="1" applyAlignment="1">
      <alignment horizontal="center" vertical="center"/>
    </xf>
    <xf numFmtId="0" fontId="36" fillId="0" borderId="7" xfId="532" applyFont="1" applyBorder="1" applyAlignment="1">
      <alignment horizontal="center" vertical="center"/>
    </xf>
    <xf numFmtId="0" fontId="36" fillId="0" borderId="8" xfId="532" applyFont="1" applyBorder="1" applyAlignment="1">
      <alignment horizontal="center" vertical="center"/>
    </xf>
    <xf numFmtId="0" fontId="36" fillId="0" borderId="20" xfId="532" applyFont="1" applyBorder="1" applyAlignment="1">
      <alignment vertical="center"/>
    </xf>
    <xf numFmtId="0" fontId="36" fillId="0" borderId="7" xfId="532" applyFont="1" applyBorder="1" applyAlignment="1">
      <alignment vertical="center"/>
    </xf>
    <xf numFmtId="0" fontId="36" fillId="0" borderId="8" xfId="532" applyFont="1" applyBorder="1" applyAlignment="1">
      <alignment vertical="center"/>
    </xf>
    <xf numFmtId="0" fontId="36" fillId="0" borderId="21" xfId="532" applyFont="1" applyBorder="1" applyAlignment="1">
      <alignment vertical="center"/>
    </xf>
    <xf numFmtId="0" fontId="36" fillId="0" borderId="16" xfId="532" applyFont="1" applyBorder="1" applyAlignment="1">
      <alignment vertical="center"/>
    </xf>
    <xf numFmtId="0" fontId="36" fillId="0" borderId="16" xfId="532" applyFont="1" applyBorder="1" applyAlignment="1">
      <alignment horizontal="center" vertical="center"/>
    </xf>
    <xf numFmtId="0" fontId="36" fillId="0" borderId="22" xfId="532" applyFont="1" applyBorder="1" applyAlignment="1">
      <alignment vertical="center"/>
    </xf>
    <xf numFmtId="0" fontId="25" fillId="0" borderId="29" xfId="0" applyFont="1" applyBorder="1" applyAlignment="1">
      <alignment horizontal="left" vertical="center"/>
    </xf>
    <xf numFmtId="0" fontId="43" fillId="0" borderId="0" xfId="0" applyFont="1" applyAlignment="1">
      <alignment horizontal="left" vertical="center"/>
    </xf>
    <xf numFmtId="0" fontId="40" fillId="0" borderId="0" xfId="0" applyFont="1" applyAlignment="1">
      <alignment horizontal="center" vertical="center"/>
    </xf>
    <xf numFmtId="0" fontId="40" fillId="0" borderId="0" xfId="0" applyFont="1" applyAlignment="1">
      <alignment vertical="center"/>
    </xf>
    <xf numFmtId="0" fontId="40" fillId="0" borderId="0" xfId="0" applyFont="1" applyAlignment="1">
      <alignment horizontal="left" vertical="center"/>
    </xf>
    <xf numFmtId="0" fontId="44" fillId="0" borderId="30" xfId="0" applyFont="1" applyBorder="1" applyAlignment="1">
      <alignment horizontal="left" vertical="center" wrapText="1"/>
    </xf>
    <xf numFmtId="0" fontId="44" fillId="0" borderId="26" xfId="0" applyFont="1" applyBorder="1" applyAlignment="1">
      <alignment horizontal="center" vertical="center" wrapText="1"/>
    </xf>
    <xf numFmtId="0" fontId="44" fillId="0" borderId="26" xfId="0" applyFont="1" applyBorder="1" applyAlignment="1">
      <alignment horizontal="center" vertical="center"/>
    </xf>
    <xf numFmtId="0" fontId="44" fillId="0" borderId="28" xfId="0" applyFont="1" applyBorder="1" applyAlignment="1">
      <alignment horizontal="center" vertical="center"/>
    </xf>
    <xf numFmtId="0" fontId="44" fillId="0" borderId="20" xfId="0" applyFont="1" applyBorder="1" applyAlignment="1">
      <alignment horizontal="center" vertical="center" wrapText="1"/>
    </xf>
    <xf numFmtId="0" fontId="44" fillId="0" borderId="7" xfId="0" applyFont="1" applyBorder="1" applyAlignment="1">
      <alignment horizontal="center" vertical="center" wrapText="1"/>
    </xf>
    <xf numFmtId="0" fontId="44" fillId="0" borderId="8" xfId="0" applyFont="1" applyBorder="1" applyAlignment="1">
      <alignment horizontal="center" vertical="center" wrapText="1"/>
    </xf>
    <xf numFmtId="174" fontId="40" fillId="0" borderId="7" xfId="0" applyNumberFormat="1" applyFont="1" applyBorder="1" applyAlignment="1">
      <alignment horizontal="center" vertical="center" wrapText="1"/>
    </xf>
    <xf numFmtId="0" fontId="40" fillId="0" borderId="7" xfId="0" applyFont="1" applyBorder="1" applyAlignment="1">
      <alignment horizontal="center" vertical="center" wrapText="1"/>
    </xf>
    <xf numFmtId="0" fontId="40" fillId="0" borderId="21" xfId="0" applyFont="1" applyBorder="1" applyAlignment="1">
      <alignment horizontal="left" vertical="center" wrapText="1"/>
    </xf>
    <xf numFmtId="0" fontId="40" fillId="0" borderId="16" xfId="0" applyFont="1" applyBorder="1" applyAlignment="1">
      <alignment horizontal="center" vertical="center" wrapText="1"/>
    </xf>
    <xf numFmtId="0" fontId="40" fillId="0" borderId="20" xfId="0" applyFont="1" applyBorder="1" applyAlignment="1">
      <alignment horizontal="left" vertical="center" wrapText="1"/>
    </xf>
    <xf numFmtId="0" fontId="40" fillId="0" borderId="7" xfId="0" applyFont="1" applyBorder="1" applyAlignment="1">
      <alignment vertical="center" wrapText="1"/>
    </xf>
    <xf numFmtId="174" fontId="40" fillId="0" borderId="7" xfId="0" applyNumberFormat="1" applyFont="1" applyBorder="1" applyAlignment="1">
      <alignment horizontal="center" vertical="center"/>
    </xf>
    <xf numFmtId="174" fontId="40" fillId="0" borderId="8" xfId="0" applyNumberFormat="1" applyFont="1" applyBorder="1" applyAlignment="1">
      <alignment horizontal="center" vertical="center"/>
    </xf>
    <xf numFmtId="0" fontId="44" fillId="0" borderId="20" xfId="532" applyFont="1" applyBorder="1" applyAlignment="1">
      <alignment horizontal="left" vertical="center"/>
    </xf>
    <xf numFmtId="0" fontId="40" fillId="0" borderId="7" xfId="532" applyFont="1" applyBorder="1" applyAlignment="1">
      <alignment horizontal="left" vertical="center"/>
    </xf>
    <xf numFmtId="0" fontId="44" fillId="0" borderId="7" xfId="532" applyFont="1" applyBorder="1" applyAlignment="1">
      <alignment horizontal="left" vertical="center"/>
    </xf>
    <xf numFmtId="0" fontId="40" fillId="0" borderId="8" xfId="532" applyFont="1" applyBorder="1" applyAlignment="1">
      <alignment horizontal="left" vertical="center"/>
    </xf>
    <xf numFmtId="0" fontId="40" fillId="0" borderId="20" xfId="532" applyFont="1" applyBorder="1" applyAlignment="1">
      <alignment horizontal="left" vertical="center"/>
    </xf>
    <xf numFmtId="0" fontId="40" fillId="0" borderId="7" xfId="532" applyFont="1" applyBorder="1" applyAlignment="1">
      <alignment horizontal="left" vertical="center" wrapText="1"/>
    </xf>
    <xf numFmtId="4" fontId="40" fillId="0" borderId="7" xfId="532" applyNumberFormat="1" applyFont="1" applyBorder="1" applyAlignment="1">
      <alignment horizontal="right" vertical="center"/>
    </xf>
    <xf numFmtId="4" fontId="40" fillId="0" borderId="8" xfId="532" applyNumberFormat="1" applyFont="1" applyBorder="1" applyAlignment="1">
      <alignment horizontal="right" vertical="center"/>
    </xf>
    <xf numFmtId="182" fontId="40" fillId="0" borderId="8" xfId="532" applyNumberFormat="1" applyFont="1" applyBorder="1" applyAlignment="1">
      <alignment horizontal="center" vertical="center"/>
    </xf>
    <xf numFmtId="4" fontId="40" fillId="0" borderId="8" xfId="532" applyNumberFormat="1" applyFont="1" applyBorder="1" applyAlignment="1">
      <alignment horizontal="center" vertical="center"/>
    </xf>
    <xf numFmtId="1" fontId="44" fillId="0" borderId="7" xfId="494" applyNumberFormat="1" applyFont="1" applyBorder="1" applyAlignment="1">
      <alignment horizontal="center" vertical="top" wrapText="1"/>
    </xf>
    <xf numFmtId="4" fontId="40" fillId="0" borderId="7" xfId="532" applyNumberFormat="1" applyFont="1" applyBorder="1" applyAlignment="1">
      <alignment horizontal="center" vertical="center"/>
    </xf>
    <xf numFmtId="10" fontId="40" fillId="0" borderId="7" xfId="532" applyNumberFormat="1" applyFont="1" applyBorder="1" applyAlignment="1">
      <alignment horizontal="center" vertical="center"/>
    </xf>
    <xf numFmtId="182" fontId="40" fillId="0" borderId="7" xfId="532" applyNumberFormat="1" applyFont="1" applyBorder="1" applyAlignment="1">
      <alignment horizontal="center" vertical="center"/>
    </xf>
    <xf numFmtId="1" fontId="40" fillId="0" borderId="7" xfId="494" applyNumberFormat="1" applyFont="1" applyBorder="1" applyAlignment="1">
      <alignment horizontal="center" vertical="top" wrapText="1"/>
    </xf>
    <xf numFmtId="0" fontId="40" fillId="0" borderId="21" xfId="532" applyFont="1" applyBorder="1" applyAlignment="1">
      <alignment vertical="center"/>
    </xf>
    <xf numFmtId="0" fontId="40" fillId="0" borderId="16" xfId="532" applyFont="1" applyBorder="1" applyAlignment="1">
      <alignment vertical="center"/>
    </xf>
    <xf numFmtId="0" fontId="40" fillId="0" borderId="16" xfId="532" applyFont="1" applyBorder="1" applyAlignment="1">
      <alignment horizontal="center" vertical="center"/>
    </xf>
    <xf numFmtId="0" fontId="40" fillId="0" borderId="22" xfId="532" applyFont="1" applyBorder="1" applyAlignment="1">
      <alignment vertical="center"/>
    </xf>
    <xf numFmtId="4" fontId="40" fillId="0" borderId="27" xfId="515" applyNumberFormat="1" applyFont="1" applyBorder="1" applyAlignment="1">
      <alignment horizontal="left" vertical="center"/>
    </xf>
    <xf numFmtId="4" fontId="40" fillId="0" borderId="6" xfId="515" applyNumberFormat="1" applyFont="1" applyBorder="1" applyAlignment="1">
      <alignment horizontal="center" vertical="center"/>
    </xf>
    <xf numFmtId="4" fontId="40" fillId="0" borderId="6" xfId="501" applyNumberFormat="1" applyFont="1" applyBorder="1" applyAlignment="1">
      <alignment vertical="center" wrapText="1"/>
    </xf>
    <xf numFmtId="4" fontId="40" fillId="0" borderId="6" xfId="501" applyNumberFormat="1" applyFont="1" applyBorder="1" applyAlignment="1">
      <alignment horizontal="center" vertical="center"/>
    </xf>
    <xf numFmtId="175" fontId="44" fillId="0" borderId="8" xfId="0" applyNumberFormat="1" applyFont="1" applyBorder="1" applyAlignment="1">
      <alignment horizontal="center" vertical="center"/>
    </xf>
    <xf numFmtId="0" fontId="44" fillId="0" borderId="18" xfId="0" applyFont="1" applyBorder="1" applyAlignment="1">
      <alignment horizontal="center" vertical="center"/>
    </xf>
    <xf numFmtId="0" fontId="44" fillId="0" borderId="18" xfId="0" applyFont="1" applyBorder="1" applyAlignment="1">
      <alignment horizontal="right" vertical="center"/>
    </xf>
    <xf numFmtId="183" fontId="25" fillId="0" borderId="7" xfId="567" applyNumberFormat="1" applyFont="1" applyBorder="1" applyAlignment="1">
      <alignment horizontal="center" vertical="center"/>
    </xf>
    <xf numFmtId="4" fontId="36" fillId="0" borderId="0" xfId="0" applyNumberFormat="1" applyFont="1" applyProtection="1">
      <protection locked="0"/>
    </xf>
    <xf numFmtId="183" fontId="40" fillId="0" borderId="7" xfId="532" applyNumberFormat="1" applyFont="1" applyBorder="1" applyAlignment="1">
      <alignment horizontal="center" vertical="center"/>
    </xf>
    <xf numFmtId="4" fontId="40" fillId="0" borderId="0" xfId="0" applyNumberFormat="1" applyFont="1" applyProtection="1">
      <protection locked="0"/>
    </xf>
    <xf numFmtId="0" fontId="31" fillId="0" borderId="31" xfId="0" applyFont="1" applyBorder="1" applyAlignment="1">
      <alignment horizontal="center" vertical="top" wrapText="1"/>
    </xf>
    <xf numFmtId="0" fontId="31" fillId="0" borderId="32" xfId="0" applyFont="1" applyBorder="1" applyAlignment="1">
      <alignment horizontal="center" vertical="top" wrapText="1"/>
    </xf>
    <xf numFmtId="0" fontId="31" fillId="0" borderId="45" xfId="0" applyFont="1" applyBorder="1" applyAlignment="1">
      <alignment horizontal="center" vertical="top" wrapText="1"/>
    </xf>
    <xf numFmtId="0" fontId="32" fillId="0" borderId="11" xfId="0" applyFont="1" applyBorder="1" applyAlignment="1">
      <alignment vertical="top" wrapText="1"/>
    </xf>
    <xf numFmtId="0" fontId="32" fillId="0" borderId="9" xfId="0" applyFont="1" applyBorder="1" applyAlignment="1">
      <alignment vertical="top" wrapText="1"/>
    </xf>
    <xf numFmtId="0" fontId="32" fillId="0" borderId="38" xfId="0" applyFont="1" applyBorder="1" applyAlignment="1">
      <alignment vertical="top" wrapText="1"/>
    </xf>
    <xf numFmtId="0" fontId="37" fillId="0" borderId="33" xfId="0" applyFont="1" applyBorder="1" applyAlignment="1">
      <alignment horizontal="center" vertical="top" wrapText="1"/>
    </xf>
    <xf numFmtId="0" fontId="37" fillId="0" borderId="34" xfId="0" applyFont="1" applyBorder="1" applyAlignment="1">
      <alignment horizontal="center" vertical="top" wrapText="1"/>
    </xf>
    <xf numFmtId="0" fontId="37" fillId="0" borderId="46" xfId="0" applyFont="1" applyBorder="1" applyAlignment="1">
      <alignment horizontal="center" vertical="top" wrapText="1"/>
    </xf>
    <xf numFmtId="0" fontId="32" fillId="0" borderId="0" xfId="0" applyFont="1" applyAlignment="1">
      <alignment horizontal="right"/>
    </xf>
    <xf numFmtId="0" fontId="37" fillId="0" borderId="31" xfId="0" applyFont="1" applyBorder="1" applyAlignment="1">
      <alignment horizontal="center" vertical="top" wrapText="1"/>
    </xf>
    <xf numFmtId="0" fontId="37" fillId="0" borderId="32" xfId="0" applyFont="1" applyBorder="1" applyAlignment="1">
      <alignment horizontal="center" vertical="top" wrapText="1"/>
    </xf>
    <xf numFmtId="0" fontId="37" fillId="0" borderId="45" xfId="0" applyFont="1" applyBorder="1" applyAlignment="1">
      <alignment horizontal="center" vertical="top" wrapText="1"/>
    </xf>
    <xf numFmtId="0" fontId="32" fillId="0" borderId="9" xfId="0" applyFont="1" applyBorder="1"/>
    <xf numFmtId="0" fontId="32" fillId="0" borderId="38" xfId="0" applyFont="1" applyBorder="1"/>
    <xf numFmtId="0" fontId="31" fillId="0" borderId="33" xfId="0" applyFont="1" applyBorder="1" applyAlignment="1">
      <alignment horizontal="center" vertical="top" wrapText="1"/>
    </xf>
    <xf numFmtId="0" fontId="31" fillId="0" borderId="34" xfId="0" applyFont="1" applyBorder="1" applyAlignment="1">
      <alignment horizontal="center" vertical="top" wrapText="1"/>
    </xf>
    <xf numFmtId="0" fontId="31" fillId="0" borderId="46" xfId="0" applyFont="1" applyBorder="1" applyAlignment="1">
      <alignment horizontal="center" vertical="top" wrapText="1"/>
    </xf>
    <xf numFmtId="0" fontId="32" fillId="0" borderId="47" xfId="0" applyFont="1" applyBorder="1" applyAlignment="1">
      <alignment horizontal="right" vertical="top" wrapText="1"/>
    </xf>
    <xf numFmtId="0" fontId="32" fillId="0" borderId="2" xfId="0" applyFont="1" applyBorder="1" applyAlignment="1">
      <alignment horizontal="right" vertical="top" wrapText="1"/>
    </xf>
    <xf numFmtId="0" fontId="32" fillId="0" borderId="48" xfId="0" applyFont="1" applyBorder="1" applyAlignment="1">
      <alignment horizontal="right" vertical="top" wrapText="1"/>
    </xf>
    <xf numFmtId="0" fontId="38" fillId="0" borderId="0" xfId="0" applyFont="1" applyAlignment="1">
      <alignment horizontal="left" vertical="top" wrapText="1"/>
    </xf>
    <xf numFmtId="4" fontId="38" fillId="0" borderId="0" xfId="0" applyNumberFormat="1" applyFont="1" applyAlignment="1">
      <alignment horizontal="left" vertical="top" wrapText="1"/>
    </xf>
    <xf numFmtId="0" fontId="26" fillId="0" borderId="47" xfId="0" applyFont="1" applyBorder="1" applyAlignment="1">
      <alignment horizontal="right" vertical="top" wrapText="1"/>
    </xf>
    <xf numFmtId="0" fontId="26" fillId="0" borderId="2" xfId="0" applyFont="1" applyBorder="1" applyAlignment="1">
      <alignment horizontal="right" vertical="top" wrapText="1"/>
    </xf>
    <xf numFmtId="0" fontId="26" fillId="0" borderId="48" xfId="0" applyFont="1" applyBorder="1" applyAlignment="1">
      <alignment horizontal="right" vertical="top" wrapText="1"/>
    </xf>
    <xf numFmtId="0" fontId="26" fillId="0" borderId="0" xfId="0" applyFont="1" applyAlignment="1">
      <alignment horizontal="right" vertical="center"/>
    </xf>
    <xf numFmtId="0" fontId="25" fillId="0" borderId="27" xfId="0" applyFont="1" applyBorder="1" applyAlignment="1">
      <alignment horizontal="center" vertical="top" wrapText="1"/>
    </xf>
    <xf numFmtId="0" fontId="25" fillId="0" borderId="6" xfId="0" applyFont="1" applyBorder="1" applyAlignment="1">
      <alignment horizontal="center" vertical="top" wrapText="1"/>
    </xf>
    <xf numFmtId="0" fontId="26" fillId="0" borderId="13" xfId="0" applyFont="1" applyBorder="1" applyAlignment="1">
      <alignment vertical="top" wrapText="1"/>
    </xf>
    <xf numFmtId="0" fontId="26" fillId="0" borderId="0" xfId="0" applyFont="1" applyAlignment="1">
      <alignment vertical="top" wrapText="1"/>
    </xf>
    <xf numFmtId="0" fontId="25" fillId="0" borderId="29" xfId="0" applyFont="1" applyBorder="1" applyAlignment="1">
      <alignment horizontal="center" vertical="top" wrapText="1"/>
    </xf>
    <xf numFmtId="0" fontId="25" fillId="0" borderId="18" xfId="0" applyFont="1" applyBorder="1" applyAlignment="1">
      <alignment horizontal="center" vertical="top" wrapText="1"/>
    </xf>
    <xf numFmtId="0" fontId="26" fillId="0" borderId="0" xfId="0" applyFont="1" applyAlignment="1">
      <alignment horizontal="right"/>
    </xf>
    <xf numFmtId="0" fontId="26" fillId="0" borderId="11" xfId="0" applyFont="1" applyBorder="1" applyAlignment="1">
      <alignment vertical="top" wrapText="1"/>
    </xf>
    <xf numFmtId="0" fontId="26" fillId="0" borderId="9" xfId="0" applyFont="1" applyBorder="1" applyAlignment="1">
      <alignment vertical="top" wrapText="1"/>
    </xf>
    <xf numFmtId="0" fontId="26" fillId="0" borderId="38" xfId="0" applyFont="1" applyBorder="1" applyAlignment="1">
      <alignment vertical="top" wrapText="1"/>
    </xf>
    <xf numFmtId="0" fontId="26" fillId="0" borderId="12" xfId="0" applyFont="1" applyBorder="1" applyAlignment="1">
      <alignment horizontal="right"/>
    </xf>
    <xf numFmtId="0" fontId="26" fillId="0" borderId="24" xfId="0" applyFont="1" applyBorder="1" applyAlignment="1">
      <alignment vertical="top" wrapText="1"/>
    </xf>
    <xf numFmtId="0" fontId="26" fillId="0" borderId="14" xfId="0" applyFont="1" applyBorder="1" applyAlignment="1">
      <alignment vertical="top" wrapText="1"/>
    </xf>
    <xf numFmtId="0" fontId="38" fillId="8" borderId="0" xfId="0" applyFont="1" applyFill="1" applyAlignment="1">
      <alignment horizontal="left" vertical="center" wrapText="1"/>
    </xf>
    <xf numFmtId="0" fontId="26" fillId="0" borderId="7" xfId="0" applyFont="1" applyBorder="1" applyAlignment="1">
      <alignment vertical="top" wrapText="1"/>
    </xf>
    <xf numFmtId="0" fontId="38" fillId="0" borderId="0" xfId="0" applyFont="1" applyAlignment="1">
      <alignment horizontal="left" vertical="center" wrapText="1"/>
    </xf>
    <xf numFmtId="0" fontId="38" fillId="0" borderId="24" xfId="0" applyFont="1" applyBorder="1" applyAlignment="1">
      <alignment vertical="top" wrapText="1"/>
    </xf>
    <xf numFmtId="0" fontId="38" fillId="0" borderId="9" xfId="0" applyFont="1" applyBorder="1" applyAlignment="1">
      <alignment vertical="top" wrapText="1"/>
    </xf>
    <xf numFmtId="0" fontId="38" fillId="0" borderId="14" xfId="0" applyFont="1" applyBorder="1" applyAlignment="1">
      <alignment vertical="top" wrapText="1"/>
    </xf>
    <xf numFmtId="0" fontId="26" fillId="0" borderId="7" xfId="0" applyFont="1" applyBorder="1" applyAlignment="1">
      <alignment horizontal="center" vertical="top" wrapText="1"/>
    </xf>
    <xf numFmtId="0" fontId="36" fillId="0" borderId="29" xfId="0" applyFont="1" applyBorder="1" applyAlignment="1">
      <alignment horizontal="center" vertical="top" wrapText="1"/>
    </xf>
    <xf numFmtId="0" fontId="36" fillId="0" borderId="18" xfId="0" applyFont="1" applyBorder="1" applyAlignment="1">
      <alignment horizontal="center" vertical="top" wrapText="1"/>
    </xf>
    <xf numFmtId="0" fontId="36" fillId="0" borderId="27" xfId="0" applyFont="1" applyBorder="1" applyAlignment="1">
      <alignment horizontal="center" vertical="top" wrapText="1"/>
    </xf>
    <xf numFmtId="0" fontId="36" fillId="0" borderId="6" xfId="0" applyFont="1" applyBorder="1" applyAlignment="1">
      <alignment horizontal="center" vertical="top" wrapText="1"/>
    </xf>
    <xf numFmtId="0" fontId="40" fillId="0" borderId="27" xfId="0" applyFont="1" applyBorder="1" applyAlignment="1">
      <alignment horizontal="center" vertical="top" wrapText="1"/>
    </xf>
    <xf numFmtId="0" fontId="40" fillId="0" borderId="6" xfId="0" applyFont="1" applyBorder="1" applyAlignment="1">
      <alignment horizontal="center" vertical="top" wrapText="1"/>
    </xf>
    <xf numFmtId="0" fontId="44" fillId="0" borderId="13" xfId="0" applyFont="1" applyBorder="1" applyAlignment="1">
      <alignment vertical="top" wrapText="1"/>
    </xf>
    <xf numFmtId="0" fontId="44" fillId="0" borderId="0" xfId="0" applyFont="1" applyAlignment="1">
      <alignment vertical="top" wrapText="1"/>
    </xf>
    <xf numFmtId="0" fontId="40" fillId="0" borderId="29" xfId="0" applyFont="1" applyBorder="1" applyAlignment="1">
      <alignment horizontal="center" vertical="top" wrapText="1"/>
    </xf>
    <xf numFmtId="0" fontId="40" fillId="0" borderId="18" xfId="0" applyFont="1" applyBorder="1" applyAlignment="1">
      <alignment horizontal="center" vertical="top" wrapText="1"/>
    </xf>
    <xf numFmtId="0" fontId="44" fillId="0" borderId="0" xfId="0" applyFont="1" applyAlignment="1">
      <alignment horizontal="right" vertical="center"/>
    </xf>
    <xf numFmtId="0" fontId="44" fillId="0" borderId="11" xfId="0" applyFont="1" applyBorder="1" applyAlignment="1">
      <alignment vertical="top" wrapText="1"/>
    </xf>
    <xf numFmtId="0" fontId="44" fillId="0" borderId="9" xfId="0" applyFont="1" applyBorder="1" applyAlignment="1">
      <alignment vertical="top" wrapText="1"/>
    </xf>
    <xf numFmtId="0" fontId="44" fillId="0" borderId="38" xfId="0" applyFont="1" applyBorder="1" applyAlignment="1">
      <alignment vertical="top" wrapText="1"/>
    </xf>
    <xf numFmtId="0" fontId="44" fillId="0" borderId="24" xfId="0" applyFont="1" applyBorder="1" applyAlignment="1">
      <alignment vertical="top" wrapText="1"/>
    </xf>
    <xf numFmtId="0" fontId="44" fillId="0" borderId="14" xfId="0" applyFont="1" applyBorder="1" applyAlignment="1">
      <alignment vertical="top" wrapText="1"/>
    </xf>
    <xf numFmtId="0" fontId="40" fillId="0" borderId="0" xfId="0" applyFont="1" applyAlignment="1">
      <alignment horizontal="center"/>
    </xf>
    <xf numFmtId="0" fontId="41" fillId="0" borderId="0" xfId="0" applyFont="1" applyAlignment="1">
      <alignment horizontal="center"/>
    </xf>
    <xf numFmtId="0" fontId="44" fillId="0" borderId="0" xfId="0" applyFont="1" applyAlignment="1">
      <alignment horizontal="right"/>
    </xf>
    <xf numFmtId="0" fontId="44" fillId="0" borderId="0" xfId="0" applyFont="1" applyAlignment="1" applyProtection="1">
      <alignment horizontal="center" vertical="top" wrapText="1"/>
      <protection locked="0"/>
    </xf>
    <xf numFmtId="0" fontId="41" fillId="0" borderId="0" xfId="0" applyFont="1" applyAlignment="1" applyProtection="1">
      <alignment horizontal="center" vertical="top"/>
      <protection locked="0"/>
    </xf>
    <xf numFmtId="0" fontId="44" fillId="0" borderId="0" xfId="0" applyFont="1" applyAlignment="1" applyProtection="1">
      <alignment horizontal="left" vertical="top" wrapText="1"/>
      <protection locked="0"/>
    </xf>
    <xf numFmtId="0" fontId="41" fillId="0" borderId="0" xfId="0" applyFont="1" applyAlignment="1">
      <alignment horizontal="left"/>
    </xf>
    <xf numFmtId="0" fontId="40" fillId="0" borderId="0" xfId="0" applyFont="1" applyAlignment="1">
      <alignment horizontal="left"/>
    </xf>
  </cellXfs>
  <cellStyles count="582">
    <cellStyle name="args.style" xfId="1" xr:uid="{E718A882-D9A7-4D16-A656-7008086DF4E4}"/>
    <cellStyle name="args.style 2" xfId="2" xr:uid="{D09606EF-937C-46B4-8353-7C0700508FD4}"/>
    <cellStyle name="Comma" xfId="3" builtinId="3"/>
    <cellStyle name="Comma  - Style1" xfId="4" xr:uid="{B4D730EB-C446-4F97-B07C-38890E183521}"/>
    <cellStyle name="Comma  - Style2" xfId="5" xr:uid="{38B4E26D-920F-4DCD-B361-D302F715F0CD}"/>
    <cellStyle name="Comma  - Style3" xfId="6" xr:uid="{CA78BB03-ECDB-4EEA-8B8F-3555A152B962}"/>
    <cellStyle name="Comma  - Style4" xfId="7" xr:uid="{EF371FBC-6439-4A77-8C04-B691AC162128}"/>
    <cellStyle name="Comma  - Style5" xfId="8" xr:uid="{AD727984-25D7-4917-B542-F5554D1287D1}"/>
    <cellStyle name="Comma  - Style6" xfId="9" xr:uid="{B2F5F438-536F-40C2-81AE-44EF87049458}"/>
    <cellStyle name="Comma  - Style7" xfId="10" xr:uid="{156C15FB-8392-481F-BCCF-5A24CB732339}"/>
    <cellStyle name="Comma  - Style8" xfId="11" xr:uid="{78BB0632-8F51-486D-BF56-53F36BBC25EA}"/>
    <cellStyle name="Comma 10" xfId="12" xr:uid="{EE86AE15-B784-4897-A404-B6F1177D8A0A}"/>
    <cellStyle name="Comma 11" xfId="13" xr:uid="{FD8EF6DB-537D-4A95-A750-6E7A6CD0F8A9}"/>
    <cellStyle name="Comma 12" xfId="14" xr:uid="{DE9F6050-A136-489A-8B4D-3A69981B54D7}"/>
    <cellStyle name="Comma 13" xfId="15" xr:uid="{9F6DB417-5394-47A9-983D-F88334A9F1EF}"/>
    <cellStyle name="Comma 14" xfId="16" xr:uid="{18DF28AD-C19F-4225-9177-CA6E0ECBC83E}"/>
    <cellStyle name="Comma 15" xfId="17" xr:uid="{0FF269C0-0B5A-4DA3-8E24-C1FC2A9DCB42}"/>
    <cellStyle name="Comma 16" xfId="18" xr:uid="{9E45BD74-10D0-49AB-AB9C-C89BD38C4408}"/>
    <cellStyle name="Comma 17" xfId="19" xr:uid="{1D90F5B1-DCDF-4B94-B39F-224AAA904964}"/>
    <cellStyle name="Comma 18" xfId="20" xr:uid="{6FF8B8A2-BD86-4D98-8416-B41F4F465AB0}"/>
    <cellStyle name="Comma 19" xfId="21" xr:uid="{64E85190-02EB-4A8C-9EB6-2271C9AAF3A6}"/>
    <cellStyle name="Comma 2" xfId="22" xr:uid="{E964161F-FB10-4803-9674-B0E4D188FD52}"/>
    <cellStyle name="Comma 2 2" xfId="23" xr:uid="{338ED939-74AB-406A-87C9-885E4F1BA0D7}"/>
    <cellStyle name="Comma 2 2 2" xfId="24" xr:uid="{1A5369E5-23B9-4C50-B9D4-998806FB79D8}"/>
    <cellStyle name="Comma 2 2 2 2" xfId="25" xr:uid="{944A48C8-1BE9-458A-BBBC-C3948BCE59B6}"/>
    <cellStyle name="Comma 2 2 2 2 2" xfId="26" xr:uid="{D1CDC646-C10C-43BC-BBE1-A70D75FCB957}"/>
    <cellStyle name="Comma 2 2 2 3" xfId="27" xr:uid="{1FB966AB-3BBF-4743-B0C9-FB1A7BDD25F9}"/>
    <cellStyle name="Comma 2 3" xfId="28" xr:uid="{E82EC283-78F2-4FFA-A613-055A97DC67B6}"/>
    <cellStyle name="Comma 2 3 2" xfId="29" xr:uid="{76CDF509-8515-4499-8EFB-3AB9B731CCBE}"/>
    <cellStyle name="Comma 2 3 2 2" xfId="30" xr:uid="{06582F1D-90DD-42CA-8764-B788360A435D}"/>
    <cellStyle name="Comma 2 3 3" xfId="31" xr:uid="{753FED2F-6D2C-4BCB-8C3C-98FAC3D83E2A}"/>
    <cellStyle name="Comma 2_Santombe BOQ Phase 1" xfId="32" xr:uid="{A9739A35-249C-42DA-8DAC-86C89C0E56D8}"/>
    <cellStyle name="Comma 20" xfId="33" xr:uid="{C3C03D7E-11FE-44E9-A417-4D0B6623B22D}"/>
    <cellStyle name="Comma 21" xfId="34" xr:uid="{A97B8773-5217-4C36-AB5E-33A35A871440}"/>
    <cellStyle name="Comma 22" xfId="35" xr:uid="{95BA05A2-4751-4E7A-BE62-EC6FB76977F6}"/>
    <cellStyle name="Comma 23" xfId="36" xr:uid="{C91E6F08-C302-41B1-868E-370B3EA5CA2A}"/>
    <cellStyle name="Comma 24" xfId="37" xr:uid="{EE774DC8-4118-4451-9CD3-08C0AFF4AF51}"/>
    <cellStyle name="Comma 25" xfId="38" xr:uid="{81F89F44-B3CC-4614-9FDF-752A958861EC}"/>
    <cellStyle name="Comma 26" xfId="39" xr:uid="{F3024512-2A52-47F5-9687-80259D90792A}"/>
    <cellStyle name="Comma 27" xfId="40" xr:uid="{A51164A3-BF8B-4A52-A2D7-1EFE1877B5B8}"/>
    <cellStyle name="Comma 28" xfId="41" xr:uid="{5D1E0F95-B8B4-4153-81A4-369166C8EF3A}"/>
    <cellStyle name="Comma 29" xfId="42" xr:uid="{393248F6-4720-468D-AFC1-82EC35C33F30}"/>
    <cellStyle name="Comma 3" xfId="43" xr:uid="{9211C02D-4042-4EE2-8EA2-27FDA917C4C1}"/>
    <cellStyle name="Comma 3 2" xfId="44" xr:uid="{5766B989-5D12-4343-B15A-8A1240C7D6A7}"/>
    <cellStyle name="Comma 3 2 2" xfId="45" xr:uid="{B6D9D3E5-6E54-4CB2-9170-491A2F235EFE}"/>
    <cellStyle name="Comma 3 2 2 2" xfId="46" xr:uid="{EC3A8341-8FC2-4D27-84E3-736A1701C512}"/>
    <cellStyle name="Comma 3 2 2 2 2" xfId="47" xr:uid="{A6D93AA3-8EDE-4794-BE5E-FE8E8519D05A}"/>
    <cellStyle name="Comma 3 2 2 3" xfId="48" xr:uid="{94882BED-6095-4D8C-BE85-4B4880700352}"/>
    <cellStyle name="Comma 3 3" xfId="49" xr:uid="{9616B3FF-F1B0-4004-AA05-79816EC37628}"/>
    <cellStyle name="Comma 3_Copy of Payment cert no.3   - Apr 2011" xfId="50" xr:uid="{F258EF68-C72D-4B29-BA08-1CF23E940D98}"/>
    <cellStyle name="Comma 30" xfId="51" xr:uid="{4CC4DD52-DB42-4464-B360-A395FCCD2009}"/>
    <cellStyle name="Comma 31" xfId="52" xr:uid="{7C395045-E2DA-4605-B18F-B9764AEEA91A}"/>
    <cellStyle name="Comma 32" xfId="53" xr:uid="{63EC1D29-D1A3-40CF-9012-653A6DD59610}"/>
    <cellStyle name="Comma 33" xfId="54" xr:uid="{EA5EF858-A15B-402D-ACCD-446FF85CB34F}"/>
    <cellStyle name="Comma 34" xfId="55" xr:uid="{000B11C8-9A59-4CFF-AA7D-08B075195C11}"/>
    <cellStyle name="Comma 35" xfId="56" xr:uid="{968611A9-FE78-4030-9A5F-C8A59575107C}"/>
    <cellStyle name="Comma 36" xfId="57" xr:uid="{7B381B99-E0E2-4908-A339-A7F85EB638EC}"/>
    <cellStyle name="Comma 37" xfId="58" xr:uid="{51B8AFED-2F70-48EC-8A83-E8EA183D4FB9}"/>
    <cellStyle name="Comma 38" xfId="59" xr:uid="{4FD59061-4D8B-4A56-BD54-59A938E35A33}"/>
    <cellStyle name="Comma 39" xfId="60" xr:uid="{8AEDF2EE-1CCB-419B-9FDF-637FAEA41B93}"/>
    <cellStyle name="Comma 4" xfId="61" xr:uid="{1453932E-7246-4925-AF6E-CD55A8371428}"/>
    <cellStyle name="Comma 4 2" xfId="62" xr:uid="{5B7C9CC1-47DD-4A66-8432-C93BDD288F06}"/>
    <cellStyle name="Comma 4 3" xfId="63" xr:uid="{1A750DDE-1039-4C0F-939D-054BFC05E4F3}"/>
    <cellStyle name="Comma 4 3 2" xfId="64" xr:uid="{0D4EB865-6D8A-4733-8F5B-D41DD48FFF82}"/>
    <cellStyle name="Comma 4 3 2 2" xfId="65" xr:uid="{4CFDEF92-030D-4FC7-8203-0DF4FD09712A}"/>
    <cellStyle name="Comma 4 3 3" xfId="66" xr:uid="{7540C9D0-CB9D-4461-B764-A25F734344A1}"/>
    <cellStyle name="Comma 4 4" xfId="67" xr:uid="{5BADF7B6-D9A9-4C34-8396-D9D95D2F7478}"/>
    <cellStyle name="Comma 40" xfId="68" xr:uid="{316F703D-AE63-4001-ACDA-1BB8F257CFDF}"/>
    <cellStyle name="Comma 41" xfId="69" xr:uid="{473690C5-8163-464F-9EF6-D7F61121C4E2}"/>
    <cellStyle name="Comma 42" xfId="70" xr:uid="{2DAAB4C4-68CD-4767-A812-D7F8C0055DF7}"/>
    <cellStyle name="Comma 43" xfId="71" xr:uid="{1C7D4156-7A1C-4A46-B37B-F56E0F9DBB6E}"/>
    <cellStyle name="Comma 44" xfId="72" xr:uid="{93A67EC0-E317-4148-8C07-0A101FD58243}"/>
    <cellStyle name="Comma 45" xfId="73" xr:uid="{2211F8F3-94AE-4774-8F7A-B386ECB8D7CA}"/>
    <cellStyle name="Comma 46" xfId="74" xr:uid="{A06D9A66-0991-420F-8F94-BD5DAFED776A}"/>
    <cellStyle name="Comma 47" xfId="75" xr:uid="{780024AE-2AEB-45FD-AF2E-8C5E0931A126}"/>
    <cellStyle name="Comma 48" xfId="76" xr:uid="{C9328517-ECCE-43DB-9588-BF367785A634}"/>
    <cellStyle name="Comma 49" xfId="77" xr:uid="{889D2806-BCDF-45D1-A75B-C7F8D8E91646}"/>
    <cellStyle name="Comma 5" xfId="78" xr:uid="{8BDC0B49-2CD4-4C3B-9BE3-A57262A94572}"/>
    <cellStyle name="Comma 5 2" xfId="79" xr:uid="{74F290C4-D82A-4930-860B-A6F8AC3672CE}"/>
    <cellStyle name="Comma 5 3" xfId="80" xr:uid="{DCC9E4F4-8896-4A1A-88B9-64C87DEDFA40}"/>
    <cellStyle name="Comma 5 3 2" xfId="81" xr:uid="{67CE819D-862D-4231-BDC7-3BC9F5C3ACB3}"/>
    <cellStyle name="Comma 5 4" xfId="82" xr:uid="{24E43A5B-8FFA-46C5-938B-DBA4E06641BB}"/>
    <cellStyle name="Comma 50" xfId="83" xr:uid="{41E7817A-EDE6-40E1-920C-FD00CF9233EB}"/>
    <cellStyle name="Comma 51" xfId="84" xr:uid="{F02ADD35-1280-496A-9965-DBD62A2485AB}"/>
    <cellStyle name="Comma 52" xfId="85" xr:uid="{8731E7BE-5B9C-4277-9BC2-032DF92572C9}"/>
    <cellStyle name="Comma 53" xfId="86" xr:uid="{E359A7F2-0791-479D-82D3-C12394E51CD5}"/>
    <cellStyle name="Comma 54" xfId="87" xr:uid="{CEB4B1DF-94B0-4641-BDBF-0F47E6117A30}"/>
    <cellStyle name="Comma 6" xfId="88" xr:uid="{B5BF895A-9878-48F4-B33A-5D463E99C73A}"/>
    <cellStyle name="Comma 7" xfId="89" xr:uid="{8969982C-D373-4438-8CFD-171DB662514D}"/>
    <cellStyle name="Comma 8" xfId="90" xr:uid="{C19C49E6-8CDC-4A2A-9349-B4A1CCCF1BDA}"/>
    <cellStyle name="Comma 9" xfId="91" xr:uid="{F05F40BE-2518-4420-86F6-622B45BCC5BE}"/>
    <cellStyle name="Comma 9 10" xfId="92" xr:uid="{A87559B9-B909-43C9-8904-4791F6107C20}"/>
    <cellStyle name="Comma 9 10 2" xfId="93" xr:uid="{E3E421ED-A306-4A05-AC89-1C4688ABCC87}"/>
    <cellStyle name="Comma 9 10 2 2" xfId="94" xr:uid="{08E1ADE9-3709-4F38-BF4E-4D75D2D8951D}"/>
    <cellStyle name="Comma 9 10 3" xfId="95" xr:uid="{38876786-5B5C-4AF6-AD21-7CDAC7AFD877}"/>
    <cellStyle name="Comma 9 11" xfId="96" xr:uid="{BCB66A39-B1CE-4E84-8C87-2CD8BC7BAD02}"/>
    <cellStyle name="Comma 9 11 2" xfId="97" xr:uid="{4464CD3B-B73F-4656-BF2B-787431076108}"/>
    <cellStyle name="Comma 9 11 2 2" xfId="98" xr:uid="{2B9400FC-FC21-471C-A8C8-3D05F635B9B5}"/>
    <cellStyle name="Comma 9 11 3" xfId="99" xr:uid="{CC30AFA2-2AAE-488C-A251-7BFD1AEA8818}"/>
    <cellStyle name="Comma 9 12" xfId="100" xr:uid="{8D1B8046-1553-4824-AE62-AAAF2484F1EF}"/>
    <cellStyle name="Comma 9 12 2" xfId="101" xr:uid="{FB67249F-6BB7-4EE3-8214-4D99816249E2}"/>
    <cellStyle name="Comma 9 12 2 2" xfId="102" xr:uid="{C75AB32E-63C6-4AD0-9F6B-9E17EB7025FD}"/>
    <cellStyle name="Comma 9 12 3" xfId="103" xr:uid="{701E6382-4819-4456-8286-D04263E75D2D}"/>
    <cellStyle name="Comma 9 13" xfId="104" xr:uid="{CC4C366B-D7B2-4839-B11B-11FDBA52145B}"/>
    <cellStyle name="Comma 9 13 2" xfId="105" xr:uid="{19EA5DB3-EC19-4C2D-9EDC-5FA337D12348}"/>
    <cellStyle name="Comma 9 13 2 2" xfId="106" xr:uid="{683203EA-A23B-4659-9265-523C64C4B57D}"/>
    <cellStyle name="Comma 9 13 3" xfId="107" xr:uid="{B3171866-DE6C-448C-A8A0-8F3EAD964E5D}"/>
    <cellStyle name="Comma 9 14" xfId="108" xr:uid="{EEDD8B43-B1E8-4558-B5EB-5914FC119DAE}"/>
    <cellStyle name="Comma 9 14 2" xfId="109" xr:uid="{EFBBCA1A-573F-402B-9460-E448D3FB17B6}"/>
    <cellStyle name="Comma 9 14 2 2" xfId="110" xr:uid="{10CF7B90-DA8C-4F1D-AA88-5CBEB8060024}"/>
    <cellStyle name="Comma 9 14 3" xfId="111" xr:uid="{BBFDD3FB-62FA-49FB-B095-13FBFD5C3D74}"/>
    <cellStyle name="Comma 9 15" xfId="112" xr:uid="{2FCB7AB1-DCBF-43FE-938D-BF33BE4D0A91}"/>
    <cellStyle name="Comma 9 15 2" xfId="113" xr:uid="{5B9F2D77-756E-4269-A231-82222AA2C1FE}"/>
    <cellStyle name="Comma 9 15 2 2" xfId="114" xr:uid="{3949655C-2F27-4B15-B1DB-E76F2596B768}"/>
    <cellStyle name="Comma 9 15 3" xfId="115" xr:uid="{1684FD18-AFF1-492A-AC46-D65F4E4D8B4E}"/>
    <cellStyle name="Comma 9 16" xfId="116" xr:uid="{F6BB2F3D-EC5F-4021-9BD6-304090569710}"/>
    <cellStyle name="Comma 9 16 2" xfId="117" xr:uid="{EFA0577D-0DE6-4123-8C83-350CD5C872B6}"/>
    <cellStyle name="Comma 9 16 2 2" xfId="118" xr:uid="{FA20CFB3-59BA-4356-AF81-6D4554A2CE31}"/>
    <cellStyle name="Comma 9 16 3" xfId="119" xr:uid="{BBF82310-E46A-4E58-A572-D338EF67097C}"/>
    <cellStyle name="Comma 9 17" xfId="120" xr:uid="{FAC5BFCA-F05B-4241-A551-77C797726FD1}"/>
    <cellStyle name="Comma 9 17 2" xfId="121" xr:uid="{1573E9BB-7E17-488E-9F6C-9DDA8FB6CE17}"/>
    <cellStyle name="Comma 9 17 2 2" xfId="122" xr:uid="{50CE5CB0-8FA4-4339-BC79-DFCEF5878D48}"/>
    <cellStyle name="Comma 9 17 3" xfId="123" xr:uid="{1DC3BA60-F8CE-4093-ABDA-8737E7712586}"/>
    <cellStyle name="Comma 9 18" xfId="124" xr:uid="{B601DFBB-8698-4D38-AA78-1ED029FC5851}"/>
    <cellStyle name="Comma 9 18 2" xfId="125" xr:uid="{89A2BCBA-12BA-4DA9-8CAB-3192A346FCA9}"/>
    <cellStyle name="Comma 9 18 2 2" xfId="126" xr:uid="{51128486-790A-4798-BC9B-B9A548CE632E}"/>
    <cellStyle name="Comma 9 18 3" xfId="127" xr:uid="{527AB8AA-4CDC-4C15-9B13-EF1A0D81DBC5}"/>
    <cellStyle name="Comma 9 19" xfId="128" xr:uid="{FF3235AE-E7E2-4089-8F45-EF88B246CE85}"/>
    <cellStyle name="Comma 9 19 2" xfId="129" xr:uid="{ADAB0212-3C45-4DF7-ABFD-310B1F5F3EBA}"/>
    <cellStyle name="Comma 9 19 2 2" xfId="130" xr:uid="{B8E39FA3-12B7-45C5-ABFB-C3FAFD8616A8}"/>
    <cellStyle name="Comma 9 19 3" xfId="131" xr:uid="{85BE9649-78CA-426C-9FB7-B6B8B2C868C2}"/>
    <cellStyle name="Comma 9 2" xfId="132" xr:uid="{692A1347-6FAC-4F0A-A3CE-CDB17CDBB10F}"/>
    <cellStyle name="Comma 9 2 2" xfId="133" xr:uid="{89FFEFBC-00BA-4A16-BCBA-6E70697C835B}"/>
    <cellStyle name="Comma 9 2 2 2" xfId="134" xr:uid="{BE6F06D0-9AAA-4DCE-89DA-65D0F6FF0964}"/>
    <cellStyle name="Comma 9 2 3" xfId="135" xr:uid="{59EE3958-8B73-46FE-AB09-41EC82A395F8}"/>
    <cellStyle name="Comma 9 20" xfId="136" xr:uid="{0D9CB779-25E2-4883-B783-2ADE4E8270AB}"/>
    <cellStyle name="Comma 9 20 2" xfId="137" xr:uid="{AC1796DF-A28E-44EF-B32D-448CC032EFC1}"/>
    <cellStyle name="Comma 9 20 2 2" xfId="138" xr:uid="{C82BF558-615F-4488-A245-50B6BFD39D2B}"/>
    <cellStyle name="Comma 9 20 3" xfId="139" xr:uid="{9F5339FB-10C6-428E-8ABD-AD509DF6CC07}"/>
    <cellStyle name="Comma 9 21" xfId="140" xr:uid="{432ECC58-0EE1-41C5-A4FE-FED26821E064}"/>
    <cellStyle name="Comma 9 21 2" xfId="141" xr:uid="{0651E11F-79ED-4E1E-BDCB-8FBB7AA4A701}"/>
    <cellStyle name="Comma 9 21 2 2" xfId="142" xr:uid="{384DA6C4-831F-4B6F-96C5-973FEE609684}"/>
    <cellStyle name="Comma 9 21 3" xfId="143" xr:uid="{64D8BD56-7E96-495B-A1CF-2CB3B179E027}"/>
    <cellStyle name="Comma 9 22" xfId="144" xr:uid="{EDE9B410-7FBA-42A1-B900-AB939A0DEE31}"/>
    <cellStyle name="Comma 9 22 2" xfId="145" xr:uid="{ED7817CE-6954-4121-B3D6-1DB2BE501559}"/>
    <cellStyle name="Comma 9 22 2 2" xfId="146" xr:uid="{35DFF316-5266-46DE-912B-34FA1CA0ACB9}"/>
    <cellStyle name="Comma 9 22 3" xfId="147" xr:uid="{4F63568E-017A-4392-9220-55503ABBDE1A}"/>
    <cellStyle name="Comma 9 23" xfId="148" xr:uid="{32C9F305-021B-4013-9681-763908C3BB43}"/>
    <cellStyle name="Comma 9 23 2" xfId="149" xr:uid="{F0B6054F-2921-48B6-BECC-FD0CDC87BDCD}"/>
    <cellStyle name="Comma 9 23 2 2" xfId="150" xr:uid="{FDFFDEA0-7029-4F1B-9CD6-3884A9645920}"/>
    <cellStyle name="Comma 9 23 3" xfId="151" xr:uid="{7E45BCBB-3823-4C20-8B9F-6427FB045D07}"/>
    <cellStyle name="Comma 9 24" xfId="152" xr:uid="{0571A049-C085-4D09-9438-A60CDF00980A}"/>
    <cellStyle name="Comma 9 24 2" xfId="153" xr:uid="{50E7ED46-583F-4CC2-8FFB-477EEAAA89FC}"/>
    <cellStyle name="Comma 9 24 2 2" xfId="154" xr:uid="{D8AD136C-100B-485D-85AE-867F55B3E692}"/>
    <cellStyle name="Comma 9 24 3" xfId="155" xr:uid="{23EEAC4A-6050-4D7D-95BF-AE05286D6215}"/>
    <cellStyle name="Comma 9 25" xfId="156" xr:uid="{B424956E-DECE-4B95-A041-F2C0E1C4FF87}"/>
    <cellStyle name="Comma 9 25 2" xfId="157" xr:uid="{6AED6C77-610E-4A35-918F-D4A69135D7CC}"/>
    <cellStyle name="Comma 9 25 2 2" xfId="158" xr:uid="{1468DFF6-F1DD-4BE5-BAF2-935677A80D95}"/>
    <cellStyle name="Comma 9 25 3" xfId="159" xr:uid="{8C9A2D17-7036-438F-8BDD-0BAEB4E737A3}"/>
    <cellStyle name="Comma 9 26" xfId="160" xr:uid="{3C60C8F4-A309-43F4-BEBE-490CA6DA74E5}"/>
    <cellStyle name="Comma 9 26 2" xfId="161" xr:uid="{28085397-141E-492D-98D5-F75ED56C3F50}"/>
    <cellStyle name="Comma 9 26 2 2" xfId="162" xr:uid="{29D83199-7500-40D5-A261-154F98B8027D}"/>
    <cellStyle name="Comma 9 26 3" xfId="163" xr:uid="{3E7CA7D1-AC60-4B78-81F8-A1DD24903BBC}"/>
    <cellStyle name="Comma 9 27" xfId="164" xr:uid="{74ADCBD1-9B0F-460B-A259-F31680CD01B2}"/>
    <cellStyle name="Comma 9 27 2" xfId="165" xr:uid="{8FA11C37-0870-4FD9-90C3-09E47A45CF73}"/>
    <cellStyle name="Comma 9 27 2 2" xfId="166" xr:uid="{134504D5-CC49-4BC8-8AE9-3EAB796B7525}"/>
    <cellStyle name="Comma 9 27 3" xfId="167" xr:uid="{6F573502-CA62-44EA-9A73-BD6AA362B2B9}"/>
    <cellStyle name="Comma 9 28" xfId="168" xr:uid="{FD835ED2-7DAF-4412-87CD-1E62D2C03509}"/>
    <cellStyle name="Comma 9 28 2" xfId="169" xr:uid="{68C2BDD4-E478-4639-9882-36A22B858647}"/>
    <cellStyle name="Comma 9 28 2 2" xfId="170" xr:uid="{84A48729-E79B-41F5-BB06-D1D993BF8C52}"/>
    <cellStyle name="Comma 9 28 3" xfId="171" xr:uid="{730D3E3F-8BEF-47F6-A9C3-8085B844B845}"/>
    <cellStyle name="Comma 9 29" xfId="172" xr:uid="{29FAB31C-AB3B-4D04-99AD-DAE1F08C8EB8}"/>
    <cellStyle name="Comma 9 29 2" xfId="173" xr:uid="{A7066FF8-72CB-4E8B-80A5-09FCE7076CEA}"/>
    <cellStyle name="Comma 9 29 2 2" xfId="174" xr:uid="{457D2B23-2471-4939-A344-5BEF2BEF6666}"/>
    <cellStyle name="Comma 9 29 3" xfId="175" xr:uid="{C321CF94-C56F-4B1D-BBE8-016C46305FF6}"/>
    <cellStyle name="Comma 9 3" xfId="176" xr:uid="{7D819F4D-C6F3-4F0F-8385-B774BBE61B5B}"/>
    <cellStyle name="Comma 9 3 2" xfId="177" xr:uid="{13DFE20E-B0F3-4818-B869-0CA91C269B91}"/>
    <cellStyle name="Comma 9 3 2 2" xfId="178" xr:uid="{4E18BDF0-3EEC-40CB-82C1-3EDE8EFD89DE}"/>
    <cellStyle name="Comma 9 3 3" xfId="179" xr:uid="{C306B92F-F0AD-4DB1-BAD6-F97226ECCDF4}"/>
    <cellStyle name="Comma 9 30" xfId="180" xr:uid="{5784C340-DCD5-4B3F-BFD8-4C2CA4F566E4}"/>
    <cellStyle name="Comma 9 30 2" xfId="181" xr:uid="{1C414486-5528-487E-B935-2176425DBF0A}"/>
    <cellStyle name="Comma 9 31" xfId="182" xr:uid="{A7715C4F-7919-42FF-8250-58710E329B5D}"/>
    <cellStyle name="Comma 9 4" xfId="183" xr:uid="{0DD706AF-6258-41AE-8377-1845AE135730}"/>
    <cellStyle name="Comma 9 4 2" xfId="184" xr:uid="{1EC018BD-5320-41F2-84CE-1CF4C7FD2F91}"/>
    <cellStyle name="Comma 9 4 2 2" xfId="185" xr:uid="{AC8510CC-C4F6-46A0-9204-93BC80B2C056}"/>
    <cellStyle name="Comma 9 4 3" xfId="186" xr:uid="{0FB8D89F-63F3-47CE-911C-244F1D2D19C3}"/>
    <cellStyle name="Comma 9 5" xfId="187" xr:uid="{AB9270E9-B901-4516-9F46-2A8D869C9CD5}"/>
    <cellStyle name="Comma 9 5 2" xfId="188" xr:uid="{533B06E4-40CD-43A2-96D0-8B86C977FC3B}"/>
    <cellStyle name="Comma 9 5 2 2" xfId="189" xr:uid="{A9B3AE3A-DB4D-427D-BCBF-5964699FE202}"/>
    <cellStyle name="Comma 9 5 3" xfId="190" xr:uid="{2D93E763-F68D-44C0-BAC4-528FC4C3963B}"/>
    <cellStyle name="Comma 9 6" xfId="191" xr:uid="{6B514A12-4783-4087-B753-BC574EA4129F}"/>
    <cellStyle name="Comma 9 6 2" xfId="192" xr:uid="{1719F969-EB5A-469F-B03F-10B5A97402DA}"/>
    <cellStyle name="Comma 9 6 2 2" xfId="193" xr:uid="{807AE084-E464-41DA-94CA-3A13B7AC3406}"/>
    <cellStyle name="Comma 9 6 3" xfId="194" xr:uid="{ED209DC8-EE58-4442-A664-A4F601E73C0C}"/>
    <cellStyle name="Comma 9 7" xfId="195" xr:uid="{1E64522D-A3C8-4CC8-BD84-91478189B577}"/>
    <cellStyle name="Comma 9 7 2" xfId="196" xr:uid="{2B5B811F-684F-449B-80D5-4D2B764BC478}"/>
    <cellStyle name="Comma 9 7 2 2" xfId="197" xr:uid="{55DE75EB-E5E2-443C-8161-93E42618EB41}"/>
    <cellStyle name="Comma 9 7 3" xfId="198" xr:uid="{AA13F9A5-3B97-46AF-B2E3-1A859E354522}"/>
    <cellStyle name="Comma 9 8" xfId="199" xr:uid="{E9FAE48E-1BBD-479E-893B-FB019AD193AC}"/>
    <cellStyle name="Comma 9 8 2" xfId="200" xr:uid="{A757A5DD-7510-41A2-975B-7D60C26313D2}"/>
    <cellStyle name="Comma 9 8 2 2" xfId="201" xr:uid="{AB2C8229-CCB2-403F-936B-5977907804A9}"/>
    <cellStyle name="Comma 9 8 3" xfId="202" xr:uid="{D3B7CD34-883F-4BE6-AF92-EE6CCFBA15FA}"/>
    <cellStyle name="Comma 9 9" xfId="203" xr:uid="{93DDCE40-7A93-4229-BB7E-BBD952FB8691}"/>
    <cellStyle name="Comma 9 9 2" xfId="204" xr:uid="{97FC9958-DBC9-4CBB-978F-EA3A877A3D82}"/>
    <cellStyle name="Comma 9 9 2 2" xfId="205" xr:uid="{868B32E3-AB37-4CA3-9A4F-AC19283A1DE0}"/>
    <cellStyle name="Comma 9 9 3" xfId="206" xr:uid="{7CDB437C-D9F8-42AB-B7AB-1E8633B98E4D}"/>
    <cellStyle name="Comma0" xfId="207" xr:uid="{A0E2B258-948C-451B-9203-B192C2E90120}"/>
    <cellStyle name="Comma0 10" xfId="208" xr:uid="{DA3139B9-2AFF-4FD0-8A41-3737F2EDE0F4}"/>
    <cellStyle name="Comma0 11" xfId="209" xr:uid="{014FF4E7-F6A7-4DA3-97C0-E0DD98F13620}"/>
    <cellStyle name="Comma0 12" xfId="210" xr:uid="{278B3299-9735-4FC6-B702-1837631D8262}"/>
    <cellStyle name="Comma0 13" xfId="211" xr:uid="{A62277F2-2748-4CB2-9C48-A69CEB52E215}"/>
    <cellStyle name="Comma0 14" xfId="212" xr:uid="{E4645F62-7240-4DCC-AAA2-180F43C203F1}"/>
    <cellStyle name="Comma0 15" xfId="213" xr:uid="{6177AA82-83B4-461A-B912-59110317E596}"/>
    <cellStyle name="Comma0 16" xfId="214" xr:uid="{B72853DC-3310-493F-B9B5-B74FBAE58786}"/>
    <cellStyle name="Comma0 17" xfId="215" xr:uid="{FB9D7C9F-FA92-4B7D-A9FA-AA0FC2279E4F}"/>
    <cellStyle name="Comma0 18" xfId="216" xr:uid="{6510D278-89E5-48CD-8207-67AD11DD5EF8}"/>
    <cellStyle name="Comma0 19" xfId="217" xr:uid="{2573E6DC-7E16-41F2-8B0A-869CA7755A07}"/>
    <cellStyle name="Comma0 2" xfId="218" xr:uid="{0A14D2EF-D188-456C-8342-019459BEF2B0}"/>
    <cellStyle name="Comma0 2 2" xfId="219" xr:uid="{E87EC2D6-DB3E-41AA-8270-D6B947FF94BD}"/>
    <cellStyle name="Comma0 20" xfId="220" xr:uid="{7DA3C456-CF79-49E1-9EE2-AE93C7600A4F}"/>
    <cellStyle name="Comma0 21" xfId="221" xr:uid="{5D8E1204-4BF9-4088-B340-A59C69951105}"/>
    <cellStyle name="Comma0 22" xfId="222" xr:uid="{B06CC402-60CA-4E90-AAB8-E7E8E8165EA7}"/>
    <cellStyle name="Comma0 23" xfId="223" xr:uid="{EC1F1BE2-EA42-40F1-9EA9-B05CAE2A09BA}"/>
    <cellStyle name="Comma0 24" xfId="224" xr:uid="{332547CF-7FCC-43EF-99C8-2C9F4B77FC18}"/>
    <cellStyle name="Comma0 25" xfId="225" xr:uid="{D8DF9C1B-70FA-45CD-AEEB-ADF9DCE1844A}"/>
    <cellStyle name="Comma0 26" xfId="226" xr:uid="{216B3C0A-8E1C-4AE8-A224-21062AF6ED31}"/>
    <cellStyle name="Comma0 27" xfId="227" xr:uid="{57A44311-4C41-4B0F-8D3A-21C132E2117D}"/>
    <cellStyle name="Comma0 28" xfId="228" xr:uid="{F03D4E36-5449-43C9-B583-4C6B7865033B}"/>
    <cellStyle name="Comma0 29" xfId="229" xr:uid="{EB544635-ABCF-4272-9EA4-70BEA3FD0AAA}"/>
    <cellStyle name="Comma0 3" xfId="230" xr:uid="{13AC33C1-1032-486B-878E-F83C923AD4DA}"/>
    <cellStyle name="Comma0 30" xfId="231" xr:uid="{12071D70-BE94-4F77-B37A-FAF4FA7BB8F7}"/>
    <cellStyle name="Comma0 31" xfId="232" xr:uid="{44DE79E0-1C98-4448-AF90-8479AF4DCE41}"/>
    <cellStyle name="Comma0 32" xfId="233" xr:uid="{8E889479-EF56-4F27-B598-D1F79F0DF878}"/>
    <cellStyle name="Comma0 33" xfId="234" xr:uid="{76A26DDC-326D-4AA6-896B-914FB0C8DC83}"/>
    <cellStyle name="Comma0 34" xfId="235" xr:uid="{A899D4FD-0D40-4A33-8A3D-A31EB15F83C1}"/>
    <cellStyle name="Comma0 35" xfId="236" xr:uid="{904B7D51-7782-4640-82F7-90A5BF99CC31}"/>
    <cellStyle name="Comma0 36" xfId="237" xr:uid="{A4E7E476-5217-4D08-9823-24FDCC2540C8}"/>
    <cellStyle name="Comma0 37" xfId="238" xr:uid="{B5A59C45-F202-4379-85F3-9FD78132780E}"/>
    <cellStyle name="Comma0 38" xfId="239" xr:uid="{0DE68B76-CC4A-476A-860B-1C87B0580ADC}"/>
    <cellStyle name="Comma0 39" xfId="240" xr:uid="{3C04846F-56B9-4E01-A555-CAAB19AE6037}"/>
    <cellStyle name="Comma0 4" xfId="241" xr:uid="{3828CE4A-D5F6-4E52-B2AE-F67642E4DDEF}"/>
    <cellStyle name="Comma0 40" xfId="242" xr:uid="{58F21023-5F30-4737-BFA3-A32AF58A906F}"/>
    <cellStyle name="Comma0 41" xfId="243" xr:uid="{3222BE4E-4F42-4F2F-8E11-41F5633A7F79}"/>
    <cellStyle name="Comma0 42" xfId="244" xr:uid="{61F58D9E-A58D-4D63-AEC5-F1F0AE61B45C}"/>
    <cellStyle name="Comma0 43" xfId="245" xr:uid="{17B98D16-53FB-4A05-BCF5-36F6930999D0}"/>
    <cellStyle name="Comma0 44" xfId="246" xr:uid="{E22ECD2A-7F6A-493E-A544-6AE913589914}"/>
    <cellStyle name="Comma0 45" xfId="247" xr:uid="{8D761F49-A81E-483E-9AA6-0B5A5543047F}"/>
    <cellStyle name="Comma0 46" xfId="248" xr:uid="{9F92D94C-F762-42B9-BC76-6C8685521643}"/>
    <cellStyle name="Comma0 47" xfId="249" xr:uid="{11642F24-76A0-4ACD-9229-6918184C06A4}"/>
    <cellStyle name="Comma0 48" xfId="250" xr:uid="{F795CE8B-FD13-47C2-BB91-0E2A32731392}"/>
    <cellStyle name="Comma0 49" xfId="251" xr:uid="{291EC14B-6350-4F9F-B6D7-6CA9D4F190E6}"/>
    <cellStyle name="Comma0 5" xfId="252" xr:uid="{EA25605C-80E6-4B56-AC97-A954F0F3745A}"/>
    <cellStyle name="Comma0 50" xfId="253" xr:uid="{2E2F05BB-495E-4622-9300-6536EDE83F1F}"/>
    <cellStyle name="Comma0 51" xfId="254" xr:uid="{70B5351E-29E3-40F6-A056-CF8464DB685B}"/>
    <cellStyle name="Comma0 52" xfId="255" xr:uid="{1C974C6A-BB06-43CE-B043-C355A3E01C3A}"/>
    <cellStyle name="Comma0 53" xfId="256" xr:uid="{69FFD149-6DDC-4353-95BC-73650BC25408}"/>
    <cellStyle name="Comma0 54" xfId="257" xr:uid="{32F26A36-A16B-45C1-B0A5-D9F92BC3B707}"/>
    <cellStyle name="Comma0 55" xfId="258" xr:uid="{D92FB3E5-C3A5-4890-A20B-F4B69F7A2E8E}"/>
    <cellStyle name="Comma0 56" xfId="259" xr:uid="{7FC70D41-29AD-4B6F-9E08-EC62B06C2AB5}"/>
    <cellStyle name="Comma0 57" xfId="260" xr:uid="{4C0829DA-764A-4627-986B-AD22572FFC6F}"/>
    <cellStyle name="Comma0 58" xfId="261" xr:uid="{0004074F-7D3C-4AE7-9961-D8501041816A}"/>
    <cellStyle name="Comma0 59" xfId="262" xr:uid="{F8E8BC06-6CD2-474E-AAEE-33BE002220E2}"/>
    <cellStyle name="Comma0 6" xfId="263" xr:uid="{E93AD7A3-003F-4CE7-8267-34C00B432E99}"/>
    <cellStyle name="Comma0 60" xfId="264" xr:uid="{B390C976-F96C-41CE-9D7C-8BC50A5BA048}"/>
    <cellStyle name="Comma0 61" xfId="265" xr:uid="{0E82F9F4-55D1-4FEE-BE8F-84E8E14EB7F7}"/>
    <cellStyle name="Comma0 62" xfId="266" xr:uid="{F6204398-E899-4503-9CC0-1ED24F5BBC8E}"/>
    <cellStyle name="Comma0 63" xfId="267" xr:uid="{CC82C935-E9E3-46BA-8E64-152EBD0B111E}"/>
    <cellStyle name="Comma0 64" xfId="268" xr:uid="{003D39A4-774A-4CA5-AD15-3D69F6FB5D2B}"/>
    <cellStyle name="Comma0 65" xfId="269" xr:uid="{7FEFD20B-F7E3-486C-AD51-B9FBF52BF0D9}"/>
    <cellStyle name="Comma0 7" xfId="270" xr:uid="{3E9654D6-72CB-4975-86DE-BF3E50DF192C}"/>
    <cellStyle name="Comma0 8" xfId="271" xr:uid="{3FFED125-F85A-4842-855C-82D013240498}"/>
    <cellStyle name="Comma0 9" xfId="272" xr:uid="{FAD45580-1209-4E6A-82A0-05AB104D6C29}"/>
    <cellStyle name="Comma0_Summary of Corrected Tenders - 4" xfId="273" xr:uid="{EA0BA1AE-8D07-4DCB-ACF3-951113C7D92F}"/>
    <cellStyle name="Comma1" xfId="274" xr:uid="{285760B5-F8B0-45B6-8502-4310D6B70D18}"/>
    <cellStyle name="Comma1 2" xfId="275" xr:uid="{95E11A56-375F-46B9-963A-6288072F5FA2}"/>
    <cellStyle name="Comma1_Cert" xfId="276" xr:uid="{498E45F1-C386-44CB-AF19-CE9169ACBF17}"/>
    <cellStyle name="Comma2" xfId="277" xr:uid="{B7AD9AEC-811B-485B-BC7C-EE50EB48624A}"/>
    <cellStyle name="Comma3" xfId="278" xr:uid="{9358BA18-F0C1-4817-B6E1-A9F4FC7E04AC}"/>
    <cellStyle name="Comma3 2" xfId="279" xr:uid="{EF8CEE35-7ABA-4F81-8527-1E693503F358}"/>
    <cellStyle name="Comma3_Cert" xfId="280" xr:uid="{8A1113CA-4D54-4918-AA3C-450E44067377}"/>
    <cellStyle name="Currency" xfId="281" builtinId="4"/>
    <cellStyle name="Currency 2" xfId="282" xr:uid="{FA3EF8D6-3BD8-4D5D-8FA7-3C94D17C9B3F}"/>
    <cellStyle name="Currency 2 2" xfId="283" xr:uid="{D94162DA-5709-496A-AEC3-FA61B1B26BA4}"/>
    <cellStyle name="Currency 3" xfId="284" xr:uid="{6F6955A1-3035-47D4-942A-C43D22BBCFA8}"/>
    <cellStyle name="Currency 3 10" xfId="285" xr:uid="{DD795803-CED7-4EC9-8055-72022D600F16}"/>
    <cellStyle name="Currency 3 10 2" xfId="286" xr:uid="{8CC65C1C-130F-4B7E-B6DC-B7701DEC83D3}"/>
    <cellStyle name="Currency 3 10 2 2" xfId="287" xr:uid="{A62A9A49-B3F7-41DD-87F6-71D8A845B796}"/>
    <cellStyle name="Currency 3 10 3" xfId="288" xr:uid="{606006BA-15DB-41C5-8B99-8CDACC3B959A}"/>
    <cellStyle name="Currency 3 11" xfId="289" xr:uid="{0A118E3E-E6DC-458F-B8E2-282B5539BFC2}"/>
    <cellStyle name="Currency 3 11 2" xfId="290" xr:uid="{E198167E-3636-4F24-B32E-A91B717A271A}"/>
    <cellStyle name="Currency 3 11 2 2" xfId="291" xr:uid="{F1FB5BF4-F8CE-4AE6-BA62-AC114AAE4273}"/>
    <cellStyle name="Currency 3 11 3" xfId="292" xr:uid="{4A6B319C-E2D7-4E78-BF4A-D32738135B72}"/>
    <cellStyle name="Currency 3 12" xfId="293" xr:uid="{0538294C-E831-4FCC-8D5A-7C9B861FD253}"/>
    <cellStyle name="Currency 3 12 2" xfId="294" xr:uid="{F38DC900-1A9F-416D-B41E-E22190CD5EC7}"/>
    <cellStyle name="Currency 3 12 2 2" xfId="295" xr:uid="{985E150B-BD87-410B-A266-7109C06D83B9}"/>
    <cellStyle name="Currency 3 12 3" xfId="296" xr:uid="{98B5C3E0-A9D8-425A-9885-8D64B354E2F8}"/>
    <cellStyle name="Currency 3 13" xfId="297" xr:uid="{1A58D6B1-691E-40FA-B6BC-30FEDB5A4E95}"/>
    <cellStyle name="Currency 3 13 2" xfId="298" xr:uid="{2C4A0564-3C2D-4BF8-A3E2-A30FA0C8AC8B}"/>
    <cellStyle name="Currency 3 13 2 2" xfId="299" xr:uid="{2465D404-151F-46FE-8E78-251C29EE432B}"/>
    <cellStyle name="Currency 3 13 3" xfId="300" xr:uid="{2C1EDAC7-6DA2-4D9A-8CD5-42FEF68F27BD}"/>
    <cellStyle name="Currency 3 14" xfId="301" xr:uid="{0F3D99DD-7EF6-4D1E-9877-D6C1BA358C34}"/>
    <cellStyle name="Currency 3 14 2" xfId="302" xr:uid="{49C044D8-10E2-42BA-9855-56CF410F4B66}"/>
    <cellStyle name="Currency 3 14 2 2" xfId="303" xr:uid="{A4588D12-E306-4ECE-A636-DA3B9B7DE0DA}"/>
    <cellStyle name="Currency 3 14 3" xfId="304" xr:uid="{B69EA21F-20EF-4564-A22E-9B93ED78FBA3}"/>
    <cellStyle name="Currency 3 15" xfId="305" xr:uid="{74659EB5-6669-4ECB-8A20-AA3B1DF1F598}"/>
    <cellStyle name="Currency 3 15 2" xfId="306" xr:uid="{9989BAA2-0D69-45F5-8705-A014682F9D95}"/>
    <cellStyle name="Currency 3 15 2 2" xfId="307" xr:uid="{FA7E308C-E0E5-4290-8BB7-F27E3139F020}"/>
    <cellStyle name="Currency 3 15 3" xfId="308" xr:uid="{8C2EADCD-ADB6-4785-8B4E-6EFCB3EF39E6}"/>
    <cellStyle name="Currency 3 16" xfId="309" xr:uid="{CA00D993-53F9-49FC-88A0-B3A27353EF58}"/>
    <cellStyle name="Currency 3 16 2" xfId="310" xr:uid="{82454E11-47D8-48DB-8911-061926EC2362}"/>
    <cellStyle name="Currency 3 16 2 2" xfId="311" xr:uid="{B9C1624E-3D41-499C-83D7-8339EA63199C}"/>
    <cellStyle name="Currency 3 16 3" xfId="312" xr:uid="{BCA7D219-79FB-40FB-97BE-33FB341B6E94}"/>
    <cellStyle name="Currency 3 17" xfId="313" xr:uid="{137B0326-1A20-4971-A00B-920FA63E619F}"/>
    <cellStyle name="Currency 3 17 2" xfId="314" xr:uid="{64471B3C-4B78-4705-AAF2-72BED986B953}"/>
    <cellStyle name="Currency 3 17 2 2" xfId="315" xr:uid="{2EA746A6-67E8-4F0F-831D-B2FA8108752E}"/>
    <cellStyle name="Currency 3 17 3" xfId="316" xr:uid="{6E52DD4E-970F-4273-AB90-B26B6706568E}"/>
    <cellStyle name="Currency 3 18" xfId="317" xr:uid="{ACBAA77C-B28C-4499-9E56-55D8E0771B35}"/>
    <cellStyle name="Currency 3 18 2" xfId="318" xr:uid="{4BD11181-A653-46D9-8FB9-5221DE105DD3}"/>
    <cellStyle name="Currency 3 18 2 2" xfId="319" xr:uid="{89A707B3-89C7-4B8A-9DC4-BBE0A9C5C3F4}"/>
    <cellStyle name="Currency 3 18 3" xfId="320" xr:uid="{5FF16A67-E372-4F22-961A-C8B8EFDE9E1F}"/>
    <cellStyle name="Currency 3 19" xfId="321" xr:uid="{E023284B-1A8E-4D67-AF34-559AA5438FFA}"/>
    <cellStyle name="Currency 3 19 2" xfId="322" xr:uid="{FC950A92-53DF-4669-B1C4-15B8F95225B4}"/>
    <cellStyle name="Currency 3 19 2 2" xfId="323" xr:uid="{4CEC9EBC-F86C-48AD-8322-CEC6C6EA0F25}"/>
    <cellStyle name="Currency 3 19 3" xfId="324" xr:uid="{D244A15C-ACD0-479D-BAC5-9BB8755FD3DC}"/>
    <cellStyle name="Currency 3 2" xfId="325" xr:uid="{1805C8B1-5BCA-44DF-A7E1-5F312B156A2A}"/>
    <cellStyle name="Currency 3 2 2" xfId="326" xr:uid="{888F9CE1-581E-4A3D-B2DF-AB91D087A2DE}"/>
    <cellStyle name="Currency 3 2 2 2" xfId="327" xr:uid="{051B4C5F-8D65-4E10-A2B4-538AD5F000BF}"/>
    <cellStyle name="Currency 3 2 3" xfId="328" xr:uid="{C574F0AF-91F8-4CD0-A4D5-5E8E681227FC}"/>
    <cellStyle name="Currency 3 20" xfId="329" xr:uid="{EB6C6F6E-6E28-49EF-801B-62CFBB04C25D}"/>
    <cellStyle name="Currency 3 20 2" xfId="330" xr:uid="{CE5CBA58-C4B9-46F8-97FB-99CD98F313CD}"/>
    <cellStyle name="Currency 3 20 2 2" xfId="331" xr:uid="{DF41033A-175D-40A6-AC10-AE1B43B5BCB5}"/>
    <cellStyle name="Currency 3 20 3" xfId="332" xr:uid="{131C2A6D-D1BA-4FE0-97A0-6E7D290B9576}"/>
    <cellStyle name="Currency 3 21" xfId="333" xr:uid="{69C4F5B6-3FBA-4D6D-8999-6B2AFD0420A3}"/>
    <cellStyle name="Currency 3 21 2" xfId="334" xr:uid="{FD80864F-7428-41B7-B320-B8B60A9427F6}"/>
    <cellStyle name="Currency 3 21 2 2" xfId="335" xr:uid="{E3436A97-3C4D-49CB-A2A4-DE543DC3B13D}"/>
    <cellStyle name="Currency 3 21 3" xfId="336" xr:uid="{B4ACE878-F475-41B9-A787-069C465FB1CE}"/>
    <cellStyle name="Currency 3 22" xfId="337" xr:uid="{F8A6AA32-580D-4FD8-9BFF-F39F169A9292}"/>
    <cellStyle name="Currency 3 22 2" xfId="338" xr:uid="{531ABE30-97F2-4B3D-A46E-3B73007F2557}"/>
    <cellStyle name="Currency 3 22 2 2" xfId="339" xr:uid="{54E0FF0E-8A67-4651-ABA2-10FE2BB8C74F}"/>
    <cellStyle name="Currency 3 22 3" xfId="340" xr:uid="{11CA3ABA-8603-4423-9CA6-01DAD03D9C41}"/>
    <cellStyle name="Currency 3 23" xfId="341" xr:uid="{577E1643-A4BD-4C10-B2D8-FA8FB3C5EBBD}"/>
    <cellStyle name="Currency 3 23 2" xfId="342" xr:uid="{B84E5DAC-2B47-47BD-A967-30C511BF6F08}"/>
    <cellStyle name="Currency 3 23 2 2" xfId="343" xr:uid="{A640A765-919F-4F04-9996-ABCD37B1A468}"/>
    <cellStyle name="Currency 3 23 3" xfId="344" xr:uid="{1B269D6D-104C-4FA9-BB7C-527D93B43509}"/>
    <cellStyle name="Currency 3 24" xfId="345" xr:uid="{35303262-0A05-47BD-86A9-DD8D8636C55E}"/>
    <cellStyle name="Currency 3 24 2" xfId="346" xr:uid="{95547BC1-DA7E-492D-BF44-C792D5FA990A}"/>
    <cellStyle name="Currency 3 24 2 2" xfId="347" xr:uid="{2DB5B553-706C-4319-A2C7-B7A2EAD8B084}"/>
    <cellStyle name="Currency 3 24 3" xfId="348" xr:uid="{1D90EAD8-5F8E-419F-BD03-A516061D6A54}"/>
    <cellStyle name="Currency 3 25" xfId="349" xr:uid="{2B045E1C-AEA6-4362-B82C-5C04C8EA4B50}"/>
    <cellStyle name="Currency 3 25 2" xfId="350" xr:uid="{7EF99CF4-BBB9-4FCC-982A-58E35353E3CE}"/>
    <cellStyle name="Currency 3 25 2 2" xfId="351" xr:uid="{F670E560-F7B6-4371-BCC6-56CA2A9CF9FE}"/>
    <cellStyle name="Currency 3 25 3" xfId="352" xr:uid="{DFE15524-E5D2-4681-887C-DED47CF24012}"/>
    <cellStyle name="Currency 3 26" xfId="353" xr:uid="{7C3E936B-6AC5-4159-9137-91473FA5249C}"/>
    <cellStyle name="Currency 3 26 2" xfId="354" xr:uid="{0B38FB63-EE78-434A-9A23-FE0790793254}"/>
    <cellStyle name="Currency 3 26 2 2" xfId="355" xr:uid="{DF77C21F-B811-4968-A82B-14827B26E18F}"/>
    <cellStyle name="Currency 3 26 3" xfId="356" xr:uid="{F32BFC09-2A25-43A3-B6D1-CE86D74BB789}"/>
    <cellStyle name="Currency 3 27" xfId="357" xr:uid="{CFA943EB-B187-4A37-87E4-327FA0E5967F}"/>
    <cellStyle name="Currency 3 27 2" xfId="358" xr:uid="{8CAFADD6-8B9E-41EC-A29F-09F7D68EB472}"/>
    <cellStyle name="Currency 3 27 2 2" xfId="359" xr:uid="{DF95B8FF-5162-4007-AC91-92797FDEC360}"/>
    <cellStyle name="Currency 3 27 3" xfId="360" xr:uid="{D20A79EC-998A-4095-BD07-F145364C8529}"/>
    <cellStyle name="Currency 3 28" xfId="361" xr:uid="{071ED530-D41D-4823-B143-32DD1DF5C028}"/>
    <cellStyle name="Currency 3 28 2" xfId="362" xr:uid="{30E28234-A262-4339-AE3E-3FD23D0D2C09}"/>
    <cellStyle name="Currency 3 28 2 2" xfId="363" xr:uid="{6CB8C72D-BFEA-4563-A93B-B734D03C6DA1}"/>
    <cellStyle name="Currency 3 28 3" xfId="364" xr:uid="{D8E62E07-25D8-4E4B-9145-C146127AB322}"/>
    <cellStyle name="Currency 3 29" xfId="365" xr:uid="{307EBFF0-A1B5-4661-A629-8BD74A7FC19A}"/>
    <cellStyle name="Currency 3 29 2" xfId="366" xr:uid="{90583B6F-BCFC-4AB5-A5F1-C5EB8F3992BD}"/>
    <cellStyle name="Currency 3 29 2 2" xfId="367" xr:uid="{8E724E10-AC46-4403-8C2E-801D4A3405AA}"/>
    <cellStyle name="Currency 3 29 3" xfId="368" xr:uid="{787430CE-43D2-4722-8131-51FADDB9EC27}"/>
    <cellStyle name="Currency 3 3" xfId="369" xr:uid="{174B8AAA-5F66-414F-ADA1-25D88BB7A858}"/>
    <cellStyle name="Currency 3 3 2" xfId="370" xr:uid="{6216B0D6-C44A-4D45-87B5-05D7A3CE529C}"/>
    <cellStyle name="Currency 3 3 2 2" xfId="371" xr:uid="{FF40FDB2-217C-4086-AAFC-FA6776CA8576}"/>
    <cellStyle name="Currency 3 3 3" xfId="372" xr:uid="{27D642E1-DE74-4F50-A512-70B06E689CBA}"/>
    <cellStyle name="Currency 3 30" xfId="373" xr:uid="{F026B4CE-AC28-4136-9729-7B087EF295AB}"/>
    <cellStyle name="Currency 3 30 2" xfId="374" xr:uid="{91214EE0-B483-4E15-9DE2-8E47CE917C53}"/>
    <cellStyle name="Currency 3 31" xfId="375" xr:uid="{D757BB5D-C91B-47C2-872A-7BE742567A66}"/>
    <cellStyle name="Currency 3 4" xfId="376" xr:uid="{3D09CE3A-9DE8-4729-BF17-4464EF4513C7}"/>
    <cellStyle name="Currency 3 4 2" xfId="377" xr:uid="{FB5A87E6-9D5F-4D31-A51E-7635B92A081B}"/>
    <cellStyle name="Currency 3 4 2 2" xfId="378" xr:uid="{4CC77A9C-4398-4B4F-B000-074BA9289516}"/>
    <cellStyle name="Currency 3 4 3" xfId="379" xr:uid="{47A66C93-E07C-4E9A-923A-35698A19B356}"/>
    <cellStyle name="Currency 3 5" xfId="380" xr:uid="{7D562D36-CF7C-4317-ADBA-F3C5119E50B1}"/>
    <cellStyle name="Currency 3 5 2" xfId="381" xr:uid="{E05669A7-FE8C-4247-A0D3-A6A4B0531B1B}"/>
    <cellStyle name="Currency 3 5 2 2" xfId="382" xr:uid="{08BB9758-86AA-4D59-95F6-44575E1FC9DB}"/>
    <cellStyle name="Currency 3 5 3" xfId="383" xr:uid="{E1B47F2A-CEEA-4CCB-8BD4-724804EE62A7}"/>
    <cellStyle name="Currency 3 6" xfId="384" xr:uid="{9CE7D926-92E0-4045-B2DD-EADCA45E5908}"/>
    <cellStyle name="Currency 3 6 2" xfId="385" xr:uid="{9D89FF2B-D2BE-4E9B-A07C-FCBE82979E4E}"/>
    <cellStyle name="Currency 3 6 2 2" xfId="386" xr:uid="{240AF77E-5256-443B-9262-AFB8ABE4DDDC}"/>
    <cellStyle name="Currency 3 6 3" xfId="387" xr:uid="{0D656874-AA27-4EF5-853F-CB3F2D402309}"/>
    <cellStyle name="Currency 3 7" xfId="388" xr:uid="{8E6366C3-C26B-4CEB-B0A0-ED4B9226D2C3}"/>
    <cellStyle name="Currency 3 7 2" xfId="389" xr:uid="{CBDD57C3-49E6-4166-83A8-42F3EC3F38CB}"/>
    <cellStyle name="Currency 3 7 2 2" xfId="390" xr:uid="{CCCCDA2B-F307-439A-BF64-9C8D8A5E1FD8}"/>
    <cellStyle name="Currency 3 7 3" xfId="391" xr:uid="{3A58C8EE-DE9D-46DC-9E3C-A0F3B4FF1EE2}"/>
    <cellStyle name="Currency 3 8" xfId="392" xr:uid="{45A7CF57-AC88-4EDB-A4FD-EFE5DCC431B3}"/>
    <cellStyle name="Currency 3 8 2" xfId="393" xr:uid="{433BB174-4B43-4673-9134-F1E0C7E6E8BD}"/>
    <cellStyle name="Currency 3 8 2 2" xfId="394" xr:uid="{CFB28719-4AB7-4441-AA33-9CC877E5CCA4}"/>
    <cellStyle name="Currency 3 8 3" xfId="395" xr:uid="{E14111D7-DCDD-4D6D-9D60-DC18B77D5F1A}"/>
    <cellStyle name="Currency 3 9" xfId="396" xr:uid="{56425412-75BE-47EA-B57A-38F039324808}"/>
    <cellStyle name="Currency 3 9 2" xfId="397" xr:uid="{4B771567-CABF-4858-BF17-45A69B711539}"/>
    <cellStyle name="Currency 3 9 2 2" xfId="398" xr:uid="{E3EBEA8D-9672-45B0-9132-DAF908FA0348}"/>
    <cellStyle name="Currency 3 9 3" xfId="399" xr:uid="{A862FF4E-E72B-46F0-B5DB-834D8F759CA1}"/>
    <cellStyle name="Currency 4" xfId="400" xr:uid="{A74AFA64-92AE-4034-A464-788FD02E4143}"/>
    <cellStyle name="Currency 4 2" xfId="401" xr:uid="{F70A1DF4-E983-4314-9D43-E6E3D4E68941}"/>
    <cellStyle name="Currency 4 2 2" xfId="402" xr:uid="{53507FCD-194D-4AD0-973C-318BEF55FFBC}"/>
    <cellStyle name="Currency 4 3" xfId="403" xr:uid="{5BC36083-E239-4A4E-9541-C25331330786}"/>
    <cellStyle name="Currency 5" xfId="404" xr:uid="{5E863009-DCED-475A-B549-8FB2FA92D8D3}"/>
    <cellStyle name="Currency 6" xfId="405" xr:uid="{7CE02F3C-8281-4AA3-A9C6-D5142444543D}"/>
    <cellStyle name="Currency 7" xfId="406" xr:uid="{43190B1B-5E1B-46D3-BC81-FD6153173273}"/>
    <cellStyle name="Currency0" xfId="407" xr:uid="{FEEF81A0-33ED-4B26-8440-15F568DC5636}"/>
    <cellStyle name="Currency0 10" xfId="408" xr:uid="{B8CB354F-40F9-4344-B1B5-BB70E4536A3F}"/>
    <cellStyle name="Currency0 11" xfId="409" xr:uid="{DD929F2D-2E91-41C8-9B8E-FB35914B2933}"/>
    <cellStyle name="Currency0 12" xfId="410" xr:uid="{5BF5385D-BF23-4827-BD74-823245D1682B}"/>
    <cellStyle name="Currency0 13" xfId="411" xr:uid="{9271B84F-5520-490A-BA60-40BE6A8705FB}"/>
    <cellStyle name="Currency0 14" xfId="412" xr:uid="{5E58EB7E-5A8D-4F81-864E-2E2A8FD5003F}"/>
    <cellStyle name="Currency0 15" xfId="413" xr:uid="{FE080DA3-BA53-4975-89B3-8C934B160444}"/>
    <cellStyle name="Currency0 16" xfId="414" xr:uid="{AE966024-A20B-4BF3-832F-369FF44F0597}"/>
    <cellStyle name="Currency0 17" xfId="415" xr:uid="{ED835729-DCB4-46E7-B297-0AC8EC5B5006}"/>
    <cellStyle name="Currency0 18" xfId="416" xr:uid="{3DE3515A-CD73-4B1F-A872-C5E880BCF8D6}"/>
    <cellStyle name="Currency0 19" xfId="417" xr:uid="{9AE7D8F4-BE7C-443F-81BE-E7F999CB21F0}"/>
    <cellStyle name="Currency0 2" xfId="418" xr:uid="{26BB71B6-9337-4357-9079-F3EAEB666CCC}"/>
    <cellStyle name="Currency0 2 2" xfId="419" xr:uid="{AD082CA1-ED1E-4916-B869-87C74963E510}"/>
    <cellStyle name="Currency0 20" xfId="420" xr:uid="{45D8AB05-7A1A-475D-BA32-5AB054DAE8BA}"/>
    <cellStyle name="Currency0 21" xfId="421" xr:uid="{182E31AB-B0AA-48D9-80ED-0953E405B46E}"/>
    <cellStyle name="Currency0 22" xfId="422" xr:uid="{27DDC895-E3E1-485B-86DA-8F277A4F4D23}"/>
    <cellStyle name="Currency0 23" xfId="423" xr:uid="{C84A0435-63C8-4AA8-9127-F3DB39EAC166}"/>
    <cellStyle name="Currency0 24" xfId="424" xr:uid="{8D98D398-C0F6-42CB-9EAB-AC97B7B014B4}"/>
    <cellStyle name="Currency0 25" xfId="425" xr:uid="{1EACA564-47A3-4664-886A-420A7C8D4163}"/>
    <cellStyle name="Currency0 26" xfId="426" xr:uid="{0D76BB3B-7D73-478C-BECE-DEEA7AD2E83C}"/>
    <cellStyle name="Currency0 27" xfId="427" xr:uid="{1FBAE791-E007-4F53-9DEC-1EB7B59757A5}"/>
    <cellStyle name="Currency0 28" xfId="428" xr:uid="{8D595A96-004C-401B-B893-E5377DE99742}"/>
    <cellStyle name="Currency0 29" xfId="429" xr:uid="{1754D67D-F197-4FFE-8B84-785212E19DCF}"/>
    <cellStyle name="Currency0 3" xfId="430" xr:uid="{829BAD05-0579-4110-B120-5D87526C1012}"/>
    <cellStyle name="Currency0 30" xfId="431" xr:uid="{C981CCB6-EF2D-482C-B058-80B790E3CC1D}"/>
    <cellStyle name="Currency0 31" xfId="432" xr:uid="{867511CD-BD19-42FB-9568-EF24DED6553A}"/>
    <cellStyle name="Currency0 32" xfId="433" xr:uid="{E5E802C1-B4EC-44C7-8404-6F9CB2B5D90A}"/>
    <cellStyle name="Currency0 33" xfId="434" xr:uid="{02C3055F-5C21-4F89-B4B6-CC8F0C857A6C}"/>
    <cellStyle name="Currency0 34" xfId="435" xr:uid="{BEBC6A03-C05A-467D-9C41-D193327AF7B8}"/>
    <cellStyle name="Currency0 35" xfId="436" xr:uid="{F3D5603E-8339-4871-A7AC-48464E0D7C47}"/>
    <cellStyle name="Currency0 36" xfId="437" xr:uid="{F7DC366D-BF20-445F-A0A1-9220AFBA8F40}"/>
    <cellStyle name="Currency0 37" xfId="438" xr:uid="{E56F1DA0-888C-4337-A412-7B803AAECB11}"/>
    <cellStyle name="Currency0 38" xfId="439" xr:uid="{5F88E37B-B162-4494-B3E7-25E9FA51D6B9}"/>
    <cellStyle name="Currency0 39" xfId="440" xr:uid="{78A3B07B-CD4E-48DE-9CE5-ACDCBDEB80DD}"/>
    <cellStyle name="Currency0 4" xfId="441" xr:uid="{5125AC4C-8F62-4118-8294-B34A3DB445C8}"/>
    <cellStyle name="Currency0 40" xfId="442" xr:uid="{E42441AB-BFFF-4511-8AB1-7DC56488F1EC}"/>
    <cellStyle name="Currency0 41" xfId="443" xr:uid="{6FB45B05-C214-4C1B-AE37-590A85DDB668}"/>
    <cellStyle name="Currency0 42" xfId="444" xr:uid="{54CB11EF-9039-46E9-8599-04F44C1DF768}"/>
    <cellStyle name="Currency0 43" xfId="445" xr:uid="{0C7CC5E9-0890-4719-B714-A2E18EE5487A}"/>
    <cellStyle name="Currency0 44" xfId="446" xr:uid="{E0A4BA16-4454-493E-BDA9-908B473D454F}"/>
    <cellStyle name="Currency0 45" xfId="447" xr:uid="{0646A77C-ECBE-4B47-9AD2-7217ABDE9352}"/>
    <cellStyle name="Currency0 46" xfId="448" xr:uid="{9BD1CBB7-4F3D-45B0-A63D-BD659E75F911}"/>
    <cellStyle name="Currency0 47" xfId="449" xr:uid="{F9A1C654-05F6-4669-91CF-55C2472B0528}"/>
    <cellStyle name="Currency0 48" xfId="450" xr:uid="{62A97CE7-859B-4DAC-9395-4FFE30339049}"/>
    <cellStyle name="Currency0 49" xfId="451" xr:uid="{A5A1945D-A671-4D67-BEB6-A0C1DCBC85FB}"/>
    <cellStyle name="Currency0 5" xfId="452" xr:uid="{86DE04A1-55FF-47F2-AF9A-0A606756EAC1}"/>
    <cellStyle name="Currency0 50" xfId="453" xr:uid="{C1473A68-3E32-4207-AF26-44A68FD43908}"/>
    <cellStyle name="Currency0 51" xfId="454" xr:uid="{861B57B2-2D6A-4C6C-BBE9-2011720B3312}"/>
    <cellStyle name="Currency0 52" xfId="455" xr:uid="{326D88FD-4C6B-4E2F-9A5C-C0AFD00450E9}"/>
    <cellStyle name="Currency0 53" xfId="456" xr:uid="{5FA5EA8B-3BFD-4898-8FD3-557344DF2ABA}"/>
    <cellStyle name="Currency0 54" xfId="457" xr:uid="{E0DF9BA4-4098-4A9E-A258-3422F6AA4BD7}"/>
    <cellStyle name="Currency0 55" xfId="458" xr:uid="{77E34A18-6D8B-4066-B187-07D63CF6A27F}"/>
    <cellStyle name="Currency0 56" xfId="459" xr:uid="{CA31F375-C027-4EDF-B489-F5BE33057541}"/>
    <cellStyle name="Currency0 57" xfId="460" xr:uid="{5DA40DF3-88B7-4F47-9E9D-7ED5B52299CD}"/>
    <cellStyle name="Currency0 58" xfId="461" xr:uid="{4AEF13EF-8F88-4C81-8C04-9182582CB802}"/>
    <cellStyle name="Currency0 59" xfId="462" xr:uid="{4C341A00-E1F2-44C8-9E84-4D35130F440F}"/>
    <cellStyle name="Currency0 6" xfId="463" xr:uid="{A4918C49-835B-4EFA-9965-807489A12406}"/>
    <cellStyle name="Currency0 60" xfId="464" xr:uid="{CFCD8B39-6345-4E82-B32B-5F2D2E27A0DD}"/>
    <cellStyle name="Currency0 61" xfId="465" xr:uid="{ED12C12E-8502-4407-8B02-0458E75280DD}"/>
    <cellStyle name="Currency0 62" xfId="466" xr:uid="{3856346F-AEB4-4C65-A2D4-99999C84FA81}"/>
    <cellStyle name="Currency0 63" xfId="467" xr:uid="{7DF9FA72-EF8C-4013-B8B8-B9BA05F55331}"/>
    <cellStyle name="Currency0 64" xfId="468" xr:uid="{D506AAE0-6561-4248-8F5E-C556AB051CDD}"/>
    <cellStyle name="Currency0 65" xfId="469" xr:uid="{7B18B373-4EDF-4E5D-B89A-ABD8EFF61100}"/>
    <cellStyle name="Currency0 7" xfId="470" xr:uid="{3B05F518-4F6D-49AD-B930-C4E0BA756AE6}"/>
    <cellStyle name="Currency0 8" xfId="471" xr:uid="{C3065419-AD4C-4478-952E-5A16C3A697D7}"/>
    <cellStyle name="Currency0 9" xfId="472" xr:uid="{DC411C80-FC98-4569-9351-6CEA0D58CDDB}"/>
    <cellStyle name="Currency0_Summary of Corrected Tenders - 4" xfId="473" xr:uid="{F8AAEC21-688E-451D-ABB3-4649942228AB}"/>
    <cellStyle name="Date" xfId="474" xr:uid="{CB6EB857-3658-4869-8652-D2F836818785}"/>
    <cellStyle name="Date 2" xfId="475" xr:uid="{A780DC1A-92D1-4934-8F93-952713E4EAB3}"/>
    <cellStyle name="Date 2 2" xfId="476" xr:uid="{A6E3DBB0-13CA-4563-8408-96BE1DEEAD4A}"/>
    <cellStyle name="Fixed" xfId="477" xr:uid="{3CDB4F6E-D572-4F21-A063-C2D2EF5218B5}"/>
    <cellStyle name="Fixed 2" xfId="478" xr:uid="{E96B96A8-C729-41A0-9BC2-8168CDB53CEC}"/>
    <cellStyle name="Header1" xfId="479" xr:uid="{CB45E350-3E34-4A4D-BB15-0331434CD6CC}"/>
    <cellStyle name="Header1 2" xfId="480" xr:uid="{C469C57F-4759-4207-B965-B90897987C0E}"/>
    <cellStyle name="Header2" xfId="481" xr:uid="{F2C595DA-8F5D-4C01-9A3C-43AECBBD3FDB}"/>
    <cellStyle name="Header2 2" xfId="482" xr:uid="{F17E6E22-7B62-4195-96E6-B70D4D22FC76}"/>
    <cellStyle name="HEADING1" xfId="483" xr:uid="{C3E89987-6F4B-420A-8A45-70BF6C027E1A}"/>
    <cellStyle name="HEADING1 1" xfId="484" xr:uid="{2376536B-A0EC-423A-A558-A0E1D11E403B}"/>
    <cellStyle name="HEADING1 2" xfId="485" xr:uid="{B37D6AAE-00D5-4121-8FEE-8EC40C4DCC33}"/>
    <cellStyle name="HEADING1 2 2" xfId="486" xr:uid="{E1993183-A028-467E-9166-43C7BCBEE135}"/>
    <cellStyle name="HEADING2" xfId="487" xr:uid="{B888C0B2-573F-4298-AFB6-AB7DAC2B9583}"/>
    <cellStyle name="HEADING2 2" xfId="488" xr:uid="{CAFAD88D-1CD4-4C6F-8DAF-672E0A979A47}"/>
    <cellStyle name="HEADING2 2 2" xfId="489" xr:uid="{A4F3CB3F-2347-4A0F-9BA1-D92A5C7F5B38}"/>
    <cellStyle name="Input Cells" xfId="490" xr:uid="{B3103313-68E9-4ECE-8FF1-C03AEF9B4CEF}"/>
    <cellStyle name="Normal" xfId="0" builtinId="0"/>
    <cellStyle name="Normal - Style1" xfId="491" xr:uid="{F6071628-A9E2-49BB-9ACE-F2BB260771D2}"/>
    <cellStyle name="Normal 10" xfId="492" xr:uid="{D955018C-1526-49BC-B632-1A9AEBB52F20}"/>
    <cellStyle name="Normal 11" xfId="493" xr:uid="{584EAFD3-7290-40AA-8BA0-C32D72C40717}"/>
    <cellStyle name="Normal 11 2" xfId="494" xr:uid="{E0B6053B-89E2-4091-937D-B1DDCEE5B935}"/>
    <cellStyle name="Normal 12" xfId="495" xr:uid="{42E25911-17DE-4047-A086-062F35EEDB20}"/>
    <cellStyle name="Normal 13" xfId="496" xr:uid="{4F55D968-DFD2-4FD3-BC06-1BC9A7722E62}"/>
    <cellStyle name="Normal 13 2" xfId="497" xr:uid="{96E4B2DE-5326-454B-B94F-731F1AD0CC51}"/>
    <cellStyle name="Normal 14" xfId="498" xr:uid="{CB8F21B3-1AF7-4CB1-96C7-B6DB55A61F5B}"/>
    <cellStyle name="Normal 14 2" xfId="499" xr:uid="{B0076751-E4A6-45A4-B83D-31D9F480DACE}"/>
    <cellStyle name="Normal 15" xfId="500" xr:uid="{7E02019B-1DAA-499A-86E5-56A230C1A8DD}"/>
    <cellStyle name="Normal 16" xfId="501" xr:uid="{C192771F-3770-4040-B32C-633E7251DEF3}"/>
    <cellStyle name="Normal 17" xfId="502" xr:uid="{E575C7DD-0FD1-472C-9954-ACCC983685D5}"/>
    <cellStyle name="Normal 18" xfId="503" xr:uid="{92CB1043-3E85-453F-BFB5-A9221A6EA9BB}"/>
    <cellStyle name="Normal 19" xfId="504" xr:uid="{74D1355D-C0E7-4454-AA38-B720EE8B64BB}"/>
    <cellStyle name="Normal 2" xfId="505" xr:uid="{1C35C457-C9F5-4E2E-AC8C-E51318C8E4A1}"/>
    <cellStyle name="Normal 2 2" xfId="506" xr:uid="{495D92AC-DCFD-4E29-BF3C-225E7D0FD85B}"/>
    <cellStyle name="Normal 20" xfId="507" xr:uid="{B4413458-3017-467B-AAB4-C28A398D3436}"/>
    <cellStyle name="Normal 21" xfId="508" xr:uid="{5F674C4F-F80D-4B56-9C43-4E8DB0BF1E0E}"/>
    <cellStyle name="Normal 22" xfId="509" xr:uid="{E9A74ECA-4BAA-4C3B-B977-7AC7F5EAD536}"/>
    <cellStyle name="Normal 23" xfId="510" xr:uid="{76F18A40-D1A7-480F-9F95-8962EFE4D5B4}"/>
    <cellStyle name="Normal 24" xfId="511" xr:uid="{72F7E365-D0E8-4DE9-A25E-294F089FCDE9}"/>
    <cellStyle name="Normal 25" xfId="512" xr:uid="{4CF1A8FE-A411-4C4C-B15D-C9AE070EC949}"/>
    <cellStyle name="Normal 26" xfId="513" xr:uid="{40A4774E-6A52-46A8-B2C8-4699902DF4E8}"/>
    <cellStyle name="Normal 27" xfId="514" xr:uid="{809EC9BE-24C2-4BA0-95EE-8F9E04810A91}"/>
    <cellStyle name="Normal 28" xfId="515" xr:uid="{65D79227-20DF-496B-83F4-3D34A01CB0BB}"/>
    <cellStyle name="Normal 29" xfId="516" xr:uid="{CDCF2A4F-209A-49BF-ABA0-53C6A52CD429}"/>
    <cellStyle name="Normal 3" xfId="517" xr:uid="{902FE4DA-68B3-4CB2-8FB9-205FD7E43DFB}"/>
    <cellStyle name="Normal 3 2" xfId="518" xr:uid="{1C250623-2CD6-429B-905C-110AFC328C08}"/>
    <cellStyle name="Normal 3 2 2" xfId="519" xr:uid="{FFF03FA6-CFAD-41DC-A1C6-4CC0F9162580}"/>
    <cellStyle name="Normal 3 3" xfId="520" xr:uid="{7A959262-8176-4CE5-9333-EB791C585E57}"/>
    <cellStyle name="Normal 30" xfId="521" xr:uid="{7295044A-EE72-4BF4-96F4-378F857CE2A7}"/>
    <cellStyle name="Normal 31" xfId="522" xr:uid="{9D41849E-EBEF-4D71-8678-BC16A39DFE12}"/>
    <cellStyle name="Normal 32" xfId="523" xr:uid="{48812EC3-C109-4228-A44D-228558CCB9A6}"/>
    <cellStyle name="Normal 33" xfId="524" xr:uid="{E4ED9C58-5CD8-497B-A8DC-EE9C7E8577D9}"/>
    <cellStyle name="Normal 34" xfId="525" xr:uid="{A4397055-A6AE-48B2-B375-8BBD94CC692B}"/>
    <cellStyle name="Normal 35" xfId="526" xr:uid="{B7549055-D765-4353-9C0C-79A03095FDB1}"/>
    <cellStyle name="Normal 36" xfId="527" xr:uid="{EB22D347-D36F-4985-9409-1F8E627B6D2C}"/>
    <cellStyle name="Normal 37" xfId="528" xr:uid="{8102C3D3-4386-491A-A2AF-837DA2B88575}"/>
    <cellStyle name="Normal 38" xfId="529" xr:uid="{392999B7-CF31-42D6-8906-94D6755F2F17}"/>
    <cellStyle name="Normal 39" xfId="530" xr:uid="{9D09A077-161F-4ED1-AF6E-5F7A998BA920}"/>
    <cellStyle name="Normal 4" xfId="531" xr:uid="{3C92DDA7-47DE-4CEC-9A9A-8B5D0E02C7BD}"/>
    <cellStyle name="Normal 4 2" xfId="532" xr:uid="{A27E7D65-2D84-41B7-9860-4D3779FE2921}"/>
    <cellStyle name="Normal 4 2 2" xfId="533" xr:uid="{314DC2D9-41A9-4AA5-BBE2-8A8A9DE49D4F}"/>
    <cellStyle name="Normal 4 3" xfId="534" xr:uid="{2340D101-D7B9-42B0-972E-7B746BD709CD}"/>
    <cellStyle name="Normal 40" xfId="535" xr:uid="{435E4F44-D170-44EB-A32E-F8B4F05AA3D6}"/>
    <cellStyle name="Normal 41" xfId="536" xr:uid="{1B72D705-B05C-42E8-9A5B-AFD123F995DF}"/>
    <cellStyle name="Normal 42" xfId="537" xr:uid="{79B4060D-DD1F-4F82-B6E9-717E1B7030DE}"/>
    <cellStyle name="Normal 43" xfId="538" xr:uid="{3985021A-E584-40D0-8E10-3F444B7D00BF}"/>
    <cellStyle name="Normal 44" xfId="539" xr:uid="{D693816D-00BA-4936-925B-ABAD32929B20}"/>
    <cellStyle name="Normal 45" xfId="540" xr:uid="{ADB74A4A-633D-4386-AE0A-8DACFA052F06}"/>
    <cellStyle name="Normal 46" xfId="541" xr:uid="{E804038C-4C26-420C-8D43-578A0E6F2850}"/>
    <cellStyle name="Normal 47" xfId="542" xr:uid="{68E8B480-7D9B-4E38-8F98-A21C3C68627D}"/>
    <cellStyle name="Normal 48" xfId="543" xr:uid="{3B2A0514-8C38-4123-A8CF-32853ECA3F83}"/>
    <cellStyle name="Normal 49" xfId="544" xr:uid="{73F53FA6-6F20-473B-ADB2-17B936E7BB7A}"/>
    <cellStyle name="Normal 5" xfId="545" xr:uid="{7A25E1C4-3A55-40B3-ACC6-ED8FD13D0705}"/>
    <cellStyle name="Normal 5 2" xfId="546" xr:uid="{2667A4A6-F416-4208-A294-DCE65E81B271}"/>
    <cellStyle name="Normal 5 3" xfId="547" xr:uid="{14A73181-B2C8-463E-B487-5F6F9F25367D}"/>
    <cellStyle name="Normal 50" xfId="548" xr:uid="{44F4A134-7660-4AA9-898E-E5E47A277319}"/>
    <cellStyle name="Normal 51" xfId="549" xr:uid="{C4BD9E7D-927B-41C7-9544-D39093E5EC83}"/>
    <cellStyle name="Normal 52" xfId="550" xr:uid="{970F48D8-B013-4A93-B1CE-11F8011D91A3}"/>
    <cellStyle name="Normal 53" xfId="551" xr:uid="{DA96AFFE-7605-4C1B-BDC2-DA8C1FB5CE65}"/>
    <cellStyle name="Normal 54" xfId="552" xr:uid="{C18149A1-3DA2-4013-BE93-DCA0C8632416}"/>
    <cellStyle name="Normal 6" xfId="553" xr:uid="{141F7CB2-941D-4904-8F37-5776F8E42CD8}"/>
    <cellStyle name="Normal 6 2" xfId="554" xr:uid="{E555AC7B-4521-4BE5-B596-19E49976DE1E}"/>
    <cellStyle name="Normal 6 3" xfId="555" xr:uid="{6EFBE936-EFFF-43E4-9538-540F02E718D9}"/>
    <cellStyle name="Normal 7" xfId="556" xr:uid="{A296CFCB-3773-4250-9EF5-689D31331196}"/>
    <cellStyle name="Normal 7 2" xfId="557" xr:uid="{F4478595-608F-48DF-9FBD-468D01B14710}"/>
    <cellStyle name="Normal 8" xfId="558" xr:uid="{FCD31FC4-1A20-4281-A1A1-FD6F9C70DD2F}"/>
    <cellStyle name="Normal 9" xfId="559" xr:uid="{297A1C6A-2648-4C9F-8205-586E9145B2CE}"/>
    <cellStyle name="OPSKRIF" xfId="560" xr:uid="{A67C9242-EB8C-4A80-9828-107D061A6469}"/>
    <cellStyle name="OPSKRIF 2" xfId="561" xr:uid="{C6F71BD4-5B09-4DA4-AA6B-C483C27E883C}"/>
    <cellStyle name="OPSKRIFTE" xfId="562" xr:uid="{DED8FA75-6DA9-4F37-8C1E-C5D6BB7D8F29}"/>
    <cellStyle name="OPSKRIFTE 2" xfId="563" xr:uid="{B308E172-0D78-4DC7-9F67-4C7A0BCABFCD}"/>
    <cellStyle name="or" xfId="564" xr:uid="{1F5BB977-7B81-45BF-A76C-92C9AEE69FA2}"/>
    <cellStyle name="or 2" xfId="565" xr:uid="{ED24BF13-21FB-4F4D-9064-6F4CD2470945}"/>
    <cellStyle name="per.style" xfId="566" xr:uid="{5096E73D-8DD8-4023-B6D2-B9F56E383826}"/>
    <cellStyle name="Percent" xfId="567" builtinId="5"/>
    <cellStyle name="Percent 2" xfId="568" xr:uid="{C2833924-939B-4B76-AB0C-93B1AD2B485C}"/>
    <cellStyle name="Percent 2 2" xfId="569" xr:uid="{0985142E-A2A5-421B-BF91-8B457A375AE8}"/>
    <cellStyle name="Percent 2 2 2" xfId="570" xr:uid="{533E0090-78A2-42D8-AA5B-44DB20CB3D5A}"/>
    <cellStyle name="Percent 2 3" xfId="571" xr:uid="{A44CF0D4-D3F5-40A0-AF1D-AE497BB460B6}"/>
    <cellStyle name="Percent 3" xfId="572" xr:uid="{38D1059A-23F9-42C6-80E4-A73B496B3A0B}"/>
    <cellStyle name="Percent 3 2" xfId="573" xr:uid="{80F63F27-0C14-43C8-BA56-9740DC7A6703}"/>
    <cellStyle name="Percent 4" xfId="574" xr:uid="{E547B430-3163-4B86-A5C6-BF7499B1AD07}"/>
    <cellStyle name="Percent 4 2" xfId="575" xr:uid="{40CB987D-0098-4289-B089-44724BD87776}"/>
    <cellStyle name="Percent 5" xfId="576" xr:uid="{FBA0F03E-712F-460D-9FB1-6A3B3E719CE7}"/>
    <cellStyle name="Total 2" xfId="577" xr:uid="{DBBB8BD2-197D-4BC3-824E-5152E5760257}"/>
    <cellStyle name="Total 2 2" xfId="578" xr:uid="{B1B8D107-0EA8-4A84-8896-D65BA43FACA4}"/>
    <cellStyle name="Total 3" xfId="579" xr:uid="{B9AA5BCB-DA8E-44D9-8951-385A34659ADE}"/>
    <cellStyle name="Update" xfId="580" xr:uid="{EA750A2D-E46A-4922-B60B-1C901CBA231B}"/>
    <cellStyle name="Update 2" xfId="581" xr:uid="{FF88A294-B616-4296-81FE-CCA41BDE4A5E}"/>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theme" Target="theme/theme1.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worksheet" Target="worksheets/sheet12.xml"/><Relationship Id="rId2" Type="http://purl.oclc.org/ooxml/officeDocument/relationships/worksheet" Target="worksheets/sheet2.xml"/><Relationship Id="rId16" Type="http://purl.oclc.org/ooxml/officeDocument/relationships/calcChain" Target="calcChain.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sharedStrings" Target="sharedStrings.xml"/><Relationship Id="rId10" Type="http://purl.oclc.org/ooxml/officeDocument/relationships/worksheet" Target="worksheets/sheet10.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styles" Target="styles.xml"/></Relationships>
</file>

<file path=xl/drawings/drawing1.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3</xdr:col>
          <xdr:colOff>76200</xdr:colOff>
          <xdr:row>53</xdr:row>
          <xdr:rowOff>83820</xdr:rowOff>
        </xdr:from>
        <xdr:to>
          <xdr:col>4</xdr:col>
          <xdr:colOff>434340</xdr:colOff>
          <xdr:row>57</xdr:row>
          <xdr:rowOff>76200</xdr:rowOff>
        </xdr:to>
        <xdr:sp macro="" textlink="">
          <xdr:nvSpPr>
            <xdr:cNvPr id="6145" name="Comment 1" hidden="1">
              <a:extLst>
                <a:ext uri="{FF2B5EF4-FFF2-40B4-BE49-F238E27FC236}">
                  <a16:creationId xmlns:a16="http://schemas.microsoft.com/office/drawing/2014/main" id="{CE2228EB-214E-49E0-B670-A55FE8FA40EB}"/>
                </a:ext>
              </a:extLst>
            </xdr:cNvPr>
            <xdr:cNvSpPr txBox="1">
              <a:spLocks noChangeArrowheads="1"/>
            </xdr:cNvSpPr>
          </xdr:nvSpPr>
          <xdr:spPr bwMode="auto">
            <a:xfrm>
              <a:off x="5486400" y="10774680"/>
              <a:ext cx="1188720" cy="784860"/>
            </a:xfrm>
            <a:prstGeom prst="rect">
              <a:avLst/>
            </a:prstGeom>
            <a:solidFill>
              <a:srgbClr xmlns:a14="http://schemas.microsoft.com/office/drawing/2010/main" val="FFFFE1" mc:Ignorable="a14" a14:legacySpreadsheetColorIndex="80"/>
            </a:solidFill>
            <a:ln w="9525">
              <a:solidFill>
                <a:srgbClr val="217346"/>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ZA" sz="900" b="1" i="0" u="none" strike="noStrike" baseline="0%">
                  <a:solidFill>
                    <a:srgbClr val="000000"/>
                  </a:solidFill>
                  <a:latin typeface="Tahoma"/>
                  <a:ea typeface="Tahoma"/>
                  <a:cs typeface="Tahoma"/>
                </a:rPr>
                <a:t>Sinqobile Zikali:</a:t>
              </a:r>
              <a:endParaRPr lang="en-ZA" sz="900" b="0" i="0" u="none" strike="noStrike" baseline="0%">
                <a:solidFill>
                  <a:srgbClr val="000000"/>
                </a:solidFill>
                <a:latin typeface="Tahoma"/>
                <a:ea typeface="Tahoma"/>
                <a:cs typeface="Tahoma"/>
              </a:endParaRPr>
            </a:p>
            <a:p>
              <a:pPr algn="l" rtl="0">
                <a:defRPr sz="1000"/>
              </a:pPr>
              <a:endParaRPr lang="en-ZA" sz="900" b="0" i="0" u="none" strike="noStrike" baseline="0%">
                <a:solidFill>
                  <a:srgbClr val="000000"/>
                </a:solidFill>
                <a:latin typeface="Tahoma"/>
                <a:ea typeface="Tahoma"/>
                <a:cs typeface="Tahoma"/>
              </a:endParaRPr>
            </a:p>
          </xdr:txBody>
        </xdr:sp>
        <xdr:clientData/>
      </xdr:twoCellAnchor>
    </mc:Fallback>
  </mc:AlternateContent>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xdr:col>
          <xdr:colOff>76200</xdr:colOff>
          <xdr:row>548</xdr:row>
          <xdr:rowOff>129540</xdr:rowOff>
        </xdr:from>
        <xdr:to>
          <xdr:col>2</xdr:col>
          <xdr:colOff>388620</xdr:colOff>
          <xdr:row>557</xdr:row>
          <xdr:rowOff>350520</xdr:rowOff>
        </xdr:to>
        <xdr:sp macro="" textlink="">
          <xdr:nvSpPr>
            <xdr:cNvPr id="9219" name="Comment 3" hidden="1">
              <a:extLst>
                <a:ext uri="{FF2B5EF4-FFF2-40B4-BE49-F238E27FC236}">
                  <a16:creationId xmlns:a16="http://schemas.microsoft.com/office/drawing/2014/main" id="{66149311-936D-4269-A960-0691F37868F6}"/>
                </a:ext>
              </a:extLst>
            </xdr:cNvPr>
            <xdr:cNvSpPr txBox="1">
              <a:spLocks noChangeArrowheads="1"/>
            </xdr:cNvSpPr>
          </xdr:nvSpPr>
          <xdr:spPr bwMode="auto">
            <a:xfrm>
              <a:off x="769620" y="123451620"/>
              <a:ext cx="1303020" cy="223266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ZA" sz="900" b="1" i="0" u="none" strike="noStrike" baseline="0%">
                  <a:solidFill>
                    <a:srgbClr val="000000"/>
                  </a:solidFill>
                  <a:latin typeface="Tahoma"/>
                  <a:ea typeface="Tahoma"/>
                  <a:cs typeface="Tahoma"/>
                </a:rPr>
                <a:t>Thami Tom:</a:t>
              </a:r>
              <a:endParaRPr lang="en-ZA" sz="900" b="0" i="0" u="none" strike="noStrike" baseline="0%">
                <a:solidFill>
                  <a:srgbClr val="000000"/>
                </a:solidFill>
                <a:latin typeface="Tahoma"/>
                <a:ea typeface="Tahoma"/>
                <a:cs typeface="Tahoma"/>
              </a:endParaRPr>
            </a:p>
            <a:p>
              <a:pPr algn="l" rtl="0">
                <a:defRPr sz="1000"/>
              </a:pPr>
              <a:endParaRPr lang="en-ZA" sz="900" b="0" i="0" u="none" strike="noStrike" baseline="0%">
                <a:solidFill>
                  <a:srgbClr val="000000"/>
                </a:solidFill>
                <a:latin typeface="Tahoma"/>
                <a:ea typeface="Tahoma"/>
                <a:cs typeface="Tahoma"/>
              </a:endParaRPr>
            </a:p>
          </xdr:txBody>
        </xdr:sp>
        <xdr:clientData/>
      </xdr:twoCellAnchor>
    </mc:Fallback>
  </mc:AlternateContent>
</xdr:wsDr>
</file>

<file path=xl/drawings/drawing3.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xdr:col>
          <xdr:colOff>114300</xdr:colOff>
          <xdr:row>496</xdr:row>
          <xdr:rowOff>76200</xdr:rowOff>
        </xdr:from>
        <xdr:to>
          <xdr:col>2</xdr:col>
          <xdr:colOff>457200</xdr:colOff>
          <xdr:row>514</xdr:row>
          <xdr:rowOff>83820</xdr:rowOff>
        </xdr:to>
        <xdr:sp macro="" textlink="">
          <xdr:nvSpPr>
            <xdr:cNvPr id="13313" name="Comment 1" hidden="1">
              <a:extLst>
                <a:ext uri="{FF2B5EF4-FFF2-40B4-BE49-F238E27FC236}">
                  <a16:creationId xmlns:a16="http://schemas.microsoft.com/office/drawing/2014/main" id="{E3431831-363A-48CF-B1E3-D224A63A27C4}"/>
                </a:ext>
              </a:extLst>
            </xdr:cNvPr>
            <xdr:cNvSpPr txBox="1">
              <a:spLocks noChangeArrowheads="1"/>
            </xdr:cNvSpPr>
          </xdr:nvSpPr>
          <xdr:spPr bwMode="auto">
            <a:xfrm>
              <a:off x="807720" y="110962440"/>
              <a:ext cx="1333500" cy="368808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2860" rIns="0" bIns="0" anchor="t" upright="1"/>
            <a:lstStyle/>
            <a:p>
              <a:pPr algn="l" rtl="0">
                <a:defRPr sz="1000"/>
              </a:pPr>
              <a:r>
                <a:rPr lang="en-ZA" sz="900" b="1" i="0" u="none" strike="noStrike" baseline="0%">
                  <a:solidFill>
                    <a:srgbClr val="000000"/>
                  </a:solidFill>
                  <a:latin typeface="Tahoma"/>
                  <a:ea typeface="Tahoma"/>
                  <a:cs typeface="Tahoma"/>
                </a:rPr>
                <a:t>Thami Tom:</a:t>
              </a:r>
              <a:endParaRPr lang="en-ZA" sz="900" b="0" i="0" u="none" strike="noStrike" baseline="0%">
                <a:solidFill>
                  <a:srgbClr val="000000"/>
                </a:solidFill>
                <a:latin typeface="Tahoma"/>
                <a:ea typeface="Tahoma"/>
                <a:cs typeface="Tahoma"/>
              </a:endParaRPr>
            </a:p>
            <a:p>
              <a:pPr algn="l" rtl="0">
                <a:defRPr sz="1000"/>
              </a:pPr>
              <a:endParaRPr lang="en-ZA" sz="900" b="0" i="0" u="none" strike="noStrike" baseline="0%">
                <a:solidFill>
                  <a:srgbClr val="000000"/>
                </a:solidFill>
                <a:latin typeface="Tahoma"/>
                <a:ea typeface="Tahoma"/>
                <a:cs typeface="Tahoma"/>
              </a:endParaRPr>
            </a:p>
          </xdr:txBody>
        </xdr:sp>
        <xdr:clientData/>
      </xdr:twoCellAnchor>
    </mc:Fallback>
  </mc:AlternateContent>
</xdr:wsDr>
</file>

<file path=xl/theme/theme1.xml><?xml version="1.0" encoding="utf-8"?>
<a:theme xmlns:a="http://purl.oclc.org/ooxml/drawingml/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
                <a:satMod val="300%"/>
              </a:schemeClr>
            </a:gs>
            <a:gs pos="35%">
              <a:schemeClr val="phClr">
                <a:tint val="37%"/>
                <a:satMod val="300%"/>
              </a:schemeClr>
            </a:gs>
            <a:gs pos="100%">
              <a:schemeClr val="phClr">
                <a:tint val="15%"/>
                <a:satMod val="350%"/>
              </a:schemeClr>
            </a:gs>
          </a:gsLst>
          <a:lin ang="16200000" scaled="1"/>
        </a:gradFill>
        <a:gradFill rotWithShape="1">
          <a:gsLst>
            <a:gs pos="0%">
              <a:schemeClr val="phClr">
                <a:shade val="51%"/>
                <a:satMod val="130%"/>
              </a:schemeClr>
            </a:gs>
            <a:gs pos="80%">
              <a:schemeClr val="phClr">
                <a:shade val="93%"/>
                <a:satMod val="130%"/>
              </a:schemeClr>
            </a:gs>
            <a:gs pos="100%">
              <a:schemeClr val="phClr">
                <a:shade val="94%"/>
                <a:satMod val="135%"/>
              </a:schemeClr>
            </a:gs>
          </a:gsLst>
          <a:lin ang="16200000" scaled="0"/>
        </a:gradFill>
      </a:fillStyleLst>
      <a:lnStyleLst>
        <a:ln w="9525" cap="flat" cmpd="sng" algn="ctr">
          <a:solidFill>
            <a:schemeClr val="phClr">
              <a:shade val="95%"/>
              <a:satMod val="105%"/>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
              </a:srgbClr>
            </a:outerShdw>
          </a:effectLst>
        </a:effectStyle>
        <a:effectStyle>
          <a:effectLst>
            <a:outerShdw blurRad="40000" dist="23000" dir="5400000" rotWithShape="0">
              <a:srgbClr val="000000">
                <a:alpha val="35%"/>
              </a:srgbClr>
            </a:outerShdw>
          </a:effectLst>
        </a:effectStyle>
        <a:effectStyle>
          <a:effectLst>
            <a:outerShdw blurRad="40000" dist="23000" dir="5400000" rotWithShape="0">
              <a:srgbClr val="000000">
                <a:alpha val="35%"/>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
                <a:satMod val="350%"/>
              </a:schemeClr>
            </a:gs>
            <a:gs pos="40%">
              <a:schemeClr val="phClr">
                <a:tint val="45%"/>
                <a:shade val="99%"/>
                <a:satMod val="350%"/>
              </a:schemeClr>
            </a:gs>
            <a:gs pos="100%">
              <a:schemeClr val="phClr">
                <a:shade val="20%"/>
                <a:satMod val="255%"/>
              </a:schemeClr>
            </a:gs>
          </a:gsLst>
          <a:path path="circle">
            <a:fillToRect l="50%" t="-80%" r="50%" b="180%"/>
          </a:path>
        </a:gradFill>
        <a:gradFill rotWithShape="1">
          <a:gsLst>
            <a:gs pos="0%">
              <a:schemeClr val="phClr">
                <a:tint val="80%"/>
                <a:satMod val="300%"/>
              </a:schemeClr>
            </a:gs>
            <a:gs pos="100%">
              <a:schemeClr val="phClr">
                <a:shade val="30%"/>
                <a:satMod val="200%"/>
              </a:schemeClr>
            </a:gs>
          </a:gsLst>
          <a:path path="circle">
            <a:fillToRect l="50%" t="50%" r="50%" b="5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1" Type="http://purl.oclc.org/ooxml/officeDocument/relationships/printerSettings" Target="../printerSettings/printerSettings10.bin"/></Relationships>
</file>

<file path=xl/worksheets/_rels/sheet11.xml.rels><?xml version="1.0" encoding="UTF-8" standalone="yes"?>
<Relationships xmlns="http://schemas.openxmlformats.org/package/2006/relationships"><Relationship Id="rId1" Type="http://purl.oclc.org/ooxml/officeDocument/relationships/printerSettings" Target="../printerSettings/printerSettings11.bin"/></Relationships>
</file>

<file path=xl/worksheets/_rels/sheet12.xml.rels><?xml version="1.0" encoding="UTF-8" standalone="yes"?>
<Relationships xmlns="http://schemas.openxmlformats.org/package/2006/relationships"><Relationship Id="rId1" Type="http://purl.oclc.org/ooxml/officeDocument/relationships/printerSettings" Target="../printerSettings/printerSettings12.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 Type="http://purl.oclc.org/ooxml/officeDocument/relationships/printerSettings" Target="../printerSettings/printerSettings4.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1.xml"/><Relationship Id="rId1" Type="http://purl.oclc.org/ooxml/officeDocument/relationships/printerSettings" Target="../printerSettings/printerSettings6.bin"/><Relationship Id="rId4" Type="http://purl.oclc.org/ooxml/officeDocument/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2.vml"/><Relationship Id="rId2" Type="http://purl.oclc.org/ooxml/officeDocument/relationships/drawing" Target="../drawings/drawing2.xml"/><Relationship Id="rId1" Type="http://purl.oclc.org/ooxml/officeDocument/relationships/printerSettings" Target="../printerSettings/printerSettings7.bin"/><Relationship Id="rId4" Type="http://purl.oclc.org/ooxml/officeDocument/relationships/comments" Target="../comments2.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2" Type="http://purl.oclc.org/ooxml/officeDocument/relationships/drawing" Target="../drawings/drawing3.xml"/><Relationship Id="rId1" Type="http://purl.oclc.org/ooxml/officeDocument/relationships/printerSettings" Target="../printerSettings/printerSettings8.bin"/><Relationship Id="rId4" Type="http://purl.oclc.org/ooxml/officeDocument/relationships/comments" Target="../comments3.xml"/></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9.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02D678-867C-4EF0-86F7-19EE075F99E8}">
  <sheetPr>
    <tabColor rgb="FF92D050"/>
  </sheetPr>
  <dimension ref="A1:H667"/>
  <sheetViews>
    <sheetView view="pageBreakPreview" topLeftCell="A151" zoomScaleNormal="100" zoomScaleSheetLayoutView="100" workbookViewId="0">
      <selection activeCell="I164" sqref="I164:K165"/>
    </sheetView>
  </sheetViews>
  <sheetFormatPr defaultColWidth="9.109375" defaultRowHeight="13.8" x14ac:dyDescent="0.25"/>
  <cols>
    <col min="1" max="1" width="10.109375" style="10" customWidth="1"/>
    <col min="2" max="2" width="13.88671875" style="9" customWidth="1"/>
    <col min="3" max="3" width="50" style="10" customWidth="1"/>
    <col min="4" max="4" width="12.109375" style="11" customWidth="1"/>
    <col min="5" max="5" width="12.88671875" style="11" customWidth="1"/>
    <col min="6" max="6" width="17.33203125" style="441" customWidth="1"/>
    <col min="7" max="7" width="21.5546875" style="10" bestFit="1" customWidth="1"/>
    <col min="8" max="16384" width="9.109375" style="10"/>
  </cols>
  <sheetData>
    <row r="1" spans="1:7" ht="15" customHeight="1" x14ac:dyDescent="0.25">
      <c r="A1" s="458"/>
      <c r="B1" s="459"/>
      <c r="C1" s="460"/>
      <c r="D1" s="422"/>
      <c r="E1" s="422"/>
      <c r="F1" s="461"/>
      <c r="G1" s="460"/>
    </row>
    <row r="2" spans="1:7" ht="15" customHeight="1" x14ac:dyDescent="0.25">
      <c r="A2" s="766" t="s">
        <v>152</v>
      </c>
      <c r="B2" s="766"/>
      <c r="C2" s="766"/>
      <c r="D2" s="766"/>
      <c r="E2" s="766"/>
      <c r="F2" s="766"/>
      <c r="G2" s="766"/>
    </row>
    <row r="3" spans="1:7" ht="15" customHeight="1" thickBot="1" x14ac:dyDescent="0.3">
      <c r="A3" s="460"/>
      <c r="B3" s="459"/>
      <c r="C3" s="460"/>
      <c r="D3" s="422"/>
      <c r="E3" s="422"/>
      <c r="F3" s="462"/>
      <c r="G3" s="460"/>
    </row>
    <row r="4" spans="1:7" ht="15" customHeight="1" x14ac:dyDescent="0.25">
      <c r="A4" s="463"/>
      <c r="B4" s="464"/>
      <c r="C4" s="464"/>
      <c r="D4" s="464"/>
      <c r="E4" s="464"/>
      <c r="F4" s="465"/>
      <c r="G4" s="466"/>
    </row>
    <row r="5" spans="1:7" ht="15" customHeight="1" x14ac:dyDescent="0.25">
      <c r="A5" s="467" t="s">
        <v>126</v>
      </c>
      <c r="B5" s="468" t="s">
        <v>127</v>
      </c>
      <c r="C5" s="468" t="s">
        <v>0</v>
      </c>
      <c r="D5" s="468" t="s">
        <v>1</v>
      </c>
      <c r="E5" s="468" t="s">
        <v>26</v>
      </c>
      <c r="F5" s="469" t="s">
        <v>2</v>
      </c>
      <c r="G5" s="470" t="s">
        <v>3</v>
      </c>
    </row>
    <row r="6" spans="1:7" ht="15" customHeight="1" x14ac:dyDescent="0.25">
      <c r="A6" s="467" t="s">
        <v>128</v>
      </c>
      <c r="B6" s="468" t="s">
        <v>129</v>
      </c>
      <c r="C6" s="471"/>
      <c r="D6" s="417"/>
      <c r="E6" s="417"/>
      <c r="F6" s="452"/>
      <c r="G6" s="472"/>
    </row>
    <row r="7" spans="1:7" ht="15" customHeight="1" thickBot="1" x14ac:dyDescent="0.3">
      <c r="A7" s="473"/>
      <c r="B7" s="474"/>
      <c r="C7" s="474"/>
      <c r="D7" s="474"/>
      <c r="E7" s="474"/>
      <c r="F7" s="475"/>
      <c r="G7" s="476"/>
    </row>
    <row r="8" spans="1:7" ht="15" customHeight="1" x14ac:dyDescent="0.25">
      <c r="A8" s="414"/>
      <c r="B8" s="420"/>
      <c r="C8" s="421"/>
      <c r="D8" s="417"/>
      <c r="E8" s="417"/>
      <c r="F8" s="447"/>
      <c r="G8" s="418"/>
    </row>
    <row r="9" spans="1:7" ht="15" customHeight="1" x14ac:dyDescent="0.25">
      <c r="A9" s="414"/>
      <c r="B9" s="420"/>
      <c r="C9" s="477" t="s">
        <v>153</v>
      </c>
      <c r="D9" s="417"/>
      <c r="E9" s="417"/>
      <c r="F9" s="447"/>
      <c r="G9" s="418"/>
    </row>
    <row r="10" spans="1:7" ht="30.75" customHeight="1" x14ac:dyDescent="0.25">
      <c r="A10" s="414"/>
      <c r="B10" s="420"/>
      <c r="C10" s="477" t="s">
        <v>620</v>
      </c>
      <c r="D10" s="417"/>
      <c r="E10" s="417"/>
      <c r="F10" s="447"/>
      <c r="G10" s="418"/>
    </row>
    <row r="11" spans="1:7" ht="15" customHeight="1" x14ac:dyDescent="0.25">
      <c r="A11" s="414"/>
      <c r="B11" s="415" t="s">
        <v>154</v>
      </c>
      <c r="C11" s="416"/>
      <c r="D11" s="417"/>
      <c r="E11" s="417"/>
      <c r="F11" s="447"/>
      <c r="G11" s="418"/>
    </row>
    <row r="12" spans="1:7" ht="15" customHeight="1" x14ac:dyDescent="0.25">
      <c r="A12" s="414" t="s">
        <v>155</v>
      </c>
      <c r="B12" s="415" t="s">
        <v>156</v>
      </c>
      <c r="C12" s="416" t="s">
        <v>157</v>
      </c>
      <c r="D12" s="417"/>
      <c r="E12" s="417"/>
      <c r="F12" s="447"/>
      <c r="G12" s="418"/>
    </row>
    <row r="13" spans="1:7" ht="15" customHeight="1" x14ac:dyDescent="0.25">
      <c r="A13" s="414"/>
      <c r="B13" s="420"/>
      <c r="C13" s="421"/>
      <c r="D13" s="417"/>
      <c r="E13" s="417"/>
      <c r="F13" s="447"/>
      <c r="G13" s="418"/>
    </row>
    <row r="14" spans="1:7" ht="15" customHeight="1" x14ac:dyDescent="0.25">
      <c r="A14" s="414" t="s">
        <v>158</v>
      </c>
      <c r="B14" s="420">
        <v>8.3000000000000007</v>
      </c>
      <c r="C14" s="421" t="s">
        <v>159</v>
      </c>
      <c r="D14" s="417"/>
      <c r="E14" s="417"/>
      <c r="F14" s="447"/>
      <c r="G14" s="418"/>
    </row>
    <row r="15" spans="1:7" ht="15" customHeight="1" x14ac:dyDescent="0.25">
      <c r="A15" s="414"/>
      <c r="B15" s="420"/>
      <c r="C15" s="416"/>
      <c r="D15" s="417"/>
      <c r="E15" s="417"/>
      <c r="F15" s="418"/>
      <c r="G15" s="418"/>
    </row>
    <row r="16" spans="1:7" ht="15" customHeight="1" x14ac:dyDescent="0.25">
      <c r="A16" s="414" t="s">
        <v>160</v>
      </c>
      <c r="B16" s="420" t="s">
        <v>19</v>
      </c>
      <c r="C16" s="421" t="s">
        <v>161</v>
      </c>
      <c r="D16" s="417" t="s">
        <v>4</v>
      </c>
      <c r="E16" s="417">
        <v>1</v>
      </c>
      <c r="F16" s="157"/>
      <c r="G16" s="418"/>
    </row>
    <row r="17" spans="1:7" ht="15" customHeight="1" x14ac:dyDescent="0.25">
      <c r="A17" s="414"/>
      <c r="B17" s="420"/>
      <c r="C17" s="421"/>
      <c r="D17" s="417"/>
      <c r="E17" s="417"/>
      <c r="F17" s="447"/>
      <c r="G17" s="418"/>
    </row>
    <row r="18" spans="1:7" ht="15" customHeight="1" x14ac:dyDescent="0.25">
      <c r="A18" s="414" t="s">
        <v>160</v>
      </c>
      <c r="B18" s="420" t="s">
        <v>12</v>
      </c>
      <c r="C18" s="421" t="s">
        <v>162</v>
      </c>
      <c r="D18" s="417"/>
      <c r="E18" s="417"/>
      <c r="F18" s="447"/>
      <c r="G18" s="418"/>
    </row>
    <row r="19" spans="1:7" ht="15" customHeight="1" x14ac:dyDescent="0.25">
      <c r="A19" s="414"/>
      <c r="B19" s="420"/>
      <c r="C19" s="421"/>
      <c r="D19" s="417"/>
      <c r="E19" s="417"/>
      <c r="F19" s="447"/>
      <c r="G19" s="418"/>
    </row>
    <row r="20" spans="1:7" ht="15" customHeight="1" x14ac:dyDescent="0.25">
      <c r="A20" s="456" t="s">
        <v>163</v>
      </c>
      <c r="B20" s="457" t="s">
        <v>219</v>
      </c>
      <c r="C20" s="421" t="s">
        <v>164</v>
      </c>
      <c r="D20" s="417"/>
      <c r="E20" s="417"/>
      <c r="F20" s="447"/>
      <c r="G20" s="418"/>
    </row>
    <row r="21" spans="1:7" ht="15" customHeight="1" x14ac:dyDescent="0.25">
      <c r="A21" s="456"/>
      <c r="B21" s="457"/>
      <c r="C21" s="421"/>
      <c r="D21" s="417"/>
      <c r="E21" s="417"/>
      <c r="F21" s="447"/>
      <c r="G21" s="418"/>
    </row>
    <row r="22" spans="1:7" ht="15" customHeight="1" x14ac:dyDescent="0.25">
      <c r="A22" s="456" t="s">
        <v>165</v>
      </c>
      <c r="B22" s="420"/>
      <c r="C22" s="421" t="s">
        <v>223</v>
      </c>
      <c r="D22" s="417" t="s">
        <v>81</v>
      </c>
      <c r="E22" s="417">
        <v>1</v>
      </c>
      <c r="F22" s="447">
        <v>25000</v>
      </c>
      <c r="G22" s="418">
        <f>F22*E22</f>
        <v>25000</v>
      </c>
    </row>
    <row r="23" spans="1:7" ht="15" customHeight="1" x14ac:dyDescent="0.25">
      <c r="A23" s="456" t="s">
        <v>166</v>
      </c>
      <c r="B23" s="420"/>
      <c r="C23" s="421" t="s">
        <v>224</v>
      </c>
      <c r="D23" s="417" t="s">
        <v>81</v>
      </c>
      <c r="E23" s="417">
        <v>1</v>
      </c>
      <c r="F23" s="447">
        <v>6000</v>
      </c>
      <c r="G23" s="418">
        <f>F23*E23</f>
        <v>6000</v>
      </c>
    </row>
    <row r="24" spans="1:7" ht="15" customHeight="1" x14ac:dyDescent="0.25">
      <c r="A24" s="456" t="s">
        <v>167</v>
      </c>
      <c r="B24" s="420"/>
      <c r="C24" s="421" t="s">
        <v>225</v>
      </c>
      <c r="D24" s="417" t="s">
        <v>81</v>
      </c>
      <c r="E24" s="417">
        <v>1</v>
      </c>
      <c r="F24" s="447">
        <v>15000</v>
      </c>
      <c r="G24" s="418">
        <f>F24*E24</f>
        <v>15000</v>
      </c>
    </row>
    <row r="25" spans="1:7" ht="15" customHeight="1" x14ac:dyDescent="0.25">
      <c r="A25" s="456" t="s">
        <v>168</v>
      </c>
      <c r="B25" s="420"/>
      <c r="C25" s="421" t="s">
        <v>226</v>
      </c>
      <c r="D25" s="417" t="s">
        <v>81</v>
      </c>
      <c r="E25" s="417">
        <v>1</v>
      </c>
      <c r="F25" s="447">
        <v>30000</v>
      </c>
      <c r="G25" s="418">
        <f>F25*E25</f>
        <v>30000</v>
      </c>
    </row>
    <row r="26" spans="1:7" ht="15" customHeight="1" x14ac:dyDescent="0.25">
      <c r="A26" s="414"/>
      <c r="B26" s="420"/>
      <c r="C26" s="421"/>
      <c r="D26" s="417"/>
      <c r="E26" s="417"/>
      <c r="F26" s="447"/>
      <c r="G26" s="418"/>
    </row>
    <row r="27" spans="1:7" ht="15" customHeight="1" x14ac:dyDescent="0.25">
      <c r="A27" s="456" t="s">
        <v>169</v>
      </c>
      <c r="B27" s="457" t="s">
        <v>220</v>
      </c>
      <c r="C27" s="421" t="s">
        <v>23</v>
      </c>
      <c r="D27" s="417"/>
      <c r="E27" s="417"/>
      <c r="F27" s="447"/>
      <c r="G27" s="418"/>
    </row>
    <row r="28" spans="1:7" ht="15" customHeight="1" x14ac:dyDescent="0.25">
      <c r="A28" s="414"/>
      <c r="B28" s="457"/>
      <c r="C28" s="421"/>
      <c r="D28" s="417"/>
      <c r="E28" s="417"/>
      <c r="F28" s="447"/>
      <c r="G28" s="418"/>
    </row>
    <row r="29" spans="1:7" ht="15" customHeight="1" x14ac:dyDescent="0.25">
      <c r="A29" s="456" t="s">
        <v>170</v>
      </c>
      <c r="B29" s="420"/>
      <c r="C29" s="421" t="s">
        <v>227</v>
      </c>
      <c r="D29" s="417" t="s">
        <v>4</v>
      </c>
      <c r="E29" s="417">
        <v>1</v>
      </c>
      <c r="F29" s="447"/>
      <c r="G29" s="418"/>
    </row>
    <row r="30" spans="1:7" ht="15" customHeight="1" x14ac:dyDescent="0.25">
      <c r="A30" s="456" t="s">
        <v>171</v>
      </c>
      <c r="B30" s="420"/>
      <c r="C30" s="421" t="s">
        <v>228</v>
      </c>
      <c r="D30" s="417" t="s">
        <v>4</v>
      </c>
      <c r="E30" s="417">
        <v>1</v>
      </c>
      <c r="F30" s="447"/>
      <c r="G30" s="418"/>
    </row>
    <row r="31" spans="1:7" ht="15" customHeight="1" x14ac:dyDescent="0.25">
      <c r="A31" s="456" t="s">
        <v>172</v>
      </c>
      <c r="B31" s="420"/>
      <c r="C31" s="421" t="s">
        <v>229</v>
      </c>
      <c r="D31" s="417" t="s">
        <v>4</v>
      </c>
      <c r="E31" s="417">
        <v>1</v>
      </c>
      <c r="F31" s="447"/>
      <c r="G31" s="418"/>
    </row>
    <row r="32" spans="1:7" ht="15" customHeight="1" x14ac:dyDescent="0.25">
      <c r="A32" s="456" t="s">
        <v>173</v>
      </c>
      <c r="B32" s="420"/>
      <c r="C32" s="421" t="s">
        <v>230</v>
      </c>
      <c r="D32" s="417" t="s">
        <v>4</v>
      </c>
      <c r="E32" s="417">
        <v>1</v>
      </c>
      <c r="F32" s="447"/>
      <c r="G32" s="418"/>
    </row>
    <row r="33" spans="1:7" ht="15" customHeight="1" x14ac:dyDescent="0.25">
      <c r="A33" s="456" t="s">
        <v>174</v>
      </c>
      <c r="B33" s="420"/>
      <c r="C33" s="421" t="s">
        <v>231</v>
      </c>
      <c r="D33" s="417" t="s">
        <v>4</v>
      </c>
      <c r="E33" s="417">
        <v>1</v>
      </c>
      <c r="F33" s="447"/>
      <c r="G33" s="418"/>
    </row>
    <row r="34" spans="1:7" ht="15" customHeight="1" x14ac:dyDescent="0.25">
      <c r="A34" s="414"/>
      <c r="B34" s="420"/>
      <c r="C34" s="421"/>
      <c r="D34" s="417"/>
      <c r="E34" s="417"/>
      <c r="F34" s="447"/>
      <c r="G34" s="418"/>
    </row>
    <row r="35" spans="1:7" ht="15" customHeight="1" x14ac:dyDescent="0.25">
      <c r="A35" s="456" t="s">
        <v>175</v>
      </c>
      <c r="B35" s="420" t="s">
        <v>16</v>
      </c>
      <c r="C35" s="421" t="s">
        <v>176</v>
      </c>
      <c r="D35" s="417" t="s">
        <v>4</v>
      </c>
      <c r="E35" s="417">
        <v>1</v>
      </c>
      <c r="F35" s="447"/>
      <c r="G35" s="418"/>
    </row>
    <row r="36" spans="1:7" ht="15" customHeight="1" x14ac:dyDescent="0.25">
      <c r="A36" s="414"/>
      <c r="B36" s="420"/>
      <c r="C36" s="421"/>
      <c r="D36" s="417"/>
      <c r="E36" s="417"/>
      <c r="F36" s="447"/>
      <c r="G36" s="423"/>
    </row>
    <row r="37" spans="1:7" ht="15" customHeight="1" x14ac:dyDescent="0.25">
      <c r="A37" s="456" t="s">
        <v>177</v>
      </c>
      <c r="B37" s="420"/>
      <c r="C37" s="421" t="s">
        <v>242</v>
      </c>
      <c r="D37" s="417" t="s">
        <v>4</v>
      </c>
      <c r="E37" s="417">
        <v>1</v>
      </c>
      <c r="F37" s="447"/>
      <c r="G37" s="418"/>
    </row>
    <row r="38" spans="1:7" ht="15" customHeight="1" x14ac:dyDescent="0.25">
      <c r="A38" s="414"/>
      <c r="B38" s="420"/>
      <c r="C38" s="421"/>
      <c r="D38" s="417"/>
      <c r="E38" s="417"/>
      <c r="F38" s="447"/>
      <c r="G38" s="418"/>
    </row>
    <row r="39" spans="1:7" ht="15" customHeight="1" x14ac:dyDescent="0.25">
      <c r="A39" s="414" t="s">
        <v>178</v>
      </c>
      <c r="B39" s="420"/>
      <c r="C39" s="421" t="s">
        <v>243</v>
      </c>
      <c r="D39" s="417" t="s">
        <v>4</v>
      </c>
      <c r="E39" s="417">
        <v>1</v>
      </c>
      <c r="F39" s="447"/>
      <c r="G39" s="418"/>
    </row>
    <row r="40" spans="1:7" x14ac:dyDescent="0.25">
      <c r="A40" s="414"/>
      <c r="B40" s="420"/>
      <c r="C40" s="421" t="s">
        <v>213</v>
      </c>
      <c r="D40" s="417"/>
      <c r="E40" s="417"/>
      <c r="F40" s="447"/>
      <c r="G40" s="418"/>
    </row>
    <row r="41" spans="1:7" ht="15" customHeight="1" x14ac:dyDescent="0.25">
      <c r="A41" s="456" t="s">
        <v>177</v>
      </c>
      <c r="B41" s="420" t="s">
        <v>11</v>
      </c>
      <c r="C41" s="421" t="s">
        <v>214</v>
      </c>
      <c r="D41" s="417"/>
      <c r="E41" s="417"/>
      <c r="F41" s="447"/>
      <c r="G41" s="418"/>
    </row>
    <row r="42" spans="1:7" ht="15" customHeight="1" x14ac:dyDescent="0.25">
      <c r="A42" s="414"/>
      <c r="B42" s="420"/>
      <c r="C42" s="421"/>
      <c r="D42" s="417"/>
      <c r="E42" s="417"/>
      <c r="F42" s="447"/>
      <c r="G42" s="418"/>
    </row>
    <row r="43" spans="1:7" ht="15" customHeight="1" x14ac:dyDescent="0.25">
      <c r="A43" s="456" t="s">
        <v>177</v>
      </c>
      <c r="B43" s="420" t="s">
        <v>11</v>
      </c>
      <c r="C43" s="421" t="s">
        <v>24</v>
      </c>
      <c r="D43" s="417" t="s">
        <v>4</v>
      </c>
      <c r="E43" s="417">
        <v>1</v>
      </c>
      <c r="F43" s="447"/>
      <c r="G43" s="418"/>
    </row>
    <row r="44" spans="1:7" ht="15" customHeight="1" x14ac:dyDescent="0.25">
      <c r="A44" s="414"/>
      <c r="B44" s="420"/>
      <c r="C44" s="421"/>
      <c r="D44" s="417"/>
      <c r="E44" s="417"/>
      <c r="F44" s="447"/>
      <c r="G44" s="418"/>
    </row>
    <row r="45" spans="1:7" ht="15" customHeight="1" x14ac:dyDescent="0.25">
      <c r="A45" s="414" t="s">
        <v>178</v>
      </c>
      <c r="B45" s="420">
        <v>8.4</v>
      </c>
      <c r="C45" s="421" t="s">
        <v>179</v>
      </c>
      <c r="D45" s="417"/>
      <c r="E45" s="417"/>
      <c r="F45" s="447"/>
      <c r="G45" s="418"/>
    </row>
    <row r="46" spans="1:7" ht="15" customHeight="1" x14ac:dyDescent="0.25">
      <c r="A46" s="414"/>
      <c r="B46" s="420"/>
      <c r="C46" s="421"/>
      <c r="D46" s="417"/>
      <c r="E46" s="417"/>
      <c r="F46" s="447"/>
      <c r="G46" s="418"/>
    </row>
    <row r="47" spans="1:7" ht="15" customHeight="1" x14ac:dyDescent="0.25">
      <c r="A47" s="414" t="s">
        <v>180</v>
      </c>
      <c r="B47" s="420" t="s">
        <v>21</v>
      </c>
      <c r="C47" s="421" t="s">
        <v>181</v>
      </c>
      <c r="D47" s="417" t="s">
        <v>4</v>
      </c>
      <c r="E47" s="417">
        <v>1</v>
      </c>
      <c r="F47" s="447"/>
      <c r="G47" s="418"/>
    </row>
    <row r="48" spans="1:7" ht="15" customHeight="1" x14ac:dyDescent="0.25">
      <c r="A48" s="14"/>
      <c r="B48" s="15"/>
      <c r="C48" s="16"/>
      <c r="D48" s="12"/>
      <c r="E48" s="12"/>
      <c r="F48" s="440"/>
      <c r="G48" s="17"/>
    </row>
    <row r="49" spans="1:8" x14ac:dyDescent="0.25">
      <c r="A49" s="414" t="s">
        <v>182</v>
      </c>
      <c r="B49" s="420" t="s">
        <v>221</v>
      </c>
      <c r="C49" s="421" t="s">
        <v>164</v>
      </c>
      <c r="D49" s="417"/>
      <c r="E49" s="417"/>
      <c r="F49" s="447"/>
      <c r="G49" s="418"/>
      <c r="H49" s="460"/>
    </row>
    <row r="50" spans="1:8" ht="15" customHeight="1" x14ac:dyDescent="0.25">
      <c r="A50" s="14"/>
      <c r="B50" s="15"/>
      <c r="C50" s="16"/>
      <c r="D50" s="12"/>
      <c r="E50" s="12"/>
      <c r="F50" s="440"/>
      <c r="G50" s="17"/>
    </row>
    <row r="51" spans="1:8" ht="15" customHeight="1" x14ac:dyDescent="0.25">
      <c r="A51" s="414" t="s">
        <v>183</v>
      </c>
      <c r="B51" s="420"/>
      <c r="C51" s="421" t="s">
        <v>223</v>
      </c>
      <c r="D51" s="417" t="s">
        <v>4</v>
      </c>
      <c r="E51" s="417">
        <v>1</v>
      </c>
      <c r="F51" s="447"/>
      <c r="G51" s="418"/>
    </row>
    <row r="52" spans="1:8" ht="15" customHeight="1" x14ac:dyDescent="0.25">
      <c r="A52" s="414" t="s">
        <v>184</v>
      </c>
      <c r="B52" s="420"/>
      <c r="C52" s="421" t="s">
        <v>224</v>
      </c>
      <c r="D52" s="417" t="s">
        <v>81</v>
      </c>
      <c r="E52" s="417">
        <v>1</v>
      </c>
      <c r="F52" s="447">
        <v>12000</v>
      </c>
      <c r="G52" s="418">
        <f>F52*E52</f>
        <v>12000</v>
      </c>
    </row>
    <row r="53" spans="1:8" ht="15" customHeight="1" x14ac:dyDescent="0.25">
      <c r="A53" s="414" t="s">
        <v>185</v>
      </c>
      <c r="B53" s="420"/>
      <c r="C53" s="421" t="s">
        <v>232</v>
      </c>
      <c r="D53" s="417" t="s">
        <v>4</v>
      </c>
      <c r="E53" s="417">
        <v>1</v>
      </c>
      <c r="F53" s="447"/>
      <c r="G53" s="418"/>
    </row>
    <row r="54" spans="1:8" ht="15" customHeight="1" x14ac:dyDescent="0.25">
      <c r="A54" s="414" t="s">
        <v>186</v>
      </c>
      <c r="B54" s="420"/>
      <c r="C54" s="421" t="s">
        <v>226</v>
      </c>
      <c r="D54" s="417" t="s">
        <v>81</v>
      </c>
      <c r="E54" s="417">
        <v>1</v>
      </c>
      <c r="F54" s="447">
        <v>60000</v>
      </c>
      <c r="G54" s="418">
        <f>F54*E54</f>
        <v>60000</v>
      </c>
    </row>
    <row r="55" spans="1:8" ht="15" customHeight="1" x14ac:dyDescent="0.25">
      <c r="A55" s="414"/>
      <c r="B55" s="420"/>
      <c r="C55" s="421"/>
      <c r="D55" s="417"/>
      <c r="E55" s="417"/>
      <c r="F55" s="447"/>
      <c r="G55" s="423"/>
    </row>
    <row r="56" spans="1:8" ht="15" customHeight="1" x14ac:dyDescent="0.25">
      <c r="A56" s="414" t="s">
        <v>187</v>
      </c>
      <c r="B56" s="420" t="s">
        <v>222</v>
      </c>
      <c r="C56" s="421" t="s">
        <v>23</v>
      </c>
      <c r="D56" s="417"/>
      <c r="E56" s="417"/>
      <c r="F56" s="447"/>
      <c r="G56" s="418"/>
    </row>
    <row r="57" spans="1:8" ht="15" customHeight="1" x14ac:dyDescent="0.25">
      <c r="A57" s="414"/>
      <c r="B57" s="420"/>
      <c r="C57" s="421"/>
      <c r="D57" s="417"/>
      <c r="E57" s="417"/>
      <c r="F57" s="447"/>
      <c r="G57" s="418"/>
    </row>
    <row r="58" spans="1:8" ht="15" customHeight="1" x14ac:dyDescent="0.25">
      <c r="A58" s="414" t="s">
        <v>188</v>
      </c>
      <c r="B58" s="420"/>
      <c r="C58" s="421" t="s">
        <v>233</v>
      </c>
      <c r="D58" s="417" t="s">
        <v>4</v>
      </c>
      <c r="E58" s="417">
        <v>1</v>
      </c>
      <c r="F58" s="447"/>
      <c r="G58" s="418"/>
    </row>
    <row r="59" spans="1:8" ht="15" customHeight="1" x14ac:dyDescent="0.25">
      <c r="A59" s="414" t="s">
        <v>189</v>
      </c>
      <c r="B59" s="420"/>
      <c r="C59" s="421" t="s">
        <v>228</v>
      </c>
      <c r="D59" s="417" t="s">
        <v>4</v>
      </c>
      <c r="E59" s="417">
        <v>1</v>
      </c>
      <c r="F59" s="447"/>
      <c r="G59" s="418"/>
    </row>
    <row r="60" spans="1:8" ht="15" customHeight="1" x14ac:dyDescent="0.25">
      <c r="A60" s="414" t="s">
        <v>190</v>
      </c>
      <c r="B60" s="420"/>
      <c r="C60" s="421" t="s">
        <v>229</v>
      </c>
      <c r="D60" s="417" t="s">
        <v>4</v>
      </c>
      <c r="E60" s="417">
        <v>1</v>
      </c>
      <c r="F60" s="447"/>
      <c r="G60" s="418"/>
    </row>
    <row r="61" spans="1:8" ht="15" customHeight="1" x14ac:dyDescent="0.25">
      <c r="A61" s="414" t="s">
        <v>191</v>
      </c>
      <c r="B61" s="420"/>
      <c r="C61" s="421" t="s">
        <v>230</v>
      </c>
      <c r="D61" s="417" t="s">
        <v>4</v>
      </c>
      <c r="E61" s="417">
        <v>1</v>
      </c>
      <c r="F61" s="447"/>
      <c r="G61" s="418"/>
    </row>
    <row r="62" spans="1:8" ht="15" customHeight="1" x14ac:dyDescent="0.25">
      <c r="A62" s="414" t="s">
        <v>192</v>
      </c>
      <c r="B62" s="420"/>
      <c r="C62" s="421" t="s">
        <v>231</v>
      </c>
      <c r="D62" s="417" t="s">
        <v>4</v>
      </c>
      <c r="E62" s="417">
        <v>1</v>
      </c>
      <c r="F62" s="447"/>
      <c r="G62" s="418"/>
    </row>
    <row r="63" spans="1:8" ht="15" customHeight="1" x14ac:dyDescent="0.25">
      <c r="A63" s="414"/>
      <c r="B63" s="420"/>
      <c r="C63" s="421"/>
      <c r="D63" s="417"/>
      <c r="E63" s="417"/>
      <c r="F63" s="447"/>
      <c r="G63" s="418"/>
    </row>
    <row r="64" spans="1:8" ht="15" customHeight="1" x14ac:dyDescent="0.25">
      <c r="A64" s="414" t="s">
        <v>193</v>
      </c>
      <c r="B64" s="420" t="s">
        <v>25</v>
      </c>
      <c r="C64" s="421" t="s">
        <v>247</v>
      </c>
      <c r="D64" s="417"/>
      <c r="E64" s="417"/>
      <c r="F64" s="447"/>
      <c r="G64" s="423"/>
    </row>
    <row r="65" spans="1:7" ht="15" customHeight="1" x14ac:dyDescent="0.25">
      <c r="A65" s="449"/>
      <c r="B65" s="450"/>
      <c r="C65" s="450"/>
      <c r="D65" s="451"/>
      <c r="E65" s="451"/>
      <c r="F65" s="452"/>
      <c r="G65" s="423"/>
    </row>
    <row r="66" spans="1:7" ht="15" customHeight="1" x14ac:dyDescent="0.25">
      <c r="A66" s="449"/>
      <c r="B66" s="450"/>
      <c r="C66" s="421" t="s">
        <v>246</v>
      </c>
      <c r="D66" s="451" t="s">
        <v>4</v>
      </c>
      <c r="E66" s="451">
        <v>1</v>
      </c>
      <c r="F66" s="447"/>
      <c r="G66" s="423"/>
    </row>
    <row r="67" spans="1:7" ht="15" customHeight="1" x14ac:dyDescent="0.25">
      <c r="A67" s="449"/>
      <c r="B67" s="450"/>
      <c r="C67" s="450"/>
      <c r="D67" s="451"/>
      <c r="E67" s="451"/>
      <c r="F67" s="447"/>
      <c r="G67" s="418"/>
    </row>
    <row r="68" spans="1:7" ht="15" customHeight="1" x14ac:dyDescent="0.25">
      <c r="A68" s="449"/>
      <c r="B68" s="450"/>
      <c r="C68" s="450" t="s">
        <v>243</v>
      </c>
      <c r="D68" s="451" t="s">
        <v>4</v>
      </c>
      <c r="E68" s="451">
        <v>1</v>
      </c>
      <c r="F68" s="447"/>
      <c r="G68" s="423"/>
    </row>
    <row r="69" spans="1:7" ht="15" customHeight="1" x14ac:dyDescent="0.25">
      <c r="A69" s="449"/>
      <c r="B69" s="450"/>
      <c r="C69" s="450" t="s">
        <v>244</v>
      </c>
      <c r="D69" s="451"/>
      <c r="E69" s="20"/>
      <c r="F69" s="442"/>
      <c r="G69" s="18"/>
    </row>
    <row r="70" spans="1:7" ht="15" customHeight="1" x14ac:dyDescent="0.25">
      <c r="A70" s="449"/>
      <c r="B70" s="453"/>
      <c r="C70" s="450" t="s">
        <v>245</v>
      </c>
      <c r="D70" s="451"/>
      <c r="E70" s="20"/>
      <c r="F70" s="443"/>
      <c r="G70" s="18"/>
    </row>
    <row r="71" spans="1:7" ht="15" customHeight="1" x14ac:dyDescent="0.25">
      <c r="A71" s="449"/>
      <c r="B71" s="453"/>
      <c r="C71" s="454"/>
      <c r="D71" s="455"/>
      <c r="E71" s="23"/>
      <c r="F71" s="443"/>
      <c r="G71" s="18"/>
    </row>
    <row r="72" spans="1:7" ht="15" customHeight="1" x14ac:dyDescent="0.25">
      <c r="A72" s="19"/>
      <c r="B72" s="21"/>
      <c r="C72" s="22"/>
      <c r="D72" s="23"/>
      <c r="E72" s="23"/>
      <c r="F72" s="443"/>
      <c r="G72" s="18"/>
    </row>
    <row r="73" spans="1:7" ht="15" customHeight="1" x14ac:dyDescent="0.25">
      <c r="A73" s="19"/>
      <c r="B73" s="21"/>
      <c r="C73" s="22"/>
      <c r="D73" s="23"/>
      <c r="E73" s="23"/>
      <c r="F73" s="443"/>
      <c r="G73" s="18"/>
    </row>
    <row r="74" spans="1:7" ht="15" customHeight="1" x14ac:dyDescent="0.25">
      <c r="A74" s="19"/>
      <c r="B74" s="21"/>
      <c r="C74" s="22"/>
      <c r="D74" s="23"/>
      <c r="E74" s="23"/>
      <c r="F74" s="443"/>
      <c r="G74" s="18"/>
    </row>
    <row r="75" spans="1:7" ht="15" customHeight="1" x14ac:dyDescent="0.25">
      <c r="A75" s="19"/>
      <c r="B75" s="21"/>
      <c r="C75" s="22"/>
      <c r="D75" s="23"/>
      <c r="E75" s="23"/>
      <c r="F75" s="443"/>
      <c r="G75" s="18"/>
    </row>
    <row r="76" spans="1:7" ht="15" customHeight="1" thickBot="1" x14ac:dyDescent="0.3">
      <c r="A76" s="19"/>
      <c r="B76" s="24"/>
      <c r="C76" s="25"/>
      <c r="D76" s="26"/>
      <c r="E76" s="26"/>
      <c r="F76" s="444"/>
      <c r="G76" s="18"/>
    </row>
    <row r="77" spans="1:7" ht="12.75" customHeight="1" x14ac:dyDescent="0.25">
      <c r="A77" s="767"/>
      <c r="B77" s="768"/>
      <c r="C77" s="769"/>
      <c r="D77" s="27"/>
      <c r="E77" s="27"/>
      <c r="F77" s="445"/>
      <c r="G77" s="28"/>
    </row>
    <row r="78" spans="1:7" ht="15" customHeight="1" x14ac:dyDescent="0.25">
      <c r="A78" s="760" t="s">
        <v>194</v>
      </c>
      <c r="B78" s="770"/>
      <c r="C78" s="771"/>
      <c r="D78" s="478"/>
      <c r="E78" s="478"/>
      <c r="F78" s="479"/>
      <c r="G78" s="480"/>
    </row>
    <row r="79" spans="1:7" ht="13.5" customHeight="1" thickBot="1" x14ac:dyDescent="0.3">
      <c r="A79" s="772"/>
      <c r="B79" s="773"/>
      <c r="C79" s="774"/>
      <c r="D79" s="481"/>
      <c r="E79" s="481"/>
      <c r="F79" s="482"/>
      <c r="G79" s="483"/>
    </row>
    <row r="80" spans="1:7" ht="15" customHeight="1" x14ac:dyDescent="0.25">
      <c r="A80" s="458"/>
      <c r="B80" s="459"/>
      <c r="C80" s="460"/>
      <c r="D80" s="422"/>
      <c r="E80" s="422"/>
      <c r="F80" s="462"/>
      <c r="G80" s="484"/>
    </row>
    <row r="81" spans="1:7" ht="15" customHeight="1" x14ac:dyDescent="0.25">
      <c r="A81" s="766" t="s">
        <v>152</v>
      </c>
      <c r="B81" s="766"/>
      <c r="C81" s="766"/>
      <c r="D81" s="766"/>
      <c r="E81" s="766"/>
      <c r="F81" s="766"/>
      <c r="G81" s="766"/>
    </row>
    <row r="82" spans="1:7" ht="15" customHeight="1" thickBot="1" x14ac:dyDescent="0.3">
      <c r="A82" s="460"/>
      <c r="B82" s="459"/>
      <c r="C82" s="460"/>
      <c r="D82" s="422"/>
      <c r="E82" s="422"/>
      <c r="F82" s="462"/>
      <c r="G82" s="484"/>
    </row>
    <row r="83" spans="1:7" ht="15" customHeight="1" x14ac:dyDescent="0.25">
      <c r="A83" s="463"/>
      <c r="B83" s="464"/>
      <c r="C83" s="464"/>
      <c r="D83" s="464"/>
      <c r="E83" s="464"/>
      <c r="F83" s="465"/>
      <c r="G83" s="466"/>
    </row>
    <row r="84" spans="1:7" ht="15" customHeight="1" x14ac:dyDescent="0.25">
      <c r="A84" s="467" t="s">
        <v>126</v>
      </c>
      <c r="B84" s="468" t="s">
        <v>127</v>
      </c>
      <c r="C84" s="468" t="s">
        <v>0</v>
      </c>
      <c r="D84" s="468" t="s">
        <v>1</v>
      </c>
      <c r="E84" s="468" t="s">
        <v>26</v>
      </c>
      <c r="F84" s="469" t="s">
        <v>2</v>
      </c>
      <c r="G84" s="470" t="s">
        <v>3</v>
      </c>
    </row>
    <row r="85" spans="1:7" ht="15" customHeight="1" x14ac:dyDescent="0.25">
      <c r="A85" s="467" t="s">
        <v>128</v>
      </c>
      <c r="B85" s="468" t="s">
        <v>129</v>
      </c>
      <c r="C85" s="417"/>
      <c r="D85" s="417"/>
      <c r="E85" s="417"/>
      <c r="F85" s="452"/>
      <c r="G85" s="472"/>
    </row>
    <row r="86" spans="1:7" ht="15" customHeight="1" thickBot="1" x14ac:dyDescent="0.3">
      <c r="A86" s="473"/>
      <c r="B86" s="474"/>
      <c r="C86" s="474"/>
      <c r="D86" s="474"/>
      <c r="E86" s="474"/>
      <c r="F86" s="475"/>
      <c r="G86" s="476"/>
    </row>
    <row r="87" spans="1:7" ht="15" customHeight="1" thickBot="1" x14ac:dyDescent="0.3">
      <c r="A87" s="775" t="s">
        <v>195</v>
      </c>
      <c r="B87" s="776"/>
      <c r="C87" s="776"/>
      <c r="D87" s="776"/>
      <c r="E87" s="776"/>
      <c r="F87" s="777"/>
      <c r="G87" s="485"/>
    </row>
    <row r="88" spans="1:7" ht="12.75" customHeight="1" x14ac:dyDescent="0.25">
      <c r="A88" s="31"/>
      <c r="B88" s="12"/>
      <c r="C88" s="12"/>
      <c r="D88" s="12"/>
      <c r="E88" s="12"/>
      <c r="F88" s="442"/>
      <c r="G88" s="13"/>
    </row>
    <row r="89" spans="1:7" ht="15" customHeight="1" x14ac:dyDescent="0.25">
      <c r="A89" s="414"/>
      <c r="B89" s="415" t="s">
        <v>154</v>
      </c>
      <c r="C89" s="416"/>
      <c r="D89" s="417"/>
      <c r="E89" s="417"/>
      <c r="F89" s="447"/>
      <c r="G89" s="418"/>
    </row>
    <row r="90" spans="1:7" ht="15" customHeight="1" x14ac:dyDescent="0.25">
      <c r="A90" s="414" t="s">
        <v>155</v>
      </c>
      <c r="B90" s="415" t="s">
        <v>156</v>
      </c>
      <c r="C90" s="416" t="s">
        <v>196</v>
      </c>
      <c r="D90" s="417"/>
      <c r="E90" s="417"/>
      <c r="F90" s="447"/>
      <c r="G90" s="418"/>
    </row>
    <row r="91" spans="1:7" ht="15" customHeight="1" x14ac:dyDescent="0.25">
      <c r="A91" s="414"/>
      <c r="B91" s="415"/>
      <c r="C91" s="416"/>
      <c r="D91" s="419"/>
      <c r="E91" s="417"/>
      <c r="F91" s="447"/>
      <c r="G91" s="418"/>
    </row>
    <row r="92" spans="1:7" ht="15" customHeight="1" x14ac:dyDescent="0.25">
      <c r="A92" s="414" t="s">
        <v>178</v>
      </c>
      <c r="B92" s="420">
        <v>8.5</v>
      </c>
      <c r="C92" s="421" t="s">
        <v>234</v>
      </c>
      <c r="D92" s="419"/>
      <c r="E92" s="417"/>
      <c r="F92" s="447"/>
      <c r="G92" s="418"/>
    </row>
    <row r="93" spans="1:7" ht="12.75" customHeight="1" x14ac:dyDescent="0.25">
      <c r="A93" s="414"/>
      <c r="B93" s="415"/>
      <c r="C93" s="416"/>
      <c r="D93" s="419"/>
      <c r="E93" s="417"/>
      <c r="F93" s="447"/>
      <c r="G93" s="418"/>
    </row>
    <row r="94" spans="1:7" ht="15" customHeight="1" x14ac:dyDescent="0.25">
      <c r="A94" s="414" t="s">
        <v>197</v>
      </c>
      <c r="B94" s="420" t="s">
        <v>198</v>
      </c>
      <c r="C94" s="421" t="s">
        <v>199</v>
      </c>
      <c r="D94" s="417"/>
      <c r="E94" s="422"/>
      <c r="F94" s="447"/>
      <c r="G94" s="418"/>
    </row>
    <row r="95" spans="1:7" ht="12.9" customHeight="1" x14ac:dyDescent="0.25">
      <c r="A95" s="414"/>
      <c r="B95" s="420"/>
      <c r="C95" s="421"/>
      <c r="D95" s="417"/>
      <c r="E95" s="417"/>
      <c r="F95" s="447"/>
      <c r="G95" s="418"/>
    </row>
    <row r="96" spans="1:7" ht="15" customHeight="1" x14ac:dyDescent="0.25">
      <c r="A96" s="414" t="s">
        <v>200</v>
      </c>
      <c r="B96" s="420"/>
      <c r="C96" s="421" t="s">
        <v>235</v>
      </c>
      <c r="D96" s="417" t="s">
        <v>81</v>
      </c>
      <c r="E96" s="417">
        <v>1</v>
      </c>
      <c r="F96" s="447">
        <f>10000*10</f>
        <v>100000</v>
      </c>
      <c r="G96" s="423">
        <f>E96*F96</f>
        <v>100000</v>
      </c>
    </row>
    <row r="97" spans="1:7" ht="13.5" customHeight="1" x14ac:dyDescent="0.25">
      <c r="A97" s="414"/>
      <c r="B97" s="420"/>
      <c r="C97" s="421"/>
      <c r="D97" s="417"/>
      <c r="E97" s="417"/>
      <c r="F97" s="447"/>
      <c r="G97" s="418"/>
    </row>
    <row r="98" spans="1:7" ht="15" customHeight="1" x14ac:dyDescent="0.25">
      <c r="A98" s="414" t="s">
        <v>201</v>
      </c>
      <c r="B98" s="420"/>
      <c r="C98" s="421" t="s">
        <v>236</v>
      </c>
      <c r="D98" s="417" t="s">
        <v>5</v>
      </c>
      <c r="E98" s="424"/>
      <c r="F98" s="447">
        <f>G96</f>
        <v>100000</v>
      </c>
      <c r="G98" s="423"/>
    </row>
    <row r="99" spans="1:7" ht="15" customHeight="1" x14ac:dyDescent="0.25">
      <c r="A99" s="414"/>
      <c r="B99" s="420"/>
      <c r="C99" s="421" t="s">
        <v>202</v>
      </c>
      <c r="D99" s="417"/>
      <c r="E99" s="417"/>
      <c r="F99" s="447"/>
      <c r="G99" s="418"/>
    </row>
    <row r="100" spans="1:7" ht="15" customHeight="1" x14ac:dyDescent="0.25">
      <c r="A100" s="414"/>
      <c r="B100" s="420"/>
      <c r="C100" s="421" t="s">
        <v>203</v>
      </c>
      <c r="D100" s="417"/>
      <c r="E100" s="417"/>
      <c r="F100" s="447"/>
      <c r="G100" s="418"/>
    </row>
    <row r="101" spans="1:7" ht="12.9" customHeight="1" x14ac:dyDescent="0.25">
      <c r="A101" s="414"/>
      <c r="B101" s="420"/>
      <c r="C101" s="421"/>
      <c r="D101" s="417"/>
      <c r="E101" s="417"/>
      <c r="F101" s="447"/>
      <c r="G101" s="418"/>
    </row>
    <row r="102" spans="1:7" ht="15" customHeight="1" x14ac:dyDescent="0.25">
      <c r="A102" s="414" t="s">
        <v>204</v>
      </c>
      <c r="B102" s="420"/>
      <c r="C102" s="421" t="s">
        <v>237</v>
      </c>
      <c r="D102" s="417" t="s">
        <v>81</v>
      </c>
      <c r="E102" s="417">
        <v>1</v>
      </c>
      <c r="F102" s="447">
        <v>65000</v>
      </c>
      <c r="G102" s="423">
        <f>E102*F102</f>
        <v>65000</v>
      </c>
    </row>
    <row r="103" spans="1:7" ht="13.5" customHeight="1" x14ac:dyDescent="0.25">
      <c r="A103" s="414"/>
      <c r="B103" s="420"/>
      <c r="C103" s="421"/>
      <c r="D103" s="417"/>
      <c r="E103" s="417"/>
      <c r="F103" s="447"/>
      <c r="G103" s="418"/>
    </row>
    <row r="104" spans="1:7" ht="15" customHeight="1" x14ac:dyDescent="0.25">
      <c r="A104" s="414" t="s">
        <v>205</v>
      </c>
      <c r="B104" s="420"/>
      <c r="C104" s="421" t="s">
        <v>238</v>
      </c>
      <c r="D104" s="417" t="s">
        <v>5</v>
      </c>
      <c r="E104" s="424"/>
      <c r="F104" s="447">
        <f>F102</f>
        <v>65000</v>
      </c>
      <c r="G104" s="423"/>
    </row>
    <row r="105" spans="1:7" ht="15" customHeight="1" x14ac:dyDescent="0.25">
      <c r="A105" s="414"/>
      <c r="B105" s="420"/>
      <c r="C105" s="421" t="s">
        <v>206</v>
      </c>
      <c r="D105" s="417"/>
      <c r="E105" s="417"/>
      <c r="F105" s="447"/>
      <c r="G105" s="418"/>
    </row>
    <row r="106" spans="1:7" ht="15" customHeight="1" x14ac:dyDescent="0.25">
      <c r="A106" s="414"/>
      <c r="B106" s="420"/>
      <c r="C106" s="421" t="s">
        <v>203</v>
      </c>
      <c r="D106" s="417"/>
      <c r="E106" s="417"/>
      <c r="F106" s="447"/>
      <c r="G106" s="418"/>
    </row>
    <row r="107" spans="1:7" ht="12.9" customHeight="1" x14ac:dyDescent="0.25">
      <c r="A107" s="414"/>
      <c r="B107" s="420"/>
      <c r="C107" s="421"/>
      <c r="D107" s="417"/>
      <c r="E107" s="417"/>
      <c r="F107" s="447"/>
      <c r="G107" s="418"/>
    </row>
    <row r="108" spans="1:7" ht="15" customHeight="1" x14ac:dyDescent="0.25">
      <c r="A108" s="414" t="s">
        <v>207</v>
      </c>
      <c r="B108" s="420">
        <v>8.6</v>
      </c>
      <c r="C108" s="421" t="s">
        <v>208</v>
      </c>
      <c r="D108" s="417"/>
      <c r="E108" s="417"/>
      <c r="F108" s="447"/>
      <c r="G108" s="418"/>
    </row>
    <row r="109" spans="1:7" ht="18.75" customHeight="1" x14ac:dyDescent="0.25">
      <c r="A109" s="414"/>
      <c r="B109" s="420"/>
      <c r="C109" s="421"/>
      <c r="D109" s="417"/>
      <c r="E109" s="417"/>
      <c r="F109" s="447"/>
      <c r="G109" s="418"/>
    </row>
    <row r="110" spans="1:7" x14ac:dyDescent="0.25">
      <c r="A110" s="414" t="s">
        <v>209</v>
      </c>
      <c r="B110" s="420"/>
      <c r="C110" s="421" t="s">
        <v>239</v>
      </c>
      <c r="D110" s="417" t="s">
        <v>4</v>
      </c>
      <c r="E110" s="417">
        <v>1</v>
      </c>
      <c r="F110" s="447"/>
      <c r="G110" s="423"/>
    </row>
    <row r="111" spans="1:7" ht="15" customHeight="1" x14ac:dyDescent="0.25">
      <c r="A111" s="414"/>
      <c r="B111" s="420"/>
      <c r="C111" s="421"/>
      <c r="D111" s="417"/>
      <c r="E111" s="417"/>
      <c r="F111" s="452"/>
      <c r="G111" s="418"/>
    </row>
    <row r="112" spans="1:7" ht="15" customHeight="1" x14ac:dyDescent="0.25">
      <c r="A112" s="414" t="s">
        <v>210</v>
      </c>
      <c r="B112" s="420"/>
      <c r="C112" s="421" t="s">
        <v>240</v>
      </c>
      <c r="D112" s="417" t="s">
        <v>4</v>
      </c>
      <c r="E112" s="417">
        <v>1</v>
      </c>
      <c r="F112" s="447"/>
      <c r="G112" s="423"/>
    </row>
    <row r="113" spans="1:7" ht="15" customHeight="1" x14ac:dyDescent="0.25">
      <c r="A113" s="414"/>
      <c r="B113" s="420"/>
      <c r="C113" s="421"/>
      <c r="D113" s="417"/>
      <c r="E113" s="417"/>
      <c r="F113" s="447"/>
      <c r="G113" s="418"/>
    </row>
    <row r="114" spans="1:7" x14ac:dyDescent="0.25">
      <c r="A114" s="414" t="s">
        <v>211</v>
      </c>
      <c r="B114" s="420"/>
      <c r="C114" s="421" t="s">
        <v>241</v>
      </c>
      <c r="D114" s="417" t="s">
        <v>4</v>
      </c>
      <c r="E114" s="417">
        <v>1</v>
      </c>
      <c r="F114" s="447"/>
      <c r="G114" s="423"/>
    </row>
    <row r="115" spans="1:7" ht="15" customHeight="1" x14ac:dyDescent="0.25">
      <c r="A115" s="14"/>
      <c r="B115" s="15"/>
      <c r="C115" s="16"/>
      <c r="D115" s="12"/>
      <c r="E115" s="12"/>
      <c r="F115" s="442"/>
      <c r="G115" s="17"/>
    </row>
    <row r="116" spans="1:7" x14ac:dyDescent="0.25">
      <c r="A116" s="14"/>
      <c r="B116" s="15"/>
      <c r="C116" s="16"/>
      <c r="D116" s="12"/>
      <c r="E116" s="12"/>
      <c r="F116" s="440"/>
      <c r="G116" s="18"/>
    </row>
    <row r="117" spans="1:7" ht="15" customHeight="1" x14ac:dyDescent="0.25">
      <c r="A117" s="14"/>
      <c r="B117" s="15"/>
      <c r="C117" s="16"/>
      <c r="D117" s="12"/>
      <c r="E117" s="12"/>
      <c r="F117" s="440"/>
      <c r="G117" s="17"/>
    </row>
    <row r="118" spans="1:7" x14ac:dyDescent="0.25">
      <c r="A118" s="14"/>
      <c r="B118" s="15"/>
      <c r="C118" s="16"/>
      <c r="D118" s="12"/>
      <c r="E118" s="12"/>
      <c r="F118" s="440"/>
      <c r="G118" s="18"/>
    </row>
    <row r="119" spans="1:7" ht="15" customHeight="1" x14ac:dyDescent="0.25">
      <c r="A119" s="14"/>
      <c r="B119" s="15"/>
      <c r="C119" s="16"/>
      <c r="D119" s="12"/>
      <c r="E119" s="12"/>
      <c r="F119" s="440"/>
      <c r="G119" s="18"/>
    </row>
    <row r="120" spans="1:7" ht="15" customHeight="1" x14ac:dyDescent="0.25">
      <c r="A120" s="14"/>
      <c r="B120" s="15"/>
      <c r="C120" s="16"/>
      <c r="D120" s="12"/>
      <c r="E120" s="12"/>
      <c r="F120" s="440"/>
      <c r="G120" s="17"/>
    </row>
    <row r="121" spans="1:7" ht="17.25" customHeight="1" x14ac:dyDescent="0.25">
      <c r="A121" s="14"/>
      <c r="B121" s="15"/>
      <c r="C121" s="16"/>
      <c r="D121" s="12"/>
      <c r="E121" s="12"/>
      <c r="F121" s="440"/>
      <c r="G121" s="18"/>
    </row>
    <row r="122" spans="1:7" ht="15" customHeight="1" x14ac:dyDescent="0.25">
      <c r="A122" s="14"/>
      <c r="B122" s="15"/>
      <c r="C122" s="16"/>
      <c r="D122" s="12"/>
      <c r="E122" s="12"/>
      <c r="F122" s="440"/>
      <c r="G122" s="18"/>
    </row>
    <row r="123" spans="1:7" ht="14.25" customHeight="1" x14ac:dyDescent="0.25">
      <c r="A123" s="14"/>
      <c r="B123" s="15"/>
      <c r="C123" s="16"/>
      <c r="D123" s="12"/>
      <c r="E123" s="12"/>
      <c r="F123" s="440"/>
      <c r="G123" s="18"/>
    </row>
    <row r="124" spans="1:7" ht="15" customHeight="1" x14ac:dyDescent="0.25">
      <c r="A124" s="14"/>
      <c r="B124" s="15"/>
      <c r="C124" s="16"/>
      <c r="D124" s="12"/>
      <c r="E124" s="12"/>
      <c r="F124" s="440"/>
      <c r="G124" s="18"/>
    </row>
    <row r="125" spans="1:7" ht="15" customHeight="1" x14ac:dyDescent="0.25">
      <c r="A125" s="14"/>
      <c r="B125" s="15"/>
      <c r="C125" s="16"/>
      <c r="D125" s="12"/>
      <c r="E125" s="12"/>
      <c r="F125" s="448"/>
      <c r="G125" s="17"/>
    </row>
    <row r="126" spans="1:7" ht="12.9" customHeight="1" x14ac:dyDescent="0.25">
      <c r="A126" s="14"/>
      <c r="B126" s="15"/>
      <c r="C126" s="16"/>
      <c r="D126" s="12"/>
      <c r="E126" s="12"/>
      <c r="F126" s="440"/>
      <c r="G126" s="17"/>
    </row>
    <row r="127" spans="1:7" ht="15" customHeight="1" x14ac:dyDescent="0.25">
      <c r="A127" s="14"/>
      <c r="B127" s="15"/>
      <c r="C127" s="16"/>
      <c r="D127" s="12"/>
      <c r="E127" s="12"/>
      <c r="F127" s="440"/>
      <c r="G127" s="18"/>
    </row>
    <row r="128" spans="1:7" ht="12.75" customHeight="1" x14ac:dyDescent="0.25">
      <c r="A128" s="14"/>
      <c r="B128" s="15"/>
      <c r="C128" s="16"/>
      <c r="D128" s="12"/>
      <c r="E128" s="12"/>
      <c r="F128" s="440"/>
      <c r="G128" s="17"/>
    </row>
    <row r="129" spans="1:7" ht="15" customHeight="1" x14ac:dyDescent="0.25">
      <c r="A129" s="14"/>
      <c r="B129" s="15"/>
      <c r="C129" s="16"/>
      <c r="D129" s="12"/>
      <c r="E129" s="12"/>
      <c r="F129" s="440"/>
      <c r="G129" s="18"/>
    </row>
    <row r="130" spans="1:7" ht="15" customHeight="1" x14ac:dyDescent="0.25">
      <c r="A130" s="14"/>
      <c r="B130" s="15"/>
      <c r="C130" s="16"/>
      <c r="D130" s="12"/>
      <c r="E130" s="12"/>
      <c r="F130" s="448"/>
      <c r="G130" s="17"/>
    </row>
    <row r="131" spans="1:7" ht="13.5" customHeight="1" x14ac:dyDescent="0.25">
      <c r="A131" s="14"/>
      <c r="B131" s="15"/>
      <c r="C131" s="16"/>
      <c r="D131" s="12"/>
      <c r="E131" s="12"/>
      <c r="F131" s="440"/>
      <c r="G131" s="17"/>
    </row>
    <row r="132" spans="1:7" ht="15" customHeight="1" x14ac:dyDescent="0.25">
      <c r="A132" s="14"/>
      <c r="B132" s="15"/>
      <c r="C132" s="16"/>
      <c r="D132" s="12"/>
      <c r="E132" s="12"/>
      <c r="F132" s="440"/>
      <c r="G132" s="18"/>
    </row>
    <row r="133" spans="1:7" ht="15" customHeight="1" x14ac:dyDescent="0.25">
      <c r="A133" s="14"/>
      <c r="B133" s="15"/>
      <c r="C133" s="16"/>
      <c r="D133" s="12"/>
      <c r="E133" s="12"/>
      <c r="F133" s="440"/>
      <c r="G133" s="17"/>
    </row>
    <row r="134" spans="1:7" ht="12.9" customHeight="1" x14ac:dyDescent="0.25">
      <c r="A134" s="14"/>
      <c r="B134" s="15"/>
      <c r="C134" s="16"/>
      <c r="D134" s="12"/>
      <c r="E134" s="12"/>
      <c r="F134" s="440"/>
      <c r="G134" s="17"/>
    </row>
    <row r="135" spans="1:7" ht="15" customHeight="1" x14ac:dyDescent="0.25">
      <c r="A135" s="14"/>
      <c r="B135" s="15"/>
      <c r="C135" s="16"/>
      <c r="D135" s="12"/>
      <c r="E135" s="12"/>
      <c r="F135" s="440"/>
      <c r="G135" s="18"/>
    </row>
    <row r="136" spans="1:7" ht="15.75" customHeight="1" x14ac:dyDescent="0.25">
      <c r="A136" s="14"/>
      <c r="B136" s="15"/>
      <c r="C136" s="16"/>
      <c r="D136" s="12"/>
      <c r="E136" s="12"/>
      <c r="F136" s="448"/>
      <c r="G136" s="17"/>
    </row>
    <row r="137" spans="1:7" ht="12.75" customHeight="1" x14ac:dyDescent="0.25">
      <c r="A137" s="14"/>
      <c r="B137" s="15"/>
      <c r="C137" s="16"/>
      <c r="D137" s="12"/>
      <c r="E137" s="12"/>
      <c r="F137" s="440"/>
      <c r="G137" s="17"/>
    </row>
    <row r="138" spans="1:7" ht="12.75" customHeight="1" x14ac:dyDescent="0.25">
      <c r="A138" s="14"/>
      <c r="B138" s="15"/>
      <c r="C138" s="16"/>
      <c r="D138" s="12"/>
      <c r="E138" s="12"/>
      <c r="F138" s="440"/>
      <c r="G138" s="17"/>
    </row>
    <row r="139" spans="1:7" ht="12.75" customHeight="1" x14ac:dyDescent="0.25">
      <c r="A139" s="14"/>
      <c r="B139" s="15"/>
      <c r="C139" s="16"/>
      <c r="D139" s="12"/>
      <c r="E139" s="12"/>
      <c r="F139" s="440"/>
      <c r="G139" s="17"/>
    </row>
    <row r="140" spans="1:7" ht="12.75" customHeight="1" x14ac:dyDescent="0.25">
      <c r="A140" s="14"/>
      <c r="B140" s="15"/>
      <c r="C140" s="16"/>
      <c r="D140" s="12"/>
      <c r="E140" s="12"/>
      <c r="F140" s="440"/>
      <c r="G140" s="17"/>
    </row>
    <row r="141" spans="1:7" ht="12.75" customHeight="1" x14ac:dyDescent="0.25">
      <c r="A141" s="14"/>
      <c r="B141" s="15"/>
      <c r="C141" s="16"/>
      <c r="D141" s="12"/>
      <c r="E141" s="12"/>
      <c r="F141" s="440"/>
      <c r="G141" s="17"/>
    </row>
    <row r="142" spans="1:7" ht="12.75" customHeight="1" x14ac:dyDescent="0.25">
      <c r="A142" s="14"/>
      <c r="B142" s="15"/>
      <c r="C142" s="16"/>
      <c r="D142" s="12"/>
      <c r="E142" s="12"/>
      <c r="F142" s="440"/>
      <c r="G142" s="17"/>
    </row>
    <row r="143" spans="1:7" ht="12.75" customHeight="1" x14ac:dyDescent="0.25">
      <c r="A143" s="14"/>
      <c r="B143" s="15"/>
      <c r="C143" s="16"/>
      <c r="D143" s="12"/>
      <c r="E143" s="12"/>
      <c r="F143" s="440"/>
      <c r="G143" s="17"/>
    </row>
    <row r="144" spans="1:7" ht="12.75" customHeight="1" x14ac:dyDescent="0.25">
      <c r="A144" s="14"/>
      <c r="B144" s="15"/>
      <c r="C144" s="16"/>
      <c r="D144" s="12"/>
      <c r="E144" s="12"/>
      <c r="F144" s="440"/>
      <c r="G144" s="17"/>
    </row>
    <row r="145" spans="1:7" ht="12.75" customHeight="1" x14ac:dyDescent="0.25">
      <c r="A145" s="14"/>
      <c r="B145" s="15"/>
      <c r="C145" s="16"/>
      <c r="D145" s="12"/>
      <c r="E145" s="12"/>
      <c r="F145" s="440"/>
      <c r="G145" s="17"/>
    </row>
    <row r="146" spans="1:7" ht="12.75" customHeight="1" x14ac:dyDescent="0.25">
      <c r="A146" s="14"/>
      <c r="B146" s="15"/>
      <c r="C146" s="16"/>
      <c r="D146" s="12"/>
      <c r="E146" s="12"/>
      <c r="F146" s="440"/>
      <c r="G146" s="17"/>
    </row>
    <row r="147" spans="1:7" ht="12.75" customHeight="1" x14ac:dyDescent="0.25">
      <c r="A147" s="14"/>
      <c r="B147" s="15"/>
      <c r="C147" s="16"/>
      <c r="D147" s="12"/>
      <c r="E147" s="12"/>
      <c r="F147" s="440"/>
      <c r="G147" s="17"/>
    </row>
    <row r="148" spans="1:7" ht="12.75" customHeight="1" x14ac:dyDescent="0.25">
      <c r="A148" s="14"/>
      <c r="B148" s="15"/>
      <c r="C148" s="16"/>
      <c r="D148" s="12"/>
      <c r="E148" s="12"/>
      <c r="F148" s="440"/>
      <c r="G148" s="17"/>
    </row>
    <row r="149" spans="1:7" ht="15" customHeight="1" x14ac:dyDescent="0.25">
      <c r="A149" s="14"/>
      <c r="B149" s="15"/>
      <c r="C149" s="16"/>
      <c r="D149" s="12"/>
      <c r="E149" s="12"/>
      <c r="F149" s="440"/>
      <c r="G149" s="17"/>
    </row>
    <row r="150" spans="1:7" ht="12.9" customHeight="1" x14ac:dyDescent="0.25">
      <c r="A150" s="14"/>
      <c r="B150" s="15"/>
      <c r="C150" s="16"/>
      <c r="D150" s="12"/>
      <c r="E150" s="12"/>
      <c r="F150" s="440"/>
      <c r="G150" s="17"/>
    </row>
    <row r="151" spans="1:7" ht="15" customHeight="1" x14ac:dyDescent="0.25">
      <c r="A151" s="14"/>
      <c r="B151" s="15"/>
      <c r="C151" s="16"/>
      <c r="D151" s="12"/>
      <c r="E151" s="12"/>
      <c r="F151" s="440"/>
      <c r="G151" s="18"/>
    </row>
    <row r="152" spans="1:7" ht="13.5" customHeight="1" x14ac:dyDescent="0.25">
      <c r="A152" s="14"/>
      <c r="B152" s="15"/>
      <c r="C152" s="16"/>
      <c r="D152" s="12"/>
      <c r="E152" s="12"/>
      <c r="F152" s="442"/>
      <c r="G152" s="17"/>
    </row>
    <row r="153" spans="1:7" ht="17.25" customHeight="1" x14ac:dyDescent="0.25">
      <c r="A153" s="14"/>
      <c r="B153" s="15"/>
      <c r="C153" s="16"/>
      <c r="D153" s="12"/>
      <c r="E153" s="12"/>
      <c r="F153" s="440"/>
      <c r="G153" s="18"/>
    </row>
    <row r="154" spans="1:7" ht="12.75" customHeight="1" x14ac:dyDescent="0.25">
      <c r="A154" s="14"/>
      <c r="B154" s="15"/>
      <c r="C154" s="16"/>
      <c r="D154" s="12"/>
      <c r="E154" s="12"/>
      <c r="F154" s="440"/>
      <c r="G154" s="17"/>
    </row>
    <row r="155" spans="1:7" ht="15" customHeight="1" x14ac:dyDescent="0.25">
      <c r="A155" s="14"/>
      <c r="B155" s="15"/>
      <c r="C155" s="16"/>
      <c r="D155" s="12"/>
      <c r="E155" s="12"/>
      <c r="F155" s="440"/>
      <c r="G155" s="18"/>
    </row>
    <row r="156" spans="1:7" ht="15" customHeight="1" x14ac:dyDescent="0.25">
      <c r="A156" s="14"/>
      <c r="B156" s="15"/>
      <c r="C156" s="16"/>
      <c r="D156" s="12"/>
      <c r="E156" s="12"/>
      <c r="F156" s="440"/>
      <c r="G156" s="18"/>
    </row>
    <row r="157" spans="1:7" ht="15" customHeight="1" x14ac:dyDescent="0.25">
      <c r="A157" s="14"/>
      <c r="B157" s="15"/>
      <c r="C157" s="16"/>
      <c r="D157" s="12"/>
      <c r="E157" s="12"/>
      <c r="F157" s="440"/>
      <c r="G157" s="18"/>
    </row>
    <row r="158" spans="1:7" ht="15" customHeight="1" x14ac:dyDescent="0.25">
      <c r="A158" s="14"/>
      <c r="B158" s="15"/>
      <c r="C158" s="16"/>
      <c r="D158" s="12"/>
      <c r="E158" s="12"/>
      <c r="F158" s="440"/>
      <c r="G158" s="18"/>
    </row>
    <row r="159" spans="1:7" ht="12.9" customHeight="1" thickBot="1" x14ac:dyDescent="0.3">
      <c r="A159" s="14"/>
      <c r="B159" s="15"/>
      <c r="C159" s="16"/>
      <c r="D159" s="12"/>
      <c r="E159" s="12"/>
      <c r="F159" s="440"/>
      <c r="G159" s="30"/>
    </row>
    <row r="160" spans="1:7" ht="15" customHeight="1" x14ac:dyDescent="0.25">
      <c r="A160" s="757"/>
      <c r="B160" s="758"/>
      <c r="C160" s="759"/>
      <c r="D160" s="486"/>
      <c r="E160" s="486"/>
      <c r="F160" s="487"/>
      <c r="G160" s="488"/>
    </row>
    <row r="161" spans="1:7" ht="15" customHeight="1" x14ac:dyDescent="0.25">
      <c r="A161" s="760" t="s">
        <v>212</v>
      </c>
      <c r="B161" s="761"/>
      <c r="C161" s="762"/>
      <c r="D161" s="478"/>
      <c r="E161" s="478"/>
      <c r="F161" s="479"/>
      <c r="G161" s="480"/>
    </row>
    <row r="162" spans="1:7" ht="15" customHeight="1" thickBot="1" x14ac:dyDescent="0.3">
      <c r="A162" s="763"/>
      <c r="B162" s="764"/>
      <c r="C162" s="765"/>
      <c r="D162" s="29"/>
      <c r="E162" s="29"/>
      <c r="F162" s="446"/>
      <c r="G162" s="30"/>
    </row>
    <row r="163" spans="1:7" ht="12" customHeight="1" x14ac:dyDescent="0.25">
      <c r="G163" s="32"/>
    </row>
    <row r="164" spans="1:7" ht="12" customHeight="1" x14ac:dyDescent="0.25">
      <c r="G164" s="32"/>
    </row>
    <row r="165" spans="1:7" ht="12" customHeight="1" x14ac:dyDescent="0.25">
      <c r="G165" s="32"/>
    </row>
    <row r="166" spans="1:7" ht="12" customHeight="1" x14ac:dyDescent="0.25">
      <c r="G166" s="32"/>
    </row>
    <row r="167" spans="1:7" ht="12" customHeight="1" x14ac:dyDescent="0.25">
      <c r="G167" s="32"/>
    </row>
    <row r="168" spans="1:7" ht="12" customHeight="1" x14ac:dyDescent="0.25">
      <c r="G168" s="32"/>
    </row>
    <row r="169" spans="1:7" ht="12" customHeight="1" x14ac:dyDescent="0.25">
      <c r="G169" s="32"/>
    </row>
    <row r="170" spans="1:7" ht="12" customHeight="1" x14ac:dyDescent="0.25">
      <c r="G170" s="32"/>
    </row>
    <row r="171" spans="1:7" ht="12" customHeight="1" x14ac:dyDescent="0.25">
      <c r="G171" s="32"/>
    </row>
    <row r="172" spans="1:7" ht="12" customHeight="1" x14ac:dyDescent="0.25">
      <c r="G172" s="32"/>
    </row>
    <row r="173" spans="1:7" ht="12" customHeight="1" x14ac:dyDescent="0.25">
      <c r="G173" s="32"/>
    </row>
    <row r="174" spans="1:7" ht="12" customHeight="1" x14ac:dyDescent="0.25">
      <c r="G174" s="32"/>
    </row>
    <row r="175" spans="1:7" ht="12" customHeight="1" x14ac:dyDescent="0.25">
      <c r="G175" s="32"/>
    </row>
    <row r="176" spans="1:7" ht="12" customHeight="1" x14ac:dyDescent="0.25">
      <c r="G176" s="32"/>
    </row>
    <row r="177" spans="7:7" ht="12" customHeight="1" x14ac:dyDescent="0.25">
      <c r="G177" s="32"/>
    </row>
    <row r="178" spans="7:7" ht="12" customHeight="1" x14ac:dyDescent="0.25">
      <c r="G178" s="32"/>
    </row>
    <row r="179" spans="7:7" ht="12" customHeight="1" x14ac:dyDescent="0.25">
      <c r="G179" s="32"/>
    </row>
    <row r="180" spans="7:7" ht="12" customHeight="1" x14ac:dyDescent="0.25">
      <c r="G180" s="32"/>
    </row>
    <row r="181" spans="7:7" ht="12" customHeight="1" x14ac:dyDescent="0.25">
      <c r="G181" s="32"/>
    </row>
    <row r="182" spans="7:7" ht="12" customHeight="1" x14ac:dyDescent="0.25">
      <c r="G182" s="32"/>
    </row>
    <row r="183" spans="7:7" ht="12" customHeight="1" x14ac:dyDescent="0.25">
      <c r="G183" s="32"/>
    </row>
    <row r="184" spans="7:7" ht="12" customHeight="1" x14ac:dyDescent="0.25">
      <c r="G184" s="32"/>
    </row>
    <row r="185" spans="7:7" ht="12" customHeight="1" x14ac:dyDescent="0.25">
      <c r="G185" s="32"/>
    </row>
    <row r="186" spans="7:7" ht="12" customHeight="1" x14ac:dyDescent="0.25">
      <c r="G186" s="32"/>
    </row>
    <row r="187" spans="7:7" ht="12" customHeight="1" x14ac:dyDescent="0.25">
      <c r="G187" s="32"/>
    </row>
    <row r="188" spans="7:7" ht="12" customHeight="1" x14ac:dyDescent="0.25">
      <c r="G188" s="32"/>
    </row>
    <row r="189" spans="7:7" ht="12" customHeight="1" x14ac:dyDescent="0.25">
      <c r="G189" s="32"/>
    </row>
    <row r="190" spans="7:7" ht="12" customHeight="1" x14ac:dyDescent="0.25">
      <c r="G190" s="32"/>
    </row>
    <row r="191" spans="7:7" ht="12" customHeight="1" x14ac:dyDescent="0.25">
      <c r="G191" s="32"/>
    </row>
    <row r="192" spans="7:7" ht="12" customHeight="1" x14ac:dyDescent="0.25">
      <c r="G192" s="32"/>
    </row>
    <row r="193" spans="7:7" ht="12" customHeight="1" x14ac:dyDescent="0.25">
      <c r="G193" s="32"/>
    </row>
    <row r="194" spans="7:7" ht="12" customHeight="1" x14ac:dyDescent="0.25">
      <c r="G194" s="32"/>
    </row>
    <row r="195" spans="7:7" ht="12" customHeight="1" x14ac:dyDescent="0.25">
      <c r="G195" s="32"/>
    </row>
    <row r="196" spans="7:7" ht="12" customHeight="1" x14ac:dyDescent="0.25">
      <c r="G196" s="32"/>
    </row>
    <row r="197" spans="7:7" ht="12" customHeight="1" x14ac:dyDescent="0.25">
      <c r="G197" s="32"/>
    </row>
    <row r="198" spans="7:7" ht="12" customHeight="1" x14ac:dyDescent="0.25">
      <c r="G198" s="32"/>
    </row>
    <row r="199" spans="7:7" ht="12" customHeight="1" x14ac:dyDescent="0.25">
      <c r="G199" s="32"/>
    </row>
    <row r="200" spans="7:7" ht="12" customHeight="1" x14ac:dyDescent="0.25">
      <c r="G200" s="32"/>
    </row>
    <row r="201" spans="7:7" ht="12" customHeight="1" x14ac:dyDescent="0.25">
      <c r="G201" s="32"/>
    </row>
    <row r="202" spans="7:7" ht="12" customHeight="1" x14ac:dyDescent="0.25">
      <c r="G202" s="32"/>
    </row>
    <row r="203" spans="7:7" ht="12" customHeight="1" x14ac:dyDescent="0.25">
      <c r="G203" s="32"/>
    </row>
    <row r="204" spans="7:7" ht="12" customHeight="1" x14ac:dyDescent="0.25">
      <c r="G204" s="32"/>
    </row>
    <row r="205" spans="7:7" ht="12" customHeight="1" x14ac:dyDescent="0.25">
      <c r="G205" s="32"/>
    </row>
    <row r="206" spans="7:7" ht="12" customHeight="1" x14ac:dyDescent="0.25">
      <c r="G206" s="32"/>
    </row>
    <row r="207" spans="7:7" ht="12" customHeight="1" x14ac:dyDescent="0.25">
      <c r="G207" s="32"/>
    </row>
    <row r="208" spans="7:7" ht="12" customHeight="1" x14ac:dyDescent="0.25">
      <c r="G208" s="32"/>
    </row>
    <row r="209" spans="7:7" ht="12" customHeight="1" x14ac:dyDescent="0.25">
      <c r="G209" s="32"/>
    </row>
    <row r="210" spans="7:7" ht="12" customHeight="1" x14ac:dyDescent="0.25">
      <c r="G210" s="32"/>
    </row>
    <row r="211" spans="7:7" ht="12" customHeight="1" x14ac:dyDescent="0.25">
      <c r="G211" s="32"/>
    </row>
    <row r="212" spans="7:7" ht="12" customHeight="1" x14ac:dyDescent="0.25">
      <c r="G212" s="32"/>
    </row>
    <row r="213" spans="7:7" ht="12" customHeight="1" x14ac:dyDescent="0.25">
      <c r="G213" s="32"/>
    </row>
    <row r="214" spans="7:7" ht="12" customHeight="1" x14ac:dyDescent="0.25">
      <c r="G214" s="32"/>
    </row>
    <row r="215" spans="7:7" ht="12" customHeight="1" x14ac:dyDescent="0.25">
      <c r="G215" s="32"/>
    </row>
    <row r="216" spans="7:7" ht="12" customHeight="1" x14ac:dyDescent="0.25">
      <c r="G216" s="32"/>
    </row>
    <row r="217" spans="7:7" ht="12" customHeight="1" x14ac:dyDescent="0.25">
      <c r="G217" s="32"/>
    </row>
    <row r="218" spans="7:7" ht="12" customHeight="1" x14ac:dyDescent="0.25">
      <c r="G218" s="32"/>
    </row>
    <row r="219" spans="7:7" ht="12" customHeight="1" x14ac:dyDescent="0.25">
      <c r="G219" s="32"/>
    </row>
    <row r="220" spans="7:7" ht="12" customHeight="1" x14ac:dyDescent="0.25">
      <c r="G220" s="32"/>
    </row>
    <row r="221" spans="7:7" ht="12" customHeight="1" x14ac:dyDescent="0.25">
      <c r="G221" s="32"/>
    </row>
    <row r="222" spans="7:7" ht="12" customHeight="1" x14ac:dyDescent="0.25">
      <c r="G222" s="32"/>
    </row>
    <row r="223" spans="7:7" ht="12" customHeight="1" x14ac:dyDescent="0.25">
      <c r="G223" s="32"/>
    </row>
    <row r="224" spans="7:7" ht="12" customHeight="1" x14ac:dyDescent="0.25">
      <c r="G224" s="32"/>
    </row>
    <row r="225" spans="7:7" ht="12" customHeight="1" x14ac:dyDescent="0.25">
      <c r="G225" s="32"/>
    </row>
    <row r="226" spans="7:7" ht="12" customHeight="1" x14ac:dyDescent="0.25">
      <c r="G226" s="32"/>
    </row>
    <row r="227" spans="7:7" ht="12" customHeight="1" x14ac:dyDescent="0.25">
      <c r="G227" s="32"/>
    </row>
    <row r="228" spans="7:7" ht="12" customHeight="1" x14ac:dyDescent="0.25">
      <c r="G228" s="32"/>
    </row>
    <row r="229" spans="7:7" ht="12" customHeight="1" x14ac:dyDescent="0.25">
      <c r="G229" s="32"/>
    </row>
    <row r="230" spans="7:7" ht="12" customHeight="1" x14ac:dyDescent="0.25">
      <c r="G230" s="32"/>
    </row>
    <row r="231" spans="7:7" ht="12" customHeight="1" x14ac:dyDescent="0.25">
      <c r="G231" s="32"/>
    </row>
    <row r="232" spans="7:7" ht="12" customHeight="1" x14ac:dyDescent="0.25">
      <c r="G232" s="32"/>
    </row>
    <row r="233" spans="7:7" ht="12" customHeight="1" x14ac:dyDescent="0.25">
      <c r="G233" s="32"/>
    </row>
    <row r="234" spans="7:7" ht="12" customHeight="1" x14ac:dyDescent="0.25">
      <c r="G234" s="32"/>
    </row>
    <row r="235" spans="7:7" ht="12" customHeight="1" x14ac:dyDescent="0.25">
      <c r="G235" s="32"/>
    </row>
    <row r="236" spans="7:7" ht="12" customHeight="1" x14ac:dyDescent="0.25">
      <c r="G236" s="32"/>
    </row>
    <row r="237" spans="7:7" ht="12" customHeight="1" x14ac:dyDescent="0.25">
      <c r="G237" s="32"/>
    </row>
    <row r="238" spans="7:7" ht="12" customHeight="1" x14ac:dyDescent="0.25">
      <c r="G238" s="32"/>
    </row>
    <row r="239" spans="7:7" ht="12" customHeight="1" x14ac:dyDescent="0.25">
      <c r="G239" s="32"/>
    </row>
    <row r="240" spans="7:7" ht="12" customHeight="1" x14ac:dyDescent="0.25">
      <c r="G240" s="32"/>
    </row>
    <row r="241" spans="7:7" ht="12" customHeight="1" x14ac:dyDescent="0.25">
      <c r="G241" s="32"/>
    </row>
    <row r="242" spans="7:7" ht="12" customHeight="1" x14ac:dyDescent="0.25">
      <c r="G242" s="32"/>
    </row>
    <row r="243" spans="7:7" ht="12" customHeight="1" x14ac:dyDescent="0.25">
      <c r="G243" s="32"/>
    </row>
    <row r="244" spans="7:7" ht="12" customHeight="1" x14ac:dyDescent="0.25">
      <c r="G244" s="32"/>
    </row>
    <row r="245" spans="7:7" ht="12" customHeight="1" x14ac:dyDescent="0.25">
      <c r="G245" s="32"/>
    </row>
    <row r="246" spans="7:7" ht="12" customHeight="1" x14ac:dyDescent="0.25">
      <c r="G246" s="32"/>
    </row>
    <row r="247" spans="7:7" ht="12" customHeight="1" x14ac:dyDescent="0.25">
      <c r="G247" s="32"/>
    </row>
    <row r="248" spans="7:7" ht="12" customHeight="1" x14ac:dyDescent="0.25">
      <c r="G248" s="32"/>
    </row>
    <row r="249" spans="7:7" ht="12" customHeight="1" x14ac:dyDescent="0.25">
      <c r="G249" s="32"/>
    </row>
    <row r="250" spans="7:7" ht="12" customHeight="1" x14ac:dyDescent="0.25">
      <c r="G250" s="32"/>
    </row>
    <row r="251" spans="7:7" ht="12" customHeight="1" x14ac:dyDescent="0.25">
      <c r="G251" s="32"/>
    </row>
    <row r="252" spans="7:7" ht="12" customHeight="1" x14ac:dyDescent="0.25">
      <c r="G252" s="32"/>
    </row>
    <row r="253" spans="7:7" ht="12" customHeight="1" x14ac:dyDescent="0.25">
      <c r="G253" s="32"/>
    </row>
    <row r="254" spans="7:7" ht="12" customHeight="1" x14ac:dyDescent="0.25">
      <c r="G254" s="32"/>
    </row>
    <row r="255" spans="7:7" ht="12" customHeight="1" x14ac:dyDescent="0.25">
      <c r="G255" s="32"/>
    </row>
    <row r="256" spans="7:7" ht="12" customHeight="1" x14ac:dyDescent="0.25">
      <c r="G256" s="32"/>
    </row>
    <row r="257" spans="7:7" ht="12" customHeight="1" x14ac:dyDescent="0.25">
      <c r="G257" s="32"/>
    </row>
    <row r="258" spans="7:7" ht="12" customHeight="1" x14ac:dyDescent="0.25">
      <c r="G258" s="32"/>
    </row>
    <row r="259" spans="7:7" ht="12" customHeight="1" x14ac:dyDescent="0.25">
      <c r="G259" s="32"/>
    </row>
    <row r="260" spans="7:7" ht="12" customHeight="1" x14ac:dyDescent="0.25">
      <c r="G260" s="32"/>
    </row>
    <row r="261" spans="7:7" ht="12" customHeight="1" x14ac:dyDescent="0.25">
      <c r="G261" s="32"/>
    </row>
    <row r="262" spans="7:7" ht="12" customHeight="1" x14ac:dyDescent="0.25">
      <c r="G262" s="32"/>
    </row>
    <row r="263" spans="7:7" ht="12" customHeight="1" x14ac:dyDescent="0.25">
      <c r="G263" s="32"/>
    </row>
    <row r="264" spans="7:7" ht="12" customHeight="1" x14ac:dyDescent="0.25">
      <c r="G264" s="32"/>
    </row>
    <row r="265" spans="7:7" ht="12" customHeight="1" x14ac:dyDescent="0.25">
      <c r="G265" s="32"/>
    </row>
    <row r="266" spans="7:7" ht="12" customHeight="1" x14ac:dyDescent="0.25">
      <c r="G266" s="32"/>
    </row>
    <row r="267" spans="7:7" ht="12" customHeight="1" x14ac:dyDescent="0.25">
      <c r="G267" s="32"/>
    </row>
    <row r="268" spans="7:7" ht="12" customHeight="1" x14ac:dyDescent="0.25">
      <c r="G268" s="32"/>
    </row>
    <row r="269" spans="7:7" ht="12" customHeight="1" x14ac:dyDescent="0.25">
      <c r="G269" s="32"/>
    </row>
    <row r="270" spans="7:7" ht="12" customHeight="1" x14ac:dyDescent="0.25">
      <c r="G270" s="32"/>
    </row>
    <row r="271" spans="7:7" ht="12" customHeight="1" x14ac:dyDescent="0.25">
      <c r="G271" s="32"/>
    </row>
    <row r="272" spans="7:7" ht="12" customHeight="1" x14ac:dyDescent="0.25">
      <c r="G272" s="32"/>
    </row>
    <row r="273" spans="7:7" ht="12" customHeight="1" x14ac:dyDescent="0.25">
      <c r="G273" s="32"/>
    </row>
    <row r="274" spans="7:7" ht="12" customHeight="1" x14ac:dyDescent="0.25">
      <c r="G274" s="32"/>
    </row>
    <row r="275" spans="7:7" ht="12" customHeight="1" x14ac:dyDescent="0.25">
      <c r="G275" s="32"/>
    </row>
    <row r="276" spans="7:7" ht="12" customHeight="1" x14ac:dyDescent="0.25">
      <c r="G276" s="32"/>
    </row>
    <row r="277" spans="7:7" ht="12" customHeight="1" x14ac:dyDescent="0.25">
      <c r="G277" s="32"/>
    </row>
    <row r="278" spans="7:7" ht="12" customHeight="1" x14ac:dyDescent="0.25">
      <c r="G278" s="32"/>
    </row>
    <row r="279" spans="7:7" ht="12" customHeight="1" x14ac:dyDescent="0.25">
      <c r="G279" s="32"/>
    </row>
    <row r="280" spans="7:7" ht="12" customHeight="1" x14ac:dyDescent="0.25">
      <c r="G280" s="32"/>
    </row>
    <row r="281" spans="7:7" ht="12" customHeight="1" x14ac:dyDescent="0.25">
      <c r="G281" s="32"/>
    </row>
    <row r="282" spans="7:7" ht="12" customHeight="1" x14ac:dyDescent="0.25">
      <c r="G282" s="32"/>
    </row>
    <row r="283" spans="7:7" ht="12" customHeight="1" x14ac:dyDescent="0.25">
      <c r="G283" s="32"/>
    </row>
    <row r="284" spans="7:7" ht="12" customHeight="1" x14ac:dyDescent="0.25">
      <c r="G284" s="32"/>
    </row>
    <row r="285" spans="7:7" ht="12" customHeight="1" x14ac:dyDescent="0.25">
      <c r="G285" s="32"/>
    </row>
    <row r="286" spans="7:7" ht="12" customHeight="1" x14ac:dyDescent="0.25">
      <c r="G286" s="32"/>
    </row>
    <row r="287" spans="7:7" ht="12" customHeight="1" x14ac:dyDescent="0.25">
      <c r="G287" s="32"/>
    </row>
    <row r="288" spans="7:7" ht="12" customHeight="1" x14ac:dyDescent="0.25">
      <c r="G288" s="32"/>
    </row>
    <row r="289" spans="7:7" ht="12" customHeight="1" x14ac:dyDescent="0.25">
      <c r="G289" s="32"/>
    </row>
    <row r="290" spans="7:7" ht="12" customHeight="1" x14ac:dyDescent="0.25">
      <c r="G290" s="32"/>
    </row>
    <row r="291" spans="7:7" ht="12" customHeight="1" x14ac:dyDescent="0.25">
      <c r="G291" s="32"/>
    </row>
    <row r="292" spans="7:7" ht="12" customHeight="1" x14ac:dyDescent="0.25">
      <c r="G292" s="32"/>
    </row>
    <row r="293" spans="7:7" ht="12" customHeight="1" x14ac:dyDescent="0.25">
      <c r="G293" s="32"/>
    </row>
    <row r="294" spans="7:7" ht="12" customHeight="1" x14ac:dyDescent="0.25">
      <c r="G294" s="32"/>
    </row>
    <row r="295" spans="7:7" ht="12" customHeight="1" x14ac:dyDescent="0.25">
      <c r="G295" s="32"/>
    </row>
    <row r="296" spans="7:7" ht="12" customHeight="1" x14ac:dyDescent="0.25">
      <c r="G296" s="32"/>
    </row>
    <row r="297" spans="7:7" ht="12" customHeight="1" x14ac:dyDescent="0.25">
      <c r="G297" s="32"/>
    </row>
    <row r="298" spans="7:7" ht="12" customHeight="1" x14ac:dyDescent="0.25">
      <c r="G298" s="32"/>
    </row>
    <row r="299" spans="7:7" ht="12" customHeight="1" x14ac:dyDescent="0.25">
      <c r="G299" s="32"/>
    </row>
    <row r="300" spans="7:7" ht="12" customHeight="1" x14ac:dyDescent="0.25">
      <c r="G300" s="32"/>
    </row>
    <row r="301" spans="7:7" ht="12" customHeight="1" x14ac:dyDescent="0.25">
      <c r="G301" s="32"/>
    </row>
    <row r="302" spans="7:7" ht="12" customHeight="1" x14ac:dyDescent="0.25">
      <c r="G302" s="32"/>
    </row>
    <row r="303" spans="7:7" ht="12" customHeight="1" x14ac:dyDescent="0.25">
      <c r="G303" s="32"/>
    </row>
    <row r="304" spans="7:7" ht="12" customHeight="1" x14ac:dyDescent="0.25">
      <c r="G304" s="32"/>
    </row>
    <row r="305" spans="7:7" ht="12" customHeight="1" x14ac:dyDescent="0.25">
      <c r="G305" s="32"/>
    </row>
    <row r="306" spans="7:7" ht="12" customHeight="1" x14ac:dyDescent="0.25">
      <c r="G306" s="32"/>
    </row>
    <row r="307" spans="7:7" ht="12" customHeight="1" x14ac:dyDescent="0.25">
      <c r="G307" s="32"/>
    </row>
    <row r="308" spans="7:7" ht="12" customHeight="1" x14ac:dyDescent="0.25">
      <c r="G308" s="32"/>
    </row>
    <row r="309" spans="7:7" ht="12" customHeight="1" x14ac:dyDescent="0.25">
      <c r="G309" s="32"/>
    </row>
    <row r="310" spans="7:7" ht="12" customHeight="1" x14ac:dyDescent="0.25">
      <c r="G310" s="32"/>
    </row>
    <row r="311" spans="7:7" ht="12" customHeight="1" x14ac:dyDescent="0.25">
      <c r="G311" s="32"/>
    </row>
    <row r="312" spans="7:7" ht="12" customHeight="1" x14ac:dyDescent="0.25">
      <c r="G312" s="32"/>
    </row>
    <row r="313" spans="7:7" ht="12" customHeight="1" x14ac:dyDescent="0.25">
      <c r="G313" s="32"/>
    </row>
    <row r="314" spans="7:7" ht="12" customHeight="1" x14ac:dyDescent="0.25">
      <c r="G314" s="32"/>
    </row>
    <row r="315" spans="7:7" ht="12" customHeight="1" x14ac:dyDescent="0.25">
      <c r="G315" s="32"/>
    </row>
    <row r="316" spans="7:7" ht="12" customHeight="1" x14ac:dyDescent="0.25">
      <c r="G316" s="32"/>
    </row>
    <row r="317" spans="7:7" ht="12" customHeight="1" x14ac:dyDescent="0.25">
      <c r="G317" s="32"/>
    </row>
    <row r="318" spans="7:7" ht="12" customHeight="1" x14ac:dyDescent="0.25">
      <c r="G318" s="32"/>
    </row>
    <row r="319" spans="7:7" ht="12" customHeight="1" x14ac:dyDescent="0.25">
      <c r="G319" s="32"/>
    </row>
    <row r="320" spans="7:7" ht="12" customHeight="1" x14ac:dyDescent="0.25">
      <c r="G320" s="32"/>
    </row>
    <row r="321" spans="7:7" ht="12" customHeight="1" x14ac:dyDescent="0.25">
      <c r="G321" s="32"/>
    </row>
    <row r="322" spans="7:7" ht="12" customHeight="1" x14ac:dyDescent="0.25">
      <c r="G322" s="32"/>
    </row>
    <row r="323" spans="7:7" ht="12" customHeight="1" x14ac:dyDescent="0.25">
      <c r="G323" s="32"/>
    </row>
    <row r="324" spans="7:7" ht="12" customHeight="1" x14ac:dyDescent="0.25">
      <c r="G324" s="32"/>
    </row>
    <row r="325" spans="7:7" ht="12" customHeight="1" x14ac:dyDescent="0.25">
      <c r="G325" s="32"/>
    </row>
    <row r="326" spans="7:7" ht="12" customHeight="1" x14ac:dyDescent="0.25">
      <c r="G326" s="32"/>
    </row>
    <row r="327" spans="7:7" ht="12" customHeight="1" x14ac:dyDescent="0.25">
      <c r="G327" s="32"/>
    </row>
    <row r="328" spans="7:7" ht="12" customHeight="1" x14ac:dyDescent="0.25">
      <c r="G328" s="32"/>
    </row>
    <row r="329" spans="7:7" ht="12" customHeight="1" x14ac:dyDescent="0.25">
      <c r="G329" s="32"/>
    </row>
    <row r="330" spans="7:7" ht="12" customHeight="1" x14ac:dyDescent="0.25">
      <c r="G330" s="32"/>
    </row>
    <row r="331" spans="7:7" ht="12" customHeight="1" x14ac:dyDescent="0.25">
      <c r="G331" s="32"/>
    </row>
    <row r="332" spans="7:7" ht="12" customHeight="1" x14ac:dyDescent="0.25">
      <c r="G332" s="32"/>
    </row>
    <row r="333" spans="7:7" ht="12" customHeight="1" x14ac:dyDescent="0.25">
      <c r="G333" s="32"/>
    </row>
    <row r="334" spans="7:7" ht="12" customHeight="1" x14ac:dyDescent="0.25">
      <c r="G334" s="32"/>
    </row>
    <row r="335" spans="7:7" ht="12" customHeight="1" x14ac:dyDescent="0.25">
      <c r="G335" s="32"/>
    </row>
    <row r="336" spans="7:7" ht="12" customHeight="1" x14ac:dyDescent="0.25">
      <c r="G336" s="32"/>
    </row>
    <row r="337" spans="7:7" ht="12" customHeight="1" x14ac:dyDescent="0.25">
      <c r="G337" s="32"/>
    </row>
    <row r="338" spans="7:7" ht="12" customHeight="1" x14ac:dyDescent="0.25">
      <c r="G338" s="32"/>
    </row>
    <row r="339" spans="7:7" ht="12" customHeight="1" x14ac:dyDescent="0.25">
      <c r="G339" s="32"/>
    </row>
    <row r="340" spans="7:7" ht="12" customHeight="1" x14ac:dyDescent="0.25">
      <c r="G340" s="32"/>
    </row>
    <row r="341" spans="7:7" ht="12" customHeight="1" x14ac:dyDescent="0.25">
      <c r="G341" s="32"/>
    </row>
    <row r="342" spans="7:7" ht="12" customHeight="1" x14ac:dyDescent="0.25">
      <c r="G342" s="32"/>
    </row>
    <row r="343" spans="7:7" ht="12" customHeight="1" x14ac:dyDescent="0.25">
      <c r="G343" s="32"/>
    </row>
    <row r="344" spans="7:7" ht="12" customHeight="1" x14ac:dyDescent="0.25">
      <c r="G344" s="32"/>
    </row>
    <row r="345" spans="7:7" ht="12" customHeight="1" x14ac:dyDescent="0.25">
      <c r="G345" s="32"/>
    </row>
    <row r="346" spans="7:7" ht="12" customHeight="1" x14ac:dyDescent="0.25">
      <c r="G346" s="32"/>
    </row>
    <row r="347" spans="7:7" ht="12" customHeight="1" x14ac:dyDescent="0.25">
      <c r="G347" s="32"/>
    </row>
    <row r="348" spans="7:7" ht="12" customHeight="1" x14ac:dyDescent="0.25">
      <c r="G348" s="32"/>
    </row>
    <row r="349" spans="7:7" ht="12" customHeight="1" x14ac:dyDescent="0.25">
      <c r="G349" s="32"/>
    </row>
    <row r="350" spans="7:7" ht="12" customHeight="1" x14ac:dyDescent="0.25">
      <c r="G350" s="32"/>
    </row>
    <row r="351" spans="7:7" ht="12" customHeight="1" x14ac:dyDescent="0.25">
      <c r="G351" s="32"/>
    </row>
    <row r="352" spans="7:7" ht="12" customHeight="1" x14ac:dyDescent="0.25">
      <c r="G352" s="32"/>
    </row>
    <row r="353" spans="7:7" ht="12" customHeight="1" x14ac:dyDescent="0.25">
      <c r="G353" s="32"/>
    </row>
    <row r="354" spans="7:7" ht="12" customHeight="1" x14ac:dyDescent="0.25">
      <c r="G354" s="32"/>
    </row>
    <row r="355" spans="7:7" ht="12" customHeight="1" x14ac:dyDescent="0.25">
      <c r="G355" s="32"/>
    </row>
    <row r="356" spans="7:7" ht="12" customHeight="1" x14ac:dyDescent="0.25">
      <c r="G356" s="32"/>
    </row>
    <row r="357" spans="7:7" ht="12" customHeight="1" x14ac:dyDescent="0.25">
      <c r="G357" s="32"/>
    </row>
    <row r="358" spans="7:7" ht="12" customHeight="1" x14ac:dyDescent="0.25">
      <c r="G358" s="32"/>
    </row>
    <row r="359" spans="7:7" ht="12" customHeight="1" x14ac:dyDescent="0.25">
      <c r="G359" s="32"/>
    </row>
    <row r="360" spans="7:7" ht="12" customHeight="1" x14ac:dyDescent="0.25">
      <c r="G360" s="32"/>
    </row>
    <row r="361" spans="7:7" ht="12" customHeight="1" x14ac:dyDescent="0.25">
      <c r="G361" s="32"/>
    </row>
    <row r="362" spans="7:7" ht="12" customHeight="1" x14ac:dyDescent="0.25">
      <c r="G362" s="32"/>
    </row>
    <row r="363" spans="7:7" ht="12" customHeight="1" x14ac:dyDescent="0.25">
      <c r="G363" s="32"/>
    </row>
    <row r="364" spans="7:7" ht="12" customHeight="1" x14ac:dyDescent="0.25">
      <c r="G364" s="32"/>
    </row>
    <row r="365" spans="7:7" ht="12" customHeight="1" x14ac:dyDescent="0.25">
      <c r="G365" s="32"/>
    </row>
    <row r="366" spans="7:7" ht="12" customHeight="1" x14ac:dyDescent="0.25">
      <c r="G366" s="32"/>
    </row>
    <row r="367" spans="7:7" ht="12" customHeight="1" x14ac:dyDescent="0.25">
      <c r="G367" s="32"/>
    </row>
    <row r="368" spans="7:7" ht="12" customHeight="1" x14ac:dyDescent="0.25">
      <c r="G368" s="32"/>
    </row>
    <row r="369" spans="7:7" ht="12" customHeight="1" x14ac:dyDescent="0.25">
      <c r="G369" s="32"/>
    </row>
    <row r="370" spans="7:7" ht="12" customHeight="1" x14ac:dyDescent="0.25">
      <c r="G370" s="32"/>
    </row>
    <row r="371" spans="7:7" ht="12" customHeight="1" x14ac:dyDescent="0.25">
      <c r="G371" s="32"/>
    </row>
    <row r="372" spans="7:7" ht="12" customHeight="1" x14ac:dyDescent="0.25">
      <c r="G372" s="32"/>
    </row>
    <row r="373" spans="7:7" ht="12" customHeight="1" x14ac:dyDescent="0.25">
      <c r="G373" s="32"/>
    </row>
    <row r="374" spans="7:7" ht="12" customHeight="1" x14ac:dyDescent="0.25">
      <c r="G374" s="32"/>
    </row>
    <row r="375" spans="7:7" ht="12" customHeight="1" x14ac:dyDescent="0.25">
      <c r="G375" s="32"/>
    </row>
    <row r="376" spans="7:7" ht="12" customHeight="1" x14ac:dyDescent="0.25">
      <c r="G376" s="32"/>
    </row>
    <row r="377" spans="7:7" ht="12" customHeight="1" x14ac:dyDescent="0.25">
      <c r="G377" s="32"/>
    </row>
    <row r="378" spans="7:7" ht="12" customHeight="1" x14ac:dyDescent="0.25">
      <c r="G378" s="32"/>
    </row>
    <row r="379" spans="7:7" ht="12" customHeight="1" x14ac:dyDescent="0.25">
      <c r="G379" s="32"/>
    </row>
    <row r="380" spans="7:7" ht="12" customHeight="1" x14ac:dyDescent="0.25">
      <c r="G380" s="32"/>
    </row>
    <row r="381" spans="7:7" ht="12" customHeight="1" x14ac:dyDescent="0.25">
      <c r="G381" s="32"/>
    </row>
    <row r="382" spans="7:7" ht="12" customHeight="1" x14ac:dyDescent="0.25">
      <c r="G382" s="32"/>
    </row>
    <row r="383" spans="7:7" ht="12" customHeight="1" x14ac:dyDescent="0.25">
      <c r="G383" s="32"/>
    </row>
    <row r="384" spans="7:7" ht="12" customHeight="1" x14ac:dyDescent="0.25">
      <c r="G384" s="32"/>
    </row>
    <row r="385" spans="7:7" ht="12" customHeight="1" x14ac:dyDescent="0.25">
      <c r="G385" s="32"/>
    </row>
    <row r="386" spans="7:7" ht="12" customHeight="1" x14ac:dyDescent="0.25">
      <c r="G386" s="32"/>
    </row>
    <row r="387" spans="7:7" ht="12" customHeight="1" x14ac:dyDescent="0.25">
      <c r="G387" s="32"/>
    </row>
    <row r="388" spans="7:7" ht="12" customHeight="1" x14ac:dyDescent="0.25">
      <c r="G388" s="32"/>
    </row>
    <row r="389" spans="7:7" ht="12" customHeight="1" x14ac:dyDescent="0.25">
      <c r="G389" s="32"/>
    </row>
    <row r="390" spans="7:7" ht="12" customHeight="1" x14ac:dyDescent="0.25">
      <c r="G390" s="32"/>
    </row>
    <row r="391" spans="7:7" ht="12" customHeight="1" x14ac:dyDescent="0.25">
      <c r="G391" s="32"/>
    </row>
    <row r="392" spans="7:7" ht="12" customHeight="1" x14ac:dyDescent="0.25">
      <c r="G392" s="32"/>
    </row>
    <row r="393" spans="7:7" ht="12" customHeight="1" x14ac:dyDescent="0.25">
      <c r="G393" s="32"/>
    </row>
    <row r="394" spans="7:7" ht="12" customHeight="1" x14ac:dyDescent="0.25">
      <c r="G394" s="32"/>
    </row>
    <row r="395" spans="7:7" ht="12" customHeight="1" x14ac:dyDescent="0.25">
      <c r="G395" s="32"/>
    </row>
    <row r="396" spans="7:7" ht="12" customHeight="1" x14ac:dyDescent="0.25">
      <c r="G396" s="32"/>
    </row>
    <row r="397" spans="7:7" ht="12" customHeight="1" x14ac:dyDescent="0.25">
      <c r="G397" s="32"/>
    </row>
    <row r="398" spans="7:7" ht="12" customHeight="1" x14ac:dyDescent="0.25">
      <c r="G398" s="32"/>
    </row>
    <row r="399" spans="7:7" ht="12" customHeight="1" x14ac:dyDescent="0.25">
      <c r="G399" s="32"/>
    </row>
    <row r="400" spans="7:7" ht="12" customHeight="1" x14ac:dyDescent="0.25">
      <c r="G400" s="32"/>
    </row>
    <row r="401" spans="7:7" ht="12" customHeight="1" x14ac:dyDescent="0.25">
      <c r="G401" s="32"/>
    </row>
    <row r="402" spans="7:7" ht="12" customHeight="1" x14ac:dyDescent="0.25">
      <c r="G402" s="32"/>
    </row>
    <row r="403" spans="7:7" ht="12" customHeight="1" x14ac:dyDescent="0.25">
      <c r="G403" s="32"/>
    </row>
    <row r="404" spans="7:7" ht="12" customHeight="1" x14ac:dyDescent="0.25">
      <c r="G404" s="32"/>
    </row>
    <row r="405" spans="7:7" ht="12" customHeight="1" x14ac:dyDescent="0.25">
      <c r="G405" s="32"/>
    </row>
    <row r="406" spans="7:7" ht="12" customHeight="1" x14ac:dyDescent="0.25">
      <c r="G406" s="32"/>
    </row>
    <row r="407" spans="7:7" ht="12" customHeight="1" x14ac:dyDescent="0.25">
      <c r="G407" s="32"/>
    </row>
    <row r="408" spans="7:7" ht="12" customHeight="1" x14ac:dyDescent="0.25">
      <c r="G408" s="32"/>
    </row>
    <row r="409" spans="7:7" ht="12" customHeight="1" x14ac:dyDescent="0.25">
      <c r="G409" s="32"/>
    </row>
    <row r="410" spans="7:7" ht="12" customHeight="1" x14ac:dyDescent="0.25">
      <c r="G410" s="32"/>
    </row>
    <row r="411" spans="7:7" ht="12" customHeight="1" x14ac:dyDescent="0.25">
      <c r="G411" s="32"/>
    </row>
    <row r="412" spans="7:7" ht="12" customHeight="1" x14ac:dyDescent="0.25">
      <c r="G412" s="32"/>
    </row>
    <row r="413" spans="7:7" ht="12" customHeight="1" x14ac:dyDescent="0.25">
      <c r="G413" s="32"/>
    </row>
    <row r="414" spans="7:7" ht="12" customHeight="1" x14ac:dyDescent="0.25">
      <c r="G414" s="32"/>
    </row>
    <row r="415" spans="7:7" ht="12" customHeight="1" x14ac:dyDescent="0.25">
      <c r="G415" s="32"/>
    </row>
    <row r="416" spans="7:7" ht="12" customHeight="1" x14ac:dyDescent="0.25">
      <c r="G416" s="32"/>
    </row>
    <row r="417" spans="7:7" ht="12" customHeight="1" x14ac:dyDescent="0.25">
      <c r="G417" s="32"/>
    </row>
    <row r="418" spans="7:7" ht="12" customHeight="1" x14ac:dyDescent="0.25">
      <c r="G418" s="32"/>
    </row>
    <row r="419" spans="7:7" ht="12" customHeight="1" x14ac:dyDescent="0.25">
      <c r="G419" s="32"/>
    </row>
    <row r="420" spans="7:7" ht="12" customHeight="1" x14ac:dyDescent="0.25">
      <c r="G420" s="32"/>
    </row>
    <row r="421" spans="7:7" ht="12" customHeight="1" x14ac:dyDescent="0.25">
      <c r="G421" s="32"/>
    </row>
    <row r="422" spans="7:7" ht="12" customHeight="1" x14ac:dyDescent="0.25">
      <c r="G422" s="32"/>
    </row>
    <row r="423" spans="7:7" ht="12" customHeight="1" x14ac:dyDescent="0.25">
      <c r="G423" s="32"/>
    </row>
    <row r="424" spans="7:7" ht="12" customHeight="1" x14ac:dyDescent="0.25">
      <c r="G424" s="32"/>
    </row>
    <row r="425" spans="7:7" ht="12" customHeight="1" x14ac:dyDescent="0.25">
      <c r="G425" s="32"/>
    </row>
    <row r="426" spans="7:7" ht="12" customHeight="1" x14ac:dyDescent="0.25">
      <c r="G426" s="32"/>
    </row>
    <row r="427" spans="7:7" ht="12" customHeight="1" x14ac:dyDescent="0.25">
      <c r="G427" s="32"/>
    </row>
    <row r="428" spans="7:7" ht="12" customHeight="1" x14ac:dyDescent="0.25">
      <c r="G428" s="32"/>
    </row>
    <row r="429" spans="7:7" ht="12" customHeight="1" x14ac:dyDescent="0.25">
      <c r="G429" s="32"/>
    </row>
    <row r="430" spans="7:7" ht="12" customHeight="1" x14ac:dyDescent="0.25">
      <c r="G430" s="32"/>
    </row>
    <row r="431" spans="7:7" ht="12" customHeight="1" x14ac:dyDescent="0.25">
      <c r="G431" s="32"/>
    </row>
    <row r="432" spans="7:7" ht="12" customHeight="1" x14ac:dyDescent="0.25">
      <c r="G432" s="32"/>
    </row>
    <row r="433" spans="7:7" ht="12" customHeight="1" x14ac:dyDescent="0.25">
      <c r="G433" s="32"/>
    </row>
    <row r="434" spans="7:7" ht="12" customHeight="1" x14ac:dyDescent="0.25">
      <c r="G434" s="32"/>
    </row>
    <row r="435" spans="7:7" ht="12" customHeight="1" x14ac:dyDescent="0.25">
      <c r="G435" s="32"/>
    </row>
    <row r="436" spans="7:7" ht="12" customHeight="1" x14ac:dyDescent="0.25">
      <c r="G436" s="32"/>
    </row>
    <row r="437" spans="7:7" ht="12" customHeight="1" x14ac:dyDescent="0.25">
      <c r="G437" s="32"/>
    </row>
    <row r="438" spans="7:7" ht="12" customHeight="1" x14ac:dyDescent="0.25">
      <c r="G438" s="32"/>
    </row>
    <row r="439" spans="7:7" ht="12" customHeight="1" x14ac:dyDescent="0.25">
      <c r="G439" s="32"/>
    </row>
    <row r="440" spans="7:7" ht="12" customHeight="1" x14ac:dyDescent="0.25">
      <c r="G440" s="32"/>
    </row>
    <row r="441" spans="7:7" ht="12" customHeight="1" x14ac:dyDescent="0.25">
      <c r="G441" s="32"/>
    </row>
    <row r="442" spans="7:7" ht="12" customHeight="1" x14ac:dyDescent="0.25">
      <c r="G442" s="32"/>
    </row>
    <row r="443" spans="7:7" ht="12" customHeight="1" x14ac:dyDescent="0.25">
      <c r="G443" s="32"/>
    </row>
    <row r="444" spans="7:7" ht="12" customHeight="1" x14ac:dyDescent="0.25">
      <c r="G444" s="32"/>
    </row>
    <row r="445" spans="7:7" ht="12" customHeight="1" x14ac:dyDescent="0.25">
      <c r="G445" s="32"/>
    </row>
    <row r="446" spans="7:7" ht="12" customHeight="1" x14ac:dyDescent="0.25">
      <c r="G446" s="32"/>
    </row>
    <row r="447" spans="7:7" ht="12" customHeight="1" x14ac:dyDescent="0.25">
      <c r="G447" s="32"/>
    </row>
    <row r="448" spans="7:7" ht="12" customHeight="1" x14ac:dyDescent="0.25">
      <c r="G448" s="32"/>
    </row>
    <row r="449" spans="7:7" ht="12" customHeight="1" x14ac:dyDescent="0.25">
      <c r="G449" s="32"/>
    </row>
    <row r="450" spans="7:7" ht="12" customHeight="1" x14ac:dyDescent="0.25">
      <c r="G450" s="32"/>
    </row>
    <row r="451" spans="7:7" ht="12" customHeight="1" x14ac:dyDescent="0.25">
      <c r="G451" s="32"/>
    </row>
    <row r="452" spans="7:7" ht="12" customHeight="1" x14ac:dyDescent="0.25">
      <c r="G452" s="32"/>
    </row>
    <row r="453" spans="7:7" ht="12" customHeight="1" x14ac:dyDescent="0.25">
      <c r="G453" s="32"/>
    </row>
    <row r="454" spans="7:7" ht="12" customHeight="1" x14ac:dyDescent="0.25">
      <c r="G454" s="32"/>
    </row>
    <row r="455" spans="7:7" ht="12" customHeight="1" x14ac:dyDescent="0.25">
      <c r="G455" s="32"/>
    </row>
    <row r="456" spans="7:7" ht="12" customHeight="1" x14ac:dyDescent="0.25">
      <c r="G456" s="32"/>
    </row>
    <row r="457" spans="7:7" ht="12" customHeight="1" x14ac:dyDescent="0.25">
      <c r="G457" s="32"/>
    </row>
    <row r="458" spans="7:7" ht="12" customHeight="1" x14ac:dyDescent="0.25">
      <c r="G458" s="32"/>
    </row>
    <row r="459" spans="7:7" ht="12" customHeight="1" x14ac:dyDescent="0.25">
      <c r="G459" s="32"/>
    </row>
    <row r="460" spans="7:7" ht="12" customHeight="1" x14ac:dyDescent="0.25">
      <c r="G460" s="32"/>
    </row>
    <row r="461" spans="7:7" ht="12" customHeight="1" x14ac:dyDescent="0.25">
      <c r="G461" s="32"/>
    </row>
    <row r="462" spans="7:7" ht="12" customHeight="1" x14ac:dyDescent="0.25">
      <c r="G462" s="32"/>
    </row>
    <row r="463" spans="7:7" ht="12" customHeight="1" x14ac:dyDescent="0.25">
      <c r="G463" s="32"/>
    </row>
    <row r="464" spans="7:7" ht="12" customHeight="1" x14ac:dyDescent="0.25">
      <c r="G464" s="32"/>
    </row>
    <row r="465" spans="7:7" ht="12" customHeight="1" x14ac:dyDescent="0.25">
      <c r="G465" s="32"/>
    </row>
    <row r="466" spans="7:7" ht="12" customHeight="1" x14ac:dyDescent="0.25">
      <c r="G466" s="32"/>
    </row>
    <row r="467" spans="7:7" ht="12" customHeight="1" x14ac:dyDescent="0.25">
      <c r="G467" s="32"/>
    </row>
    <row r="468" spans="7:7" ht="12" customHeight="1" x14ac:dyDescent="0.25">
      <c r="G468" s="32"/>
    </row>
    <row r="469" spans="7:7" ht="12" customHeight="1" x14ac:dyDescent="0.25">
      <c r="G469" s="32"/>
    </row>
    <row r="470" spans="7:7" ht="12" customHeight="1" x14ac:dyDescent="0.25">
      <c r="G470" s="32"/>
    </row>
    <row r="471" spans="7:7" ht="12" customHeight="1" x14ac:dyDescent="0.25">
      <c r="G471" s="32"/>
    </row>
    <row r="472" spans="7:7" ht="12" customHeight="1" x14ac:dyDescent="0.25">
      <c r="G472" s="32"/>
    </row>
    <row r="473" spans="7:7" ht="12" customHeight="1" x14ac:dyDescent="0.25">
      <c r="G473" s="32"/>
    </row>
    <row r="474" spans="7:7" ht="12" customHeight="1" x14ac:dyDescent="0.25">
      <c r="G474" s="32"/>
    </row>
    <row r="475" spans="7:7" ht="12" customHeight="1" x14ac:dyDescent="0.25">
      <c r="G475" s="32"/>
    </row>
    <row r="476" spans="7:7" ht="12" customHeight="1" x14ac:dyDescent="0.25">
      <c r="G476" s="32"/>
    </row>
    <row r="477" spans="7:7" ht="12" customHeight="1" x14ac:dyDescent="0.25">
      <c r="G477" s="32"/>
    </row>
    <row r="478" spans="7:7" ht="12" customHeight="1" x14ac:dyDescent="0.25">
      <c r="G478" s="32"/>
    </row>
    <row r="479" spans="7:7" ht="12" customHeight="1" x14ac:dyDescent="0.25">
      <c r="G479" s="32"/>
    </row>
    <row r="480" spans="7:7" ht="12" customHeight="1" x14ac:dyDescent="0.25">
      <c r="G480" s="32"/>
    </row>
    <row r="481" spans="7:7" ht="12" customHeight="1" x14ac:dyDescent="0.25">
      <c r="G481" s="32"/>
    </row>
    <row r="482" spans="7:7" ht="12" customHeight="1" x14ac:dyDescent="0.25">
      <c r="G482" s="32"/>
    </row>
    <row r="483" spans="7:7" ht="12" customHeight="1" x14ac:dyDescent="0.25">
      <c r="G483" s="32"/>
    </row>
    <row r="484" spans="7:7" ht="12" customHeight="1" x14ac:dyDescent="0.25">
      <c r="G484" s="32"/>
    </row>
    <row r="485" spans="7:7" ht="12" customHeight="1" x14ac:dyDescent="0.25">
      <c r="G485" s="32"/>
    </row>
    <row r="486" spans="7:7" ht="12" customHeight="1" x14ac:dyDescent="0.25">
      <c r="G486" s="32"/>
    </row>
    <row r="487" spans="7:7" ht="12" customHeight="1" x14ac:dyDescent="0.25">
      <c r="G487" s="32"/>
    </row>
    <row r="488" spans="7:7" ht="12" customHeight="1" x14ac:dyDescent="0.25">
      <c r="G488" s="32"/>
    </row>
    <row r="489" spans="7:7" ht="12" customHeight="1" x14ac:dyDescent="0.25">
      <c r="G489" s="32"/>
    </row>
    <row r="490" spans="7:7" ht="12" customHeight="1" x14ac:dyDescent="0.25">
      <c r="G490" s="32"/>
    </row>
    <row r="491" spans="7:7" ht="12" customHeight="1" x14ac:dyDescent="0.25">
      <c r="G491" s="32"/>
    </row>
    <row r="492" spans="7:7" ht="12" customHeight="1" x14ac:dyDescent="0.25">
      <c r="G492" s="32"/>
    </row>
    <row r="493" spans="7:7" ht="12" customHeight="1" x14ac:dyDescent="0.25">
      <c r="G493" s="32"/>
    </row>
    <row r="494" spans="7:7" ht="12" customHeight="1" x14ac:dyDescent="0.25">
      <c r="G494" s="32"/>
    </row>
    <row r="495" spans="7:7" ht="12" customHeight="1" x14ac:dyDescent="0.25">
      <c r="G495" s="32"/>
    </row>
    <row r="496" spans="7:7" ht="12" customHeight="1" x14ac:dyDescent="0.25">
      <c r="G496" s="32"/>
    </row>
    <row r="497" spans="7:7" ht="12" customHeight="1" x14ac:dyDescent="0.25">
      <c r="G497" s="32"/>
    </row>
    <row r="498" spans="7:7" ht="12" customHeight="1" x14ac:dyDescent="0.25">
      <c r="G498" s="32"/>
    </row>
    <row r="499" spans="7:7" ht="12" customHeight="1" x14ac:dyDescent="0.25">
      <c r="G499" s="32"/>
    </row>
    <row r="500" spans="7:7" ht="12" customHeight="1" x14ac:dyDescent="0.25">
      <c r="G500" s="32"/>
    </row>
    <row r="501" spans="7:7" ht="12" customHeight="1" x14ac:dyDescent="0.25">
      <c r="G501" s="32"/>
    </row>
    <row r="502" spans="7:7" ht="12" customHeight="1" x14ac:dyDescent="0.25">
      <c r="G502" s="32"/>
    </row>
    <row r="503" spans="7:7" ht="12" customHeight="1" x14ac:dyDescent="0.25">
      <c r="G503" s="32"/>
    </row>
    <row r="504" spans="7:7" ht="12" customHeight="1" x14ac:dyDescent="0.25">
      <c r="G504" s="32"/>
    </row>
    <row r="505" spans="7:7" ht="12" customHeight="1" x14ac:dyDescent="0.25">
      <c r="G505" s="32"/>
    </row>
    <row r="506" spans="7:7" ht="12" customHeight="1" x14ac:dyDescent="0.25">
      <c r="G506" s="32"/>
    </row>
    <row r="507" spans="7:7" ht="12" customHeight="1" x14ac:dyDescent="0.25">
      <c r="G507" s="32"/>
    </row>
    <row r="508" spans="7:7" ht="12" customHeight="1" x14ac:dyDescent="0.25">
      <c r="G508" s="32"/>
    </row>
    <row r="509" spans="7:7" ht="12" customHeight="1" x14ac:dyDescent="0.25">
      <c r="G509" s="32"/>
    </row>
    <row r="510" spans="7:7" ht="12" customHeight="1" x14ac:dyDescent="0.25">
      <c r="G510" s="32"/>
    </row>
    <row r="511" spans="7:7" ht="12" customHeight="1" x14ac:dyDescent="0.25">
      <c r="G511" s="32"/>
    </row>
    <row r="512" spans="7:7" ht="12" customHeight="1" x14ac:dyDescent="0.25">
      <c r="G512" s="32"/>
    </row>
    <row r="513" spans="7:7" ht="12" customHeight="1" x14ac:dyDescent="0.25">
      <c r="G513" s="32"/>
    </row>
    <row r="514" spans="7:7" ht="12" customHeight="1" x14ac:dyDescent="0.25">
      <c r="G514" s="32"/>
    </row>
    <row r="515" spans="7:7" ht="12" customHeight="1" x14ac:dyDescent="0.25">
      <c r="G515" s="32"/>
    </row>
    <row r="516" spans="7:7" ht="12" customHeight="1" x14ac:dyDescent="0.25">
      <c r="G516" s="32"/>
    </row>
    <row r="517" spans="7:7" ht="12" customHeight="1" x14ac:dyDescent="0.25">
      <c r="G517" s="32"/>
    </row>
    <row r="518" spans="7:7" ht="12" customHeight="1" x14ac:dyDescent="0.25">
      <c r="G518" s="32"/>
    </row>
    <row r="519" spans="7:7" ht="12" customHeight="1" x14ac:dyDescent="0.25">
      <c r="G519" s="32"/>
    </row>
    <row r="520" spans="7:7" ht="12" customHeight="1" x14ac:dyDescent="0.25">
      <c r="G520" s="32"/>
    </row>
    <row r="521" spans="7:7" ht="12" customHeight="1" x14ac:dyDescent="0.25">
      <c r="G521" s="32"/>
    </row>
    <row r="522" spans="7:7" ht="12" customHeight="1" x14ac:dyDescent="0.25">
      <c r="G522" s="32"/>
    </row>
    <row r="523" spans="7:7" ht="12" customHeight="1" x14ac:dyDescent="0.25">
      <c r="G523" s="32"/>
    </row>
    <row r="524" spans="7:7" ht="12" customHeight="1" x14ac:dyDescent="0.25">
      <c r="G524" s="32"/>
    </row>
    <row r="525" spans="7:7" ht="12" customHeight="1" x14ac:dyDescent="0.25">
      <c r="G525" s="32"/>
    </row>
    <row r="526" spans="7:7" ht="12" customHeight="1" x14ac:dyDescent="0.25">
      <c r="G526" s="32"/>
    </row>
    <row r="527" spans="7:7" ht="12" customHeight="1" x14ac:dyDescent="0.25">
      <c r="G527" s="32"/>
    </row>
    <row r="528" spans="7:7" ht="12" customHeight="1" x14ac:dyDescent="0.25">
      <c r="G528" s="32"/>
    </row>
    <row r="529" spans="7:7" ht="12" customHeight="1" x14ac:dyDescent="0.25">
      <c r="G529" s="32"/>
    </row>
    <row r="530" spans="7:7" ht="12" customHeight="1" x14ac:dyDescent="0.25">
      <c r="G530" s="32"/>
    </row>
    <row r="531" spans="7:7" ht="12" customHeight="1" x14ac:dyDescent="0.25">
      <c r="G531" s="32"/>
    </row>
    <row r="532" spans="7:7" ht="12" customHeight="1" x14ac:dyDescent="0.25">
      <c r="G532" s="32"/>
    </row>
    <row r="533" spans="7:7" ht="12" customHeight="1" x14ac:dyDescent="0.25">
      <c r="G533" s="32"/>
    </row>
    <row r="534" spans="7:7" ht="12" customHeight="1" x14ac:dyDescent="0.25">
      <c r="G534" s="32"/>
    </row>
    <row r="535" spans="7:7" ht="12" customHeight="1" x14ac:dyDescent="0.25">
      <c r="G535" s="32"/>
    </row>
    <row r="536" spans="7:7" ht="12" customHeight="1" x14ac:dyDescent="0.25">
      <c r="G536" s="32"/>
    </row>
    <row r="537" spans="7:7" ht="12" customHeight="1" x14ac:dyDescent="0.25">
      <c r="G537" s="32"/>
    </row>
    <row r="538" spans="7:7" ht="12" customHeight="1" x14ac:dyDescent="0.25">
      <c r="G538" s="32"/>
    </row>
    <row r="539" spans="7:7" ht="12" customHeight="1" x14ac:dyDescent="0.25">
      <c r="G539" s="32"/>
    </row>
    <row r="540" spans="7:7" ht="12" customHeight="1" x14ac:dyDescent="0.25">
      <c r="G540" s="32"/>
    </row>
    <row r="541" spans="7:7" ht="12" customHeight="1" x14ac:dyDescent="0.25">
      <c r="G541" s="32"/>
    </row>
    <row r="542" spans="7:7" ht="12" customHeight="1" x14ac:dyDescent="0.25">
      <c r="G542" s="32"/>
    </row>
    <row r="543" spans="7:7" ht="12" customHeight="1" x14ac:dyDescent="0.25">
      <c r="G543" s="32"/>
    </row>
    <row r="544" spans="7:7" ht="12" customHeight="1" x14ac:dyDescent="0.25">
      <c r="G544" s="32"/>
    </row>
    <row r="545" spans="7:7" ht="12" customHeight="1" x14ac:dyDescent="0.25">
      <c r="G545" s="32"/>
    </row>
    <row r="546" spans="7:7" ht="12" customHeight="1" x14ac:dyDescent="0.25">
      <c r="G546" s="32"/>
    </row>
    <row r="547" spans="7:7" ht="12" customHeight="1" x14ac:dyDescent="0.25">
      <c r="G547" s="32"/>
    </row>
    <row r="548" spans="7:7" ht="12" customHeight="1" x14ac:dyDescent="0.25">
      <c r="G548" s="32"/>
    </row>
    <row r="549" spans="7:7" ht="12" customHeight="1" x14ac:dyDescent="0.25">
      <c r="G549" s="32"/>
    </row>
    <row r="550" spans="7:7" ht="12" customHeight="1" x14ac:dyDescent="0.25">
      <c r="G550" s="32"/>
    </row>
    <row r="551" spans="7:7" ht="12" customHeight="1" x14ac:dyDescent="0.25">
      <c r="G551" s="32"/>
    </row>
    <row r="552" spans="7:7" ht="12" customHeight="1" x14ac:dyDescent="0.25">
      <c r="G552" s="32"/>
    </row>
    <row r="553" spans="7:7" ht="12" customHeight="1" x14ac:dyDescent="0.25">
      <c r="G553" s="32"/>
    </row>
    <row r="554" spans="7:7" ht="12" customHeight="1" x14ac:dyDescent="0.25">
      <c r="G554" s="32"/>
    </row>
    <row r="555" spans="7:7" ht="12" customHeight="1" x14ac:dyDescent="0.25">
      <c r="G555" s="32"/>
    </row>
    <row r="556" spans="7:7" ht="12" customHeight="1" x14ac:dyDescent="0.25">
      <c r="G556" s="32"/>
    </row>
    <row r="557" spans="7:7" ht="12" customHeight="1" x14ac:dyDescent="0.25">
      <c r="G557" s="32"/>
    </row>
    <row r="558" spans="7:7" ht="12" customHeight="1" x14ac:dyDescent="0.25">
      <c r="G558" s="32"/>
    </row>
    <row r="559" spans="7:7" ht="12" customHeight="1" x14ac:dyDescent="0.25">
      <c r="G559" s="32"/>
    </row>
    <row r="560" spans="7:7" ht="12" customHeight="1" x14ac:dyDescent="0.25">
      <c r="G560" s="32"/>
    </row>
    <row r="561" spans="7:7" ht="12" customHeight="1" x14ac:dyDescent="0.25">
      <c r="G561" s="32"/>
    </row>
    <row r="562" spans="7:7" ht="12" customHeight="1" x14ac:dyDescent="0.25">
      <c r="G562" s="32"/>
    </row>
    <row r="563" spans="7:7" ht="12" customHeight="1" x14ac:dyDescent="0.25">
      <c r="G563" s="32"/>
    </row>
    <row r="564" spans="7:7" ht="12" customHeight="1" x14ac:dyDescent="0.25">
      <c r="G564" s="32"/>
    </row>
    <row r="565" spans="7:7" ht="12" customHeight="1" x14ac:dyDescent="0.25">
      <c r="G565" s="32"/>
    </row>
    <row r="566" spans="7:7" ht="12" customHeight="1" x14ac:dyDescent="0.25">
      <c r="G566" s="32"/>
    </row>
    <row r="567" spans="7:7" ht="12" customHeight="1" x14ac:dyDescent="0.25">
      <c r="G567" s="32"/>
    </row>
    <row r="568" spans="7:7" ht="12" customHeight="1" x14ac:dyDescent="0.25">
      <c r="G568" s="32"/>
    </row>
    <row r="569" spans="7:7" ht="12" customHeight="1" x14ac:dyDescent="0.25">
      <c r="G569" s="32"/>
    </row>
    <row r="570" spans="7:7" ht="12" customHeight="1" x14ac:dyDescent="0.25">
      <c r="G570" s="32"/>
    </row>
    <row r="571" spans="7:7" ht="12" customHeight="1" x14ac:dyDescent="0.25">
      <c r="G571" s="32"/>
    </row>
    <row r="572" spans="7:7" ht="12" customHeight="1" x14ac:dyDescent="0.25">
      <c r="G572" s="32"/>
    </row>
    <row r="573" spans="7:7" ht="12" customHeight="1" x14ac:dyDescent="0.25">
      <c r="G573" s="32"/>
    </row>
    <row r="574" spans="7:7" ht="12" customHeight="1" x14ac:dyDescent="0.25">
      <c r="G574" s="32"/>
    </row>
    <row r="575" spans="7:7" ht="12" customHeight="1" x14ac:dyDescent="0.25">
      <c r="G575" s="32"/>
    </row>
    <row r="576" spans="7:7" ht="12" customHeight="1" x14ac:dyDescent="0.25">
      <c r="G576" s="32"/>
    </row>
    <row r="577" spans="7:7" ht="12" customHeight="1" x14ac:dyDescent="0.25">
      <c r="G577" s="32"/>
    </row>
    <row r="578" spans="7:7" ht="12" customHeight="1" x14ac:dyDescent="0.25">
      <c r="G578" s="32"/>
    </row>
    <row r="579" spans="7:7" ht="12" customHeight="1" x14ac:dyDescent="0.25">
      <c r="G579" s="32"/>
    </row>
    <row r="580" spans="7:7" ht="12" customHeight="1" x14ac:dyDescent="0.25">
      <c r="G580" s="32"/>
    </row>
    <row r="581" spans="7:7" ht="12" customHeight="1" x14ac:dyDescent="0.25">
      <c r="G581" s="32"/>
    </row>
    <row r="582" spans="7:7" ht="12" customHeight="1" x14ac:dyDescent="0.25">
      <c r="G582" s="32"/>
    </row>
    <row r="583" spans="7:7" ht="12" customHeight="1" x14ac:dyDescent="0.25">
      <c r="G583" s="32"/>
    </row>
    <row r="584" spans="7:7" ht="12" customHeight="1" x14ac:dyDescent="0.25">
      <c r="G584" s="32"/>
    </row>
    <row r="585" spans="7:7" ht="12" customHeight="1" x14ac:dyDescent="0.25">
      <c r="G585" s="32"/>
    </row>
    <row r="586" spans="7:7" ht="12" customHeight="1" x14ac:dyDescent="0.25">
      <c r="G586" s="32"/>
    </row>
    <row r="587" spans="7:7" ht="12" customHeight="1" x14ac:dyDescent="0.25">
      <c r="G587" s="32"/>
    </row>
    <row r="588" spans="7:7" ht="12" customHeight="1" x14ac:dyDescent="0.25">
      <c r="G588" s="32"/>
    </row>
    <row r="589" spans="7:7" ht="12" customHeight="1" x14ac:dyDescent="0.25">
      <c r="G589" s="32"/>
    </row>
    <row r="590" spans="7:7" ht="12" customHeight="1" x14ac:dyDescent="0.25">
      <c r="G590" s="32"/>
    </row>
    <row r="591" spans="7:7" ht="12" customHeight="1" x14ac:dyDescent="0.25">
      <c r="G591" s="32"/>
    </row>
    <row r="592" spans="7:7" ht="12" customHeight="1" x14ac:dyDescent="0.25">
      <c r="G592" s="32"/>
    </row>
    <row r="593" spans="7:7" ht="12" customHeight="1" x14ac:dyDescent="0.25">
      <c r="G593" s="32"/>
    </row>
    <row r="594" spans="7:7" ht="12" customHeight="1" x14ac:dyDescent="0.25">
      <c r="G594" s="32"/>
    </row>
    <row r="595" spans="7:7" ht="12" customHeight="1" x14ac:dyDescent="0.25">
      <c r="G595" s="32"/>
    </row>
    <row r="596" spans="7:7" ht="12" customHeight="1" x14ac:dyDescent="0.25">
      <c r="G596" s="32"/>
    </row>
    <row r="597" spans="7:7" ht="12" customHeight="1" x14ac:dyDescent="0.25">
      <c r="G597" s="32"/>
    </row>
    <row r="598" spans="7:7" ht="12" customHeight="1" x14ac:dyDescent="0.25">
      <c r="G598" s="32"/>
    </row>
    <row r="599" spans="7:7" ht="12" customHeight="1" x14ac:dyDescent="0.25">
      <c r="G599" s="32"/>
    </row>
    <row r="600" spans="7:7" ht="12" customHeight="1" x14ac:dyDescent="0.25">
      <c r="G600" s="32"/>
    </row>
    <row r="601" spans="7:7" ht="12" customHeight="1" x14ac:dyDescent="0.25">
      <c r="G601" s="32"/>
    </row>
    <row r="602" spans="7:7" ht="12" customHeight="1" x14ac:dyDescent="0.25">
      <c r="G602" s="32"/>
    </row>
    <row r="603" spans="7:7" ht="12" customHeight="1" x14ac:dyDescent="0.25">
      <c r="G603" s="32"/>
    </row>
    <row r="604" spans="7:7" ht="12" customHeight="1" x14ac:dyDescent="0.25">
      <c r="G604" s="32"/>
    </row>
    <row r="605" spans="7:7" ht="12" customHeight="1" x14ac:dyDescent="0.25">
      <c r="G605" s="32"/>
    </row>
    <row r="606" spans="7:7" ht="12" customHeight="1" x14ac:dyDescent="0.25">
      <c r="G606" s="32"/>
    </row>
    <row r="607" spans="7:7" ht="12" customHeight="1" x14ac:dyDescent="0.25">
      <c r="G607" s="32"/>
    </row>
    <row r="608" spans="7:7" ht="12" customHeight="1" x14ac:dyDescent="0.25">
      <c r="G608" s="32"/>
    </row>
    <row r="609" spans="7:7" ht="12" customHeight="1" x14ac:dyDescent="0.25">
      <c r="G609" s="32"/>
    </row>
    <row r="610" spans="7:7" ht="12" customHeight="1" x14ac:dyDescent="0.25">
      <c r="G610" s="32"/>
    </row>
    <row r="611" spans="7:7" ht="12" customHeight="1" x14ac:dyDescent="0.25">
      <c r="G611" s="32"/>
    </row>
    <row r="612" spans="7:7" ht="12" customHeight="1" x14ac:dyDescent="0.25">
      <c r="G612" s="32"/>
    </row>
    <row r="613" spans="7:7" ht="12" customHeight="1" x14ac:dyDescent="0.25">
      <c r="G613" s="32"/>
    </row>
    <row r="614" spans="7:7" ht="12" customHeight="1" x14ac:dyDescent="0.25">
      <c r="G614" s="32"/>
    </row>
    <row r="615" spans="7:7" ht="12" customHeight="1" x14ac:dyDescent="0.25">
      <c r="G615" s="32"/>
    </row>
    <row r="616" spans="7:7" ht="12" customHeight="1" x14ac:dyDescent="0.25">
      <c r="G616" s="32"/>
    </row>
    <row r="617" spans="7:7" ht="12" customHeight="1" x14ac:dyDescent="0.25">
      <c r="G617" s="32"/>
    </row>
    <row r="618" spans="7:7" ht="12" customHeight="1" x14ac:dyDescent="0.25">
      <c r="G618" s="32"/>
    </row>
    <row r="619" spans="7:7" ht="12" customHeight="1" x14ac:dyDescent="0.25">
      <c r="G619" s="32"/>
    </row>
    <row r="620" spans="7:7" ht="12" customHeight="1" x14ac:dyDescent="0.25">
      <c r="G620" s="32"/>
    </row>
    <row r="621" spans="7:7" ht="12" customHeight="1" x14ac:dyDescent="0.25">
      <c r="G621" s="32"/>
    </row>
    <row r="622" spans="7:7" ht="12" customHeight="1" x14ac:dyDescent="0.25">
      <c r="G622" s="32"/>
    </row>
    <row r="623" spans="7:7" ht="12" customHeight="1" x14ac:dyDescent="0.25">
      <c r="G623" s="32"/>
    </row>
    <row r="624" spans="7:7" ht="12" customHeight="1" x14ac:dyDescent="0.25">
      <c r="G624" s="32"/>
    </row>
    <row r="625" spans="7:7" ht="12" customHeight="1" x14ac:dyDescent="0.25">
      <c r="G625" s="32"/>
    </row>
    <row r="626" spans="7:7" ht="12" customHeight="1" x14ac:dyDescent="0.25">
      <c r="G626" s="32"/>
    </row>
    <row r="627" spans="7:7" ht="12" customHeight="1" x14ac:dyDescent="0.25">
      <c r="G627" s="32"/>
    </row>
    <row r="628" spans="7:7" ht="12" customHeight="1" x14ac:dyDescent="0.25">
      <c r="G628" s="32"/>
    </row>
    <row r="629" spans="7:7" ht="12" customHeight="1" x14ac:dyDescent="0.25">
      <c r="G629" s="32"/>
    </row>
    <row r="630" spans="7:7" ht="12" customHeight="1" x14ac:dyDescent="0.25">
      <c r="G630" s="32"/>
    </row>
    <row r="631" spans="7:7" ht="12" customHeight="1" x14ac:dyDescent="0.25">
      <c r="G631" s="32"/>
    </row>
    <row r="632" spans="7:7" ht="12" customHeight="1" x14ac:dyDescent="0.25">
      <c r="G632" s="32"/>
    </row>
    <row r="633" spans="7:7" ht="12" customHeight="1" x14ac:dyDescent="0.25">
      <c r="G633" s="32"/>
    </row>
    <row r="634" spans="7:7" ht="12" customHeight="1" x14ac:dyDescent="0.25">
      <c r="G634" s="32"/>
    </row>
    <row r="635" spans="7:7" ht="12" customHeight="1" x14ac:dyDescent="0.25">
      <c r="G635" s="32"/>
    </row>
    <row r="636" spans="7:7" ht="12" customHeight="1" x14ac:dyDescent="0.25">
      <c r="G636" s="32"/>
    </row>
    <row r="637" spans="7:7" ht="12" customHeight="1" x14ac:dyDescent="0.25">
      <c r="G637" s="32"/>
    </row>
    <row r="638" spans="7:7" ht="12" customHeight="1" x14ac:dyDescent="0.25">
      <c r="G638" s="32"/>
    </row>
    <row r="639" spans="7:7" ht="12" customHeight="1" x14ac:dyDescent="0.25">
      <c r="G639" s="32"/>
    </row>
    <row r="640" spans="7:7" ht="12" customHeight="1" x14ac:dyDescent="0.25">
      <c r="G640" s="32"/>
    </row>
    <row r="641" spans="7:7" ht="12" customHeight="1" x14ac:dyDescent="0.25">
      <c r="G641" s="32"/>
    </row>
    <row r="642" spans="7:7" ht="12" customHeight="1" x14ac:dyDescent="0.25">
      <c r="G642" s="32"/>
    </row>
    <row r="643" spans="7:7" ht="12" customHeight="1" x14ac:dyDescent="0.25">
      <c r="G643" s="32"/>
    </row>
    <row r="644" spans="7:7" ht="12" customHeight="1" x14ac:dyDescent="0.25">
      <c r="G644" s="32"/>
    </row>
    <row r="645" spans="7:7" ht="12" customHeight="1" x14ac:dyDescent="0.25">
      <c r="G645" s="32"/>
    </row>
    <row r="646" spans="7:7" ht="12" customHeight="1" x14ac:dyDescent="0.25">
      <c r="G646" s="32"/>
    </row>
    <row r="647" spans="7:7" ht="12" customHeight="1" x14ac:dyDescent="0.25">
      <c r="G647" s="32"/>
    </row>
    <row r="648" spans="7:7" ht="12" customHeight="1" x14ac:dyDescent="0.25">
      <c r="G648" s="32"/>
    </row>
    <row r="649" spans="7:7" ht="12" customHeight="1" x14ac:dyDescent="0.25">
      <c r="G649" s="32"/>
    </row>
    <row r="650" spans="7:7" ht="12" customHeight="1" x14ac:dyDescent="0.25">
      <c r="G650" s="32"/>
    </row>
    <row r="651" spans="7:7" ht="12" customHeight="1" x14ac:dyDescent="0.25">
      <c r="G651" s="32"/>
    </row>
    <row r="652" spans="7:7" ht="12" customHeight="1" x14ac:dyDescent="0.25">
      <c r="G652" s="32"/>
    </row>
    <row r="653" spans="7:7" ht="12" customHeight="1" x14ac:dyDescent="0.25">
      <c r="G653" s="32"/>
    </row>
    <row r="654" spans="7:7" ht="12" customHeight="1" x14ac:dyDescent="0.25">
      <c r="G654" s="32"/>
    </row>
    <row r="655" spans="7:7" ht="12" customHeight="1" x14ac:dyDescent="0.25">
      <c r="G655" s="32"/>
    </row>
    <row r="656" spans="7:7" ht="12" customHeight="1" x14ac:dyDescent="0.25">
      <c r="G656" s="32"/>
    </row>
    <row r="657" spans="7:7" ht="12" customHeight="1" x14ac:dyDescent="0.25">
      <c r="G657" s="32"/>
    </row>
    <row r="658" spans="7:7" ht="12" customHeight="1" x14ac:dyDescent="0.25">
      <c r="G658" s="32"/>
    </row>
    <row r="659" spans="7:7" ht="12" customHeight="1" x14ac:dyDescent="0.25">
      <c r="G659" s="32"/>
    </row>
    <row r="660" spans="7:7" ht="12" customHeight="1" x14ac:dyDescent="0.25">
      <c r="G660" s="32"/>
    </row>
    <row r="661" spans="7:7" ht="12" customHeight="1" x14ac:dyDescent="0.25">
      <c r="G661" s="32"/>
    </row>
    <row r="662" spans="7:7" ht="12" customHeight="1" x14ac:dyDescent="0.25">
      <c r="G662" s="32"/>
    </row>
    <row r="663" spans="7:7" ht="12" customHeight="1" x14ac:dyDescent="0.25">
      <c r="G663" s="32"/>
    </row>
    <row r="664" spans="7:7" ht="12" customHeight="1" x14ac:dyDescent="0.25">
      <c r="G664" s="32"/>
    </row>
    <row r="665" spans="7:7" ht="12" customHeight="1" x14ac:dyDescent="0.25">
      <c r="G665" s="32"/>
    </row>
    <row r="666" spans="7:7" ht="12" customHeight="1" x14ac:dyDescent="0.25">
      <c r="G666" s="32"/>
    </row>
    <row r="667" spans="7:7" ht="12" customHeight="1" x14ac:dyDescent="0.25">
      <c r="G667" s="32"/>
    </row>
  </sheetData>
  <mergeCells count="9">
    <mergeCell ref="A160:C160"/>
    <mergeCell ref="A161:C161"/>
    <mergeCell ref="A162:C162"/>
    <mergeCell ref="A2:G2"/>
    <mergeCell ref="A77:C77"/>
    <mergeCell ref="A78:C78"/>
    <mergeCell ref="A79:C79"/>
    <mergeCell ref="A81:G81"/>
    <mergeCell ref="A87:F87"/>
  </mergeCells>
  <pageMargins left="0.70866141732283505" right="0.70866141732283505" top="0.74803149606299202" bottom="0.74803149606299202" header="0.31496062992126" footer="0.31496062992126"/>
  <pageSetup paperSize="9" scale="60" firstPageNumber="7" orientation="portrait" useFirstPageNumber="1" r:id="rId1"/>
  <headerFooter>
    <oddHeader xml:space="preserve">&amp;CMOSES KOTANE LOCAL MUNICIPALITY
TENDER NO: 009/MKLM/2025/2026
TENDER: REFURBISHMENT OF THREE (3) CEMETERIES IN TLOKWENG
</oddHeader>
    <oddFooter xml:space="preserve">&amp;C&amp;"Garamond,Regular"&amp;16C2.&amp;P&amp;"-,Regular"&amp;12
</oddFooter>
  </headerFooter>
  <rowBreaks count="1" manualBreakCount="1">
    <brk id="79" max="16383" man="1"/>
  </rowBreaks>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5DFC-C4B1-4F31-A2DE-1D7CB229A14D}">
  <sheetPr>
    <tabColor rgb="FF92D050"/>
  </sheetPr>
  <dimension ref="A1:G67"/>
  <sheetViews>
    <sheetView view="pageBreakPreview" zoomScale="115" zoomScaleNormal="100" zoomScaleSheetLayoutView="115" workbookViewId="0">
      <selection activeCell="H226" sqref="H226"/>
    </sheetView>
  </sheetViews>
  <sheetFormatPr defaultColWidth="9.109375" defaultRowHeight="15" x14ac:dyDescent="0.25"/>
  <cols>
    <col min="1" max="1" width="10.109375" style="54" customWidth="1"/>
    <col min="2" max="2" width="14.44140625" style="54" customWidth="1"/>
    <col min="3" max="3" width="49.5546875" style="54" customWidth="1"/>
    <col min="4" max="4" width="12.109375" style="54" customWidth="1"/>
    <col min="5" max="5" width="16.5546875" style="54" customWidth="1"/>
    <col min="6" max="6" width="17.33203125" style="54" customWidth="1"/>
    <col min="7" max="7" width="21.5546875" style="54" customWidth="1"/>
    <col min="8" max="16384" width="9.109375" style="54"/>
  </cols>
  <sheetData>
    <row r="1" spans="1:7" s="33" customFormat="1" ht="15.75" customHeight="1" x14ac:dyDescent="0.3">
      <c r="A1" s="217"/>
      <c r="B1" s="162"/>
      <c r="C1" s="280"/>
      <c r="D1" s="162"/>
      <c r="E1" s="162"/>
      <c r="F1" s="162"/>
      <c r="G1" s="162"/>
    </row>
    <row r="2" spans="1:7" s="33" customFormat="1" ht="15.75" customHeight="1" x14ac:dyDescent="0.3">
      <c r="A2" s="783" t="s">
        <v>907</v>
      </c>
      <c r="B2" s="783"/>
      <c r="C2" s="783"/>
      <c r="D2" s="783"/>
      <c r="E2" s="783"/>
      <c r="F2" s="783"/>
      <c r="G2" s="783"/>
    </row>
    <row r="3" spans="1:7" s="33" customFormat="1" ht="15.75" customHeight="1" thickBot="1" x14ac:dyDescent="0.35">
      <c r="A3" s="222"/>
      <c r="B3" s="162"/>
      <c r="C3" s="280"/>
      <c r="D3" s="162"/>
      <c r="E3" s="162"/>
      <c r="F3" s="162"/>
      <c r="G3" s="162"/>
    </row>
    <row r="4" spans="1:7" s="280" customFormat="1" ht="15.75" customHeight="1" x14ac:dyDescent="0.3">
      <c r="A4" s="163"/>
      <c r="B4" s="164"/>
      <c r="C4" s="164"/>
      <c r="D4" s="164"/>
      <c r="E4" s="164"/>
      <c r="F4" s="166"/>
      <c r="G4" s="167"/>
    </row>
    <row r="5" spans="1:7" s="280" customFormat="1" ht="15.75" customHeight="1" x14ac:dyDescent="0.3">
      <c r="A5" s="384" t="s">
        <v>126</v>
      </c>
      <c r="B5" s="169" t="s">
        <v>127</v>
      </c>
      <c r="C5" s="169" t="s">
        <v>0</v>
      </c>
      <c r="D5" s="169" t="s">
        <v>1</v>
      </c>
      <c r="E5" s="169" t="s">
        <v>26</v>
      </c>
      <c r="F5" s="169" t="s">
        <v>2</v>
      </c>
      <c r="G5" s="171" t="s">
        <v>3</v>
      </c>
    </row>
    <row r="6" spans="1:7" s="280" customFormat="1" ht="15.75" customHeight="1" x14ac:dyDescent="0.3">
      <c r="A6" s="384" t="s">
        <v>128</v>
      </c>
      <c r="B6" s="169" t="s">
        <v>129</v>
      </c>
      <c r="C6" s="172"/>
      <c r="D6" s="173"/>
      <c r="E6" s="173"/>
      <c r="F6" s="175"/>
      <c r="G6" s="176"/>
    </row>
    <row r="7" spans="1:7" s="33" customFormat="1" ht="15.75" customHeight="1" thickBot="1" x14ac:dyDescent="0.35">
      <c r="A7" s="120"/>
      <c r="B7" s="93"/>
      <c r="C7" s="93"/>
      <c r="D7" s="93"/>
      <c r="E7" s="93"/>
      <c r="F7" s="94"/>
      <c r="G7" s="682"/>
    </row>
    <row r="8" spans="1:7" s="33" customFormat="1" ht="15.75" customHeight="1" x14ac:dyDescent="0.3">
      <c r="A8" s="137"/>
      <c r="B8" s="35"/>
      <c r="C8" s="37"/>
      <c r="D8" s="35"/>
      <c r="E8" s="35"/>
      <c r="F8" s="687"/>
      <c r="G8" s="688"/>
    </row>
    <row r="9" spans="1:7" s="33" customFormat="1" ht="15.75" customHeight="1" x14ac:dyDescent="0.3">
      <c r="A9" s="182"/>
      <c r="B9" s="173"/>
      <c r="C9" s="186"/>
      <c r="D9" s="173"/>
      <c r="E9" s="173"/>
      <c r="F9" s="184"/>
      <c r="G9" s="185"/>
    </row>
    <row r="10" spans="1:7" s="33" customFormat="1" ht="15.75" customHeight="1" x14ac:dyDescent="0.3">
      <c r="A10" s="386">
        <v>10</v>
      </c>
      <c r="B10" s="173"/>
      <c r="C10" s="186" t="str">
        <f>A2</f>
        <v>SECTION 10 : FLOODLIGHTING</v>
      </c>
      <c r="D10" s="173"/>
      <c r="E10" s="173"/>
      <c r="F10" s="184"/>
      <c r="G10" s="185"/>
    </row>
    <row r="11" spans="1:7" s="33" customFormat="1" ht="21.6" customHeight="1" x14ac:dyDescent="0.3">
      <c r="A11" s="182"/>
      <c r="B11" s="173"/>
      <c r="C11" s="186" t="s">
        <v>908</v>
      </c>
      <c r="D11" s="173"/>
      <c r="E11" s="173"/>
      <c r="F11" s="184"/>
      <c r="G11" s="185"/>
    </row>
    <row r="12" spans="1:7" s="33" customFormat="1" ht="21.6" customHeight="1" x14ac:dyDescent="0.3">
      <c r="A12" s="182"/>
      <c r="B12" s="173"/>
      <c r="C12" s="186" t="s">
        <v>909</v>
      </c>
      <c r="D12" s="173"/>
      <c r="E12" s="173"/>
      <c r="F12" s="184"/>
      <c r="G12" s="185"/>
    </row>
    <row r="13" spans="1:7" s="33" customFormat="1" ht="15.75" customHeight="1" x14ac:dyDescent="0.3">
      <c r="A13" s="182"/>
      <c r="B13" s="173"/>
      <c r="C13" s="186"/>
      <c r="D13" s="173"/>
      <c r="E13" s="173"/>
      <c r="F13" s="184"/>
      <c r="G13" s="185"/>
    </row>
    <row r="14" spans="1:7" ht="15.75" customHeight="1" x14ac:dyDescent="0.25">
      <c r="A14" s="386"/>
      <c r="B14" s="387"/>
      <c r="C14" s="387" t="s">
        <v>910</v>
      </c>
      <c r="D14" s="387"/>
      <c r="E14" s="387"/>
      <c r="F14" s="387"/>
      <c r="G14" s="388"/>
    </row>
    <row r="15" spans="1:7" ht="15.75" customHeight="1" x14ac:dyDescent="0.25">
      <c r="A15" s="390"/>
      <c r="B15" s="387"/>
      <c r="C15" s="387"/>
      <c r="D15" s="387"/>
      <c r="E15" s="387"/>
      <c r="F15" s="387"/>
      <c r="G15" s="388"/>
    </row>
    <row r="16" spans="1:7" ht="15.75" customHeight="1" x14ac:dyDescent="0.25">
      <c r="A16" s="390">
        <v>10.1</v>
      </c>
      <c r="B16" s="387"/>
      <c r="C16" s="391" t="s">
        <v>911</v>
      </c>
      <c r="D16" s="387"/>
      <c r="E16" s="387"/>
      <c r="F16" s="689"/>
      <c r="G16" s="690"/>
    </row>
    <row r="17" spans="1:7" ht="15.75" customHeight="1" x14ac:dyDescent="0.25">
      <c r="A17" s="390"/>
      <c r="B17" s="387"/>
      <c r="C17" s="391" t="s">
        <v>912</v>
      </c>
      <c r="D17" s="387"/>
      <c r="E17" s="387"/>
      <c r="F17" s="689"/>
      <c r="G17" s="690"/>
    </row>
    <row r="18" spans="1:7" ht="15.75" customHeight="1" x14ac:dyDescent="0.25">
      <c r="A18" s="390"/>
      <c r="B18" s="387"/>
      <c r="C18" s="387" t="s">
        <v>913</v>
      </c>
      <c r="D18" s="392" t="s">
        <v>7</v>
      </c>
      <c r="E18" s="392">
        <v>10</v>
      </c>
      <c r="F18" s="394"/>
      <c r="G18" s="395"/>
    </row>
    <row r="19" spans="1:7" ht="15.75" customHeight="1" x14ac:dyDescent="0.25">
      <c r="A19" s="390"/>
      <c r="B19" s="387"/>
      <c r="C19" s="391"/>
      <c r="D19" s="392"/>
      <c r="E19" s="392"/>
      <c r="F19" s="396"/>
      <c r="G19" s="397"/>
    </row>
    <row r="20" spans="1:7" ht="20.25" customHeight="1" x14ac:dyDescent="0.25">
      <c r="A20" s="390">
        <v>10.199999999999999</v>
      </c>
      <c r="B20" s="387"/>
      <c r="C20" s="391" t="s">
        <v>914</v>
      </c>
      <c r="D20" s="392"/>
      <c r="E20" s="392"/>
      <c r="F20" s="396"/>
      <c r="G20" s="397"/>
    </row>
    <row r="21" spans="1:7" ht="15.75" customHeight="1" x14ac:dyDescent="0.25">
      <c r="A21" s="390"/>
      <c r="B21" s="610"/>
      <c r="C21" s="391" t="s">
        <v>915</v>
      </c>
      <c r="D21" s="392"/>
      <c r="E21" s="392"/>
      <c r="F21" s="396"/>
      <c r="G21" s="397"/>
    </row>
    <row r="22" spans="1:7" ht="15.75" customHeight="1" x14ac:dyDescent="0.25">
      <c r="A22" s="390"/>
      <c r="B22" s="610"/>
      <c r="C22" s="387" t="s">
        <v>913</v>
      </c>
      <c r="D22" s="396" t="s">
        <v>7</v>
      </c>
      <c r="E22" s="392">
        <v>20</v>
      </c>
      <c r="F22" s="394"/>
      <c r="G22" s="395"/>
    </row>
    <row r="23" spans="1:7" ht="15.75" customHeight="1" x14ac:dyDescent="0.25">
      <c r="A23" s="390"/>
      <c r="B23" s="610"/>
      <c r="C23" s="255"/>
      <c r="D23" s="396"/>
      <c r="E23" s="396"/>
      <c r="F23" s="400"/>
      <c r="G23" s="397"/>
    </row>
    <row r="24" spans="1:7" ht="15.75" customHeight="1" x14ac:dyDescent="0.25">
      <c r="A24" s="390"/>
      <c r="B24" s="610"/>
      <c r="C24" s="387" t="s">
        <v>916</v>
      </c>
      <c r="D24" s="387"/>
      <c r="E24" s="387"/>
      <c r="F24" s="387"/>
      <c r="G24" s="388"/>
    </row>
    <row r="25" spans="1:7" ht="15.75" customHeight="1" x14ac:dyDescent="0.25">
      <c r="A25" s="390"/>
      <c r="B25" s="610"/>
      <c r="C25" s="387"/>
      <c r="D25" s="387"/>
      <c r="E25" s="387"/>
      <c r="F25" s="387"/>
      <c r="G25" s="388"/>
    </row>
    <row r="26" spans="1:7" ht="15.75" customHeight="1" x14ac:dyDescent="0.25">
      <c r="A26" s="390">
        <v>10.3</v>
      </c>
      <c r="B26" s="610"/>
      <c r="C26" s="391" t="s">
        <v>917</v>
      </c>
      <c r="D26" s="387"/>
      <c r="E26" s="387"/>
      <c r="F26" s="689"/>
      <c r="G26" s="690"/>
    </row>
    <row r="27" spans="1:7" ht="15.75" customHeight="1" x14ac:dyDescent="0.25">
      <c r="A27" s="390"/>
      <c r="B27" s="610"/>
      <c r="C27" s="391" t="s">
        <v>918</v>
      </c>
      <c r="D27" s="392"/>
      <c r="E27" s="392"/>
      <c r="F27" s="394"/>
      <c r="G27" s="395"/>
    </row>
    <row r="28" spans="1:7" ht="15.75" customHeight="1" x14ac:dyDescent="0.25">
      <c r="A28" s="390"/>
      <c r="B28" s="610"/>
      <c r="C28" s="391" t="s">
        <v>919</v>
      </c>
      <c r="D28" s="392"/>
      <c r="E28" s="392"/>
      <c r="F28" s="394"/>
      <c r="G28" s="395"/>
    </row>
    <row r="29" spans="1:7" ht="15.75" customHeight="1" x14ac:dyDescent="0.25">
      <c r="A29" s="390"/>
      <c r="B29" s="610"/>
      <c r="C29" s="391" t="s">
        <v>920</v>
      </c>
      <c r="D29" s="392"/>
      <c r="E29" s="392"/>
      <c r="F29" s="396"/>
      <c r="G29" s="397"/>
    </row>
    <row r="30" spans="1:7" ht="15.75" customHeight="1" x14ac:dyDescent="0.25">
      <c r="A30" s="390"/>
      <c r="B30" s="610"/>
      <c r="C30" s="387" t="s">
        <v>921</v>
      </c>
      <c r="D30" s="392"/>
      <c r="E30" s="392"/>
      <c r="F30" s="396"/>
      <c r="G30" s="397"/>
    </row>
    <row r="31" spans="1:7" ht="15.75" customHeight="1" x14ac:dyDescent="0.25">
      <c r="A31" s="390"/>
      <c r="B31" s="610"/>
      <c r="C31" s="387" t="s">
        <v>922</v>
      </c>
      <c r="D31" s="392" t="s">
        <v>81</v>
      </c>
      <c r="E31" s="392">
        <v>1</v>
      </c>
      <c r="F31" s="392">
        <v>650000</v>
      </c>
      <c r="G31" s="395">
        <f>F31*E31</f>
        <v>650000</v>
      </c>
    </row>
    <row r="32" spans="1:7" ht="15.75" customHeight="1" x14ac:dyDescent="0.25">
      <c r="A32" s="390"/>
      <c r="B32" s="610"/>
      <c r="C32" s="255"/>
      <c r="D32" s="396"/>
      <c r="E32" s="394"/>
      <c r="F32" s="400"/>
      <c r="G32" s="395"/>
    </row>
    <row r="33" spans="1:7" ht="15.75" customHeight="1" x14ac:dyDescent="0.25">
      <c r="A33" s="390">
        <v>10.4</v>
      </c>
      <c r="B33" s="610"/>
      <c r="C33" s="387" t="s">
        <v>285</v>
      </c>
      <c r="D33" s="392"/>
      <c r="E33" s="392"/>
      <c r="F33" s="396"/>
      <c r="G33" s="397"/>
    </row>
    <row r="34" spans="1:7" ht="15.75" customHeight="1" x14ac:dyDescent="0.25">
      <c r="A34" s="390"/>
      <c r="B34" s="610"/>
      <c r="C34" s="255" t="s">
        <v>923</v>
      </c>
      <c r="D34" s="396" t="s">
        <v>5</v>
      </c>
      <c r="E34" s="753"/>
      <c r="F34" s="394">
        <f>G31</f>
        <v>650000</v>
      </c>
      <c r="G34" s="395"/>
    </row>
    <row r="35" spans="1:7" ht="15.75" customHeight="1" x14ac:dyDescent="0.25">
      <c r="A35" s="390"/>
      <c r="B35" s="610"/>
      <c r="C35" s="255"/>
      <c r="D35" s="396"/>
      <c r="E35" s="394"/>
      <c r="F35" s="400"/>
      <c r="G35" s="395"/>
    </row>
    <row r="36" spans="1:7" ht="15.75" customHeight="1" x14ac:dyDescent="0.25">
      <c r="A36" s="390"/>
      <c r="B36" s="610"/>
      <c r="C36" s="255" t="s">
        <v>924</v>
      </c>
      <c r="D36" s="396"/>
      <c r="E36" s="396"/>
      <c r="F36" s="400"/>
      <c r="G36" s="397"/>
    </row>
    <row r="37" spans="1:7" ht="15.75" customHeight="1" x14ac:dyDescent="0.25">
      <c r="A37" s="390"/>
      <c r="B37" s="610"/>
      <c r="C37" s="255"/>
      <c r="D37" s="396"/>
      <c r="E37" s="396"/>
      <c r="F37" s="400"/>
      <c r="G37" s="397"/>
    </row>
    <row r="38" spans="1:7" ht="15.75" customHeight="1" x14ac:dyDescent="0.25">
      <c r="A38" s="390">
        <v>10.5</v>
      </c>
      <c r="B38" s="610"/>
      <c r="C38" s="255" t="s">
        <v>925</v>
      </c>
      <c r="D38" s="396"/>
      <c r="E38" s="396"/>
      <c r="F38" s="400"/>
      <c r="G38" s="397"/>
    </row>
    <row r="39" spans="1:7" ht="17.25" customHeight="1" x14ac:dyDescent="0.25">
      <c r="A39" s="390"/>
      <c r="B39" s="610"/>
      <c r="C39" s="255" t="s">
        <v>926</v>
      </c>
      <c r="D39" s="387"/>
      <c r="E39" s="387"/>
      <c r="F39" s="387"/>
      <c r="G39" s="388"/>
    </row>
    <row r="40" spans="1:7" ht="17.25" customHeight="1" x14ac:dyDescent="0.25">
      <c r="A40" s="390"/>
      <c r="B40" s="610"/>
      <c r="C40" s="387" t="s">
        <v>927</v>
      </c>
      <c r="D40" s="392" t="s">
        <v>81</v>
      </c>
      <c r="E40" s="392">
        <v>1</v>
      </c>
      <c r="F40" s="392">
        <f>57500-570.3</f>
        <v>56929.7</v>
      </c>
      <c r="G40" s="395">
        <f>F40*E40</f>
        <v>56929.7</v>
      </c>
    </row>
    <row r="41" spans="1:7" ht="15.75" customHeight="1" x14ac:dyDescent="0.25">
      <c r="A41" s="390"/>
      <c r="B41" s="610"/>
      <c r="C41" s="391"/>
      <c r="D41" s="392"/>
      <c r="E41" s="392"/>
      <c r="F41" s="394"/>
      <c r="G41" s="395"/>
    </row>
    <row r="42" spans="1:7" ht="15.75" customHeight="1" x14ac:dyDescent="0.25">
      <c r="A42" s="390">
        <v>10.6</v>
      </c>
      <c r="B42" s="610"/>
      <c r="C42" s="387" t="s">
        <v>285</v>
      </c>
      <c r="D42" s="392"/>
      <c r="E42" s="392"/>
      <c r="F42" s="396"/>
      <c r="G42" s="397"/>
    </row>
    <row r="43" spans="1:7" ht="15.75" customHeight="1" x14ac:dyDescent="0.25">
      <c r="A43" s="390"/>
      <c r="B43" s="610"/>
      <c r="C43" s="255" t="s">
        <v>928</v>
      </c>
      <c r="D43" s="396" t="s">
        <v>5</v>
      </c>
      <c r="E43" s="753"/>
      <c r="F43" s="394">
        <f>G40</f>
        <v>56929.7</v>
      </c>
      <c r="G43" s="395"/>
    </row>
    <row r="44" spans="1:7" ht="15.75" customHeight="1" x14ac:dyDescent="0.25">
      <c r="A44" s="390"/>
      <c r="B44" s="610"/>
      <c r="C44" s="387"/>
      <c r="D44" s="392"/>
      <c r="E44" s="392"/>
      <c r="F44" s="396"/>
      <c r="G44" s="397"/>
    </row>
    <row r="45" spans="1:7" ht="15.75" customHeight="1" x14ac:dyDescent="0.25">
      <c r="A45" s="390"/>
      <c r="B45" s="610"/>
      <c r="C45" s="391" t="s">
        <v>929</v>
      </c>
      <c r="D45" s="392"/>
      <c r="E45" s="392"/>
      <c r="F45" s="394"/>
      <c r="G45" s="395"/>
    </row>
    <row r="46" spans="1:7" ht="15.75" customHeight="1" x14ac:dyDescent="0.25">
      <c r="A46" s="390"/>
      <c r="B46" s="610"/>
      <c r="C46" s="391"/>
      <c r="D46" s="392"/>
      <c r="E46" s="392"/>
      <c r="F46" s="394"/>
      <c r="G46" s="395"/>
    </row>
    <row r="47" spans="1:7" ht="15.75" customHeight="1" x14ac:dyDescent="0.25">
      <c r="A47" s="390">
        <v>10.7</v>
      </c>
      <c r="B47" s="610"/>
      <c r="C47" s="387" t="s">
        <v>930</v>
      </c>
      <c r="D47" s="392" t="s">
        <v>125</v>
      </c>
      <c r="E47" s="392">
        <f>96/2</f>
        <v>48</v>
      </c>
      <c r="F47" s="394"/>
      <c r="G47" s="397"/>
    </row>
    <row r="48" spans="1:7" ht="15.75" customHeight="1" x14ac:dyDescent="0.25">
      <c r="A48" s="390"/>
      <c r="B48" s="610"/>
      <c r="C48" s="255"/>
      <c r="D48" s="396"/>
      <c r="E48" s="394"/>
      <c r="F48" s="400"/>
      <c r="G48" s="395"/>
    </row>
    <row r="49" spans="1:7" ht="15.75" customHeight="1" x14ac:dyDescent="0.25">
      <c r="A49" s="390">
        <v>10.8</v>
      </c>
      <c r="B49" s="610"/>
      <c r="C49" s="255" t="s">
        <v>931</v>
      </c>
      <c r="D49" s="392" t="s">
        <v>125</v>
      </c>
      <c r="E49" s="392">
        <f>96/2</f>
        <v>48</v>
      </c>
      <c r="F49" s="394"/>
      <c r="G49" s="397"/>
    </row>
    <row r="50" spans="1:7" ht="15.75" customHeight="1" x14ac:dyDescent="0.25">
      <c r="A50" s="390"/>
      <c r="B50" s="610"/>
      <c r="C50" s="391"/>
      <c r="D50" s="392"/>
      <c r="E50" s="392"/>
      <c r="F50" s="394"/>
      <c r="G50" s="395"/>
    </row>
    <row r="51" spans="1:7" ht="15.75" customHeight="1" x14ac:dyDescent="0.25">
      <c r="A51" s="390"/>
      <c r="B51" s="610"/>
      <c r="C51" s="387"/>
      <c r="D51" s="392"/>
      <c r="E51" s="392"/>
      <c r="F51" s="396"/>
      <c r="G51" s="397"/>
    </row>
    <row r="52" spans="1:7" ht="15.75" customHeight="1" x14ac:dyDescent="0.25">
      <c r="A52" s="390"/>
      <c r="B52" s="610"/>
      <c r="C52" s="255"/>
      <c r="D52" s="396"/>
      <c r="E52" s="394"/>
      <c r="F52" s="400"/>
      <c r="G52" s="395"/>
    </row>
    <row r="53" spans="1:7" ht="15.75" customHeight="1" x14ac:dyDescent="0.25">
      <c r="A53" s="390"/>
      <c r="B53" s="387"/>
      <c r="C53" s="391"/>
      <c r="D53" s="387"/>
      <c r="E53" s="387"/>
      <c r="F53" s="387"/>
      <c r="G53" s="388"/>
    </row>
    <row r="54" spans="1:7" ht="15.75" customHeight="1" x14ac:dyDescent="0.25">
      <c r="A54" s="390"/>
      <c r="B54" s="387"/>
      <c r="C54" s="391"/>
      <c r="D54" s="387"/>
      <c r="E54" s="387"/>
      <c r="F54" s="387"/>
      <c r="G54" s="388"/>
    </row>
    <row r="55" spans="1:7" ht="15.75" customHeight="1" x14ac:dyDescent="0.25">
      <c r="A55" s="609"/>
      <c r="B55" s="691"/>
      <c r="C55" s="692"/>
      <c r="D55" s="691"/>
      <c r="E55" s="691"/>
      <c r="F55" s="691"/>
      <c r="G55" s="693"/>
    </row>
    <row r="56" spans="1:7" ht="15.75" customHeight="1" x14ac:dyDescent="0.25">
      <c r="A56" s="609"/>
      <c r="B56" s="691"/>
      <c r="C56" s="692"/>
      <c r="D56" s="691"/>
      <c r="E56" s="691"/>
      <c r="F56" s="691"/>
      <c r="G56" s="693"/>
    </row>
    <row r="57" spans="1:7" ht="15.75" customHeight="1" x14ac:dyDescent="0.25">
      <c r="A57" s="609"/>
      <c r="B57" s="691"/>
      <c r="C57" s="691"/>
      <c r="D57" s="691"/>
      <c r="E57" s="691"/>
      <c r="F57" s="691"/>
      <c r="G57" s="693"/>
    </row>
    <row r="58" spans="1:7" ht="15.75" customHeight="1" x14ac:dyDescent="0.25">
      <c r="A58" s="609"/>
      <c r="B58" s="691"/>
      <c r="C58" s="691"/>
      <c r="D58" s="691"/>
      <c r="E58" s="691"/>
      <c r="F58" s="691"/>
      <c r="G58" s="693"/>
    </row>
    <row r="59" spans="1:7" ht="15.75" customHeight="1" x14ac:dyDescent="0.25">
      <c r="A59" s="609"/>
      <c r="B59" s="691"/>
      <c r="C59" s="691"/>
      <c r="D59" s="691"/>
      <c r="E59" s="691"/>
      <c r="F59" s="691"/>
      <c r="G59" s="693"/>
    </row>
    <row r="60" spans="1:7" ht="15.75" customHeight="1" x14ac:dyDescent="0.25">
      <c r="A60" s="609"/>
      <c r="B60" s="691"/>
      <c r="C60" s="691"/>
      <c r="D60" s="691"/>
      <c r="E60" s="691"/>
      <c r="F60" s="691"/>
      <c r="G60" s="693"/>
    </row>
    <row r="61" spans="1:7" ht="15.75" customHeight="1" x14ac:dyDescent="0.25">
      <c r="A61" s="694"/>
      <c r="B61" s="695"/>
      <c r="C61" s="695"/>
      <c r="D61" s="695"/>
      <c r="E61" s="695"/>
      <c r="F61" s="695"/>
      <c r="G61" s="696"/>
    </row>
    <row r="62" spans="1:7" ht="15.75" customHeight="1" x14ac:dyDescent="0.25">
      <c r="A62" s="697"/>
      <c r="B62" s="698"/>
      <c r="C62" s="698"/>
      <c r="D62" s="698"/>
      <c r="E62" s="698"/>
      <c r="F62" s="698"/>
      <c r="G62" s="699"/>
    </row>
    <row r="63" spans="1:7" ht="15.75" customHeight="1" x14ac:dyDescent="0.25">
      <c r="A63" s="700"/>
      <c r="B63" s="701"/>
      <c r="C63" s="701"/>
      <c r="D63" s="701"/>
      <c r="E63" s="698"/>
      <c r="F63" s="701"/>
      <c r="G63" s="702"/>
    </row>
    <row r="64" spans="1:7" ht="15.75" customHeight="1" thickBot="1" x14ac:dyDescent="0.3">
      <c r="A64" s="703"/>
      <c r="B64" s="704"/>
      <c r="C64" s="704"/>
      <c r="D64" s="704"/>
      <c r="E64" s="705"/>
      <c r="F64" s="704"/>
      <c r="G64" s="706"/>
    </row>
    <row r="65" spans="1:7" ht="15.75" customHeight="1" x14ac:dyDescent="0.25">
      <c r="A65" s="405"/>
      <c r="B65" s="313"/>
      <c r="C65" s="314"/>
      <c r="D65" s="315"/>
      <c r="E65" s="316"/>
      <c r="F65" s="316"/>
      <c r="G65" s="269"/>
    </row>
    <row r="66" spans="1:7" ht="15.75" customHeight="1" x14ac:dyDescent="0.25">
      <c r="A66" s="791" t="s">
        <v>212</v>
      </c>
      <c r="B66" s="792"/>
      <c r="C66" s="793"/>
      <c r="D66" s="795"/>
      <c r="E66" s="792"/>
      <c r="F66" s="796"/>
      <c r="G66" s="567"/>
    </row>
    <row r="67" spans="1:7" ht="15.75" customHeight="1" thickBot="1" x14ac:dyDescent="0.3">
      <c r="A67" s="707"/>
      <c r="B67" s="319"/>
      <c r="C67" s="320"/>
      <c r="D67" s="321"/>
      <c r="E67" s="320"/>
      <c r="F67" s="322"/>
      <c r="G67" s="181"/>
    </row>
  </sheetData>
  <mergeCells count="3">
    <mergeCell ref="A2:G2"/>
    <mergeCell ref="A66:C66"/>
    <mergeCell ref="D66:F66"/>
  </mergeCells>
  <pageMargins left="0.70866141732283505" right="0.70866141732283505" top="0.74803149606299202" bottom="0.74803149606299202" header="0.31496062992126" footer="0.31496062992126"/>
  <pageSetup paperSize="9" scale="60" orientation="portrait" r:id="rId1"/>
  <headerFooter>
    <oddHeader xml:space="preserve">&amp;CMOSES KOTANE LOCAL MUNICIPALITY
TENDER NO: 009/MKLM/2025/2026
TENDER: REFURBISHMENT OF THREE (3) CEMETERIES IN TLOKWENG
</oddHeader>
    <oddFooter xml:space="preserve">&amp;C&amp;"Garamond,Regular"&amp;16C2.&amp;P&amp;"-,Regular"&amp;12
</oddFooter>
  </headerFooter>
  <colBreaks count="1" manualBreakCount="1">
    <brk id="7" max="1048575" man="1"/>
  </colBreaks>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27FF4E-88C4-4279-8986-E5B53FA50A2E}">
  <sheetPr>
    <tabColor rgb="FF92D050"/>
  </sheetPr>
  <dimension ref="A1:G70"/>
  <sheetViews>
    <sheetView view="pageBreakPreview" zoomScale="85" zoomScaleNormal="100" zoomScaleSheetLayoutView="85" workbookViewId="0">
      <selection activeCell="H226" sqref="H226"/>
    </sheetView>
  </sheetViews>
  <sheetFormatPr defaultColWidth="9.109375" defaultRowHeight="15" x14ac:dyDescent="0.25"/>
  <cols>
    <col min="1" max="1" width="10.109375" style="54" customWidth="1"/>
    <col min="2" max="2" width="14.44140625" style="54" customWidth="1"/>
    <col min="3" max="3" width="50.44140625" style="54" customWidth="1"/>
    <col min="4" max="4" width="12.109375" style="54" customWidth="1"/>
    <col min="5" max="5" width="14.109375" style="54" customWidth="1"/>
    <col min="6" max="6" width="17.33203125" style="54" customWidth="1"/>
    <col min="7" max="7" width="21.5546875" style="54" customWidth="1"/>
    <col min="8" max="16384" width="9.109375" style="54"/>
  </cols>
  <sheetData>
    <row r="1" spans="1:7" s="33" customFormat="1" ht="15.75" customHeight="1" x14ac:dyDescent="0.3">
      <c r="A1" s="708"/>
      <c r="B1" s="709"/>
      <c r="C1" s="710"/>
      <c r="D1" s="709"/>
      <c r="E1" s="709"/>
      <c r="F1" s="709"/>
      <c r="G1" s="709"/>
    </row>
    <row r="2" spans="1:7" s="33" customFormat="1" ht="15.75" customHeight="1" x14ac:dyDescent="0.3">
      <c r="A2" s="814" t="s">
        <v>938</v>
      </c>
      <c r="B2" s="814"/>
      <c r="C2" s="814"/>
      <c r="D2" s="814"/>
      <c r="E2" s="814"/>
      <c r="F2" s="814"/>
      <c r="G2" s="814"/>
    </row>
    <row r="3" spans="1:7" s="33" customFormat="1" ht="15.75" customHeight="1" thickBot="1" x14ac:dyDescent="0.35">
      <c r="A3" s="711"/>
      <c r="B3" s="709"/>
      <c r="C3" s="710"/>
      <c r="D3" s="709"/>
      <c r="E3" s="709"/>
      <c r="F3" s="709"/>
      <c r="G3" s="709"/>
    </row>
    <row r="4" spans="1:7" s="33" customFormat="1" ht="15.75" customHeight="1" x14ac:dyDescent="0.3">
      <c r="A4" s="712"/>
      <c r="B4" s="713"/>
      <c r="C4" s="713"/>
      <c r="D4" s="713"/>
      <c r="E4" s="713"/>
      <c r="F4" s="714"/>
      <c r="G4" s="715"/>
    </row>
    <row r="5" spans="1:7" s="33" customFormat="1" ht="15.75" customHeight="1" x14ac:dyDescent="0.3">
      <c r="A5" s="716" t="s">
        <v>126</v>
      </c>
      <c r="B5" s="717" t="s">
        <v>127</v>
      </c>
      <c r="C5" s="717" t="s">
        <v>0</v>
      </c>
      <c r="D5" s="717" t="s">
        <v>1</v>
      </c>
      <c r="E5" s="717" t="s">
        <v>26</v>
      </c>
      <c r="F5" s="717" t="s">
        <v>2</v>
      </c>
      <c r="G5" s="718" t="s">
        <v>3</v>
      </c>
    </row>
    <row r="6" spans="1:7" s="33" customFormat="1" ht="15.75" customHeight="1" x14ac:dyDescent="0.3">
      <c r="A6" s="716" t="s">
        <v>128</v>
      </c>
      <c r="B6" s="717" t="s">
        <v>129</v>
      </c>
      <c r="C6" s="719"/>
      <c r="D6" s="720"/>
      <c r="E6" s="720"/>
      <c r="F6" s="378"/>
      <c r="G6" s="656"/>
    </row>
    <row r="7" spans="1:7" s="33" customFormat="1" ht="15.75" customHeight="1" thickBot="1" x14ac:dyDescent="0.35">
      <c r="A7" s="721"/>
      <c r="B7" s="722"/>
      <c r="C7" s="722"/>
      <c r="D7" s="722"/>
      <c r="E7" s="722"/>
      <c r="F7" s="622"/>
      <c r="G7" s="410"/>
    </row>
    <row r="8" spans="1:7" s="33" customFormat="1" ht="15.75" customHeight="1" x14ac:dyDescent="0.3">
      <c r="A8" s="723"/>
      <c r="B8" s="720"/>
      <c r="C8" s="724"/>
      <c r="D8" s="720"/>
      <c r="E8" s="720"/>
      <c r="F8" s="725"/>
      <c r="G8" s="726"/>
    </row>
    <row r="9" spans="1:7" s="33" customFormat="1" ht="15.75" customHeight="1" x14ac:dyDescent="0.3">
      <c r="A9" s="723"/>
      <c r="B9" s="720"/>
      <c r="C9" s="385"/>
      <c r="D9" s="720"/>
      <c r="E9" s="720"/>
      <c r="F9" s="725"/>
      <c r="G9" s="726"/>
    </row>
    <row r="10" spans="1:7" s="33" customFormat="1" ht="15.75" customHeight="1" x14ac:dyDescent="0.3">
      <c r="A10" s="727">
        <v>10</v>
      </c>
      <c r="B10" s="720"/>
      <c r="C10" s="385" t="str">
        <f>A2</f>
        <v>SECTION 11 : PROVISIONAL SUMS</v>
      </c>
      <c r="D10" s="720"/>
      <c r="E10" s="720"/>
      <c r="F10" s="725"/>
      <c r="G10" s="726"/>
    </row>
    <row r="11" spans="1:7" s="33" customFormat="1" ht="28.5" customHeight="1" x14ac:dyDescent="0.3">
      <c r="A11" s="723"/>
      <c r="B11" s="720"/>
      <c r="C11" s="385" t="s">
        <v>620</v>
      </c>
      <c r="D11" s="720"/>
      <c r="E11" s="720"/>
      <c r="F11" s="725"/>
      <c r="G11" s="726"/>
    </row>
    <row r="12" spans="1:7" s="33" customFormat="1" ht="15.75" customHeight="1" x14ac:dyDescent="0.3">
      <c r="A12" s="723"/>
      <c r="B12" s="720"/>
      <c r="C12" s="385"/>
      <c r="D12" s="720"/>
      <c r="E12" s="720"/>
      <c r="F12" s="725"/>
      <c r="G12" s="726"/>
    </row>
    <row r="13" spans="1:7" ht="15.75" customHeight="1" x14ac:dyDescent="0.25">
      <c r="A13" s="727"/>
      <c r="B13" s="728"/>
      <c r="C13" s="729" t="s">
        <v>318</v>
      </c>
      <c r="D13" s="728"/>
      <c r="E13" s="728"/>
      <c r="F13" s="728"/>
      <c r="G13" s="730"/>
    </row>
    <row r="14" spans="1:7" ht="15.75" customHeight="1" x14ac:dyDescent="0.25">
      <c r="A14" s="731"/>
      <c r="B14" s="728"/>
      <c r="C14" s="728"/>
      <c r="D14" s="728"/>
      <c r="E14" s="728"/>
      <c r="F14" s="728"/>
      <c r="G14" s="730"/>
    </row>
    <row r="15" spans="1:7" ht="15.75" customHeight="1" x14ac:dyDescent="0.25">
      <c r="A15" s="731">
        <v>11.1</v>
      </c>
      <c r="B15" s="728"/>
      <c r="C15" s="732" t="s">
        <v>319</v>
      </c>
      <c r="D15" s="728"/>
      <c r="E15" s="728"/>
      <c r="F15" s="733"/>
      <c r="G15" s="734"/>
    </row>
    <row r="16" spans="1:7" ht="15.75" customHeight="1" x14ac:dyDescent="0.25">
      <c r="A16" s="731"/>
      <c r="B16" s="728"/>
      <c r="C16" s="732" t="s">
        <v>353</v>
      </c>
      <c r="D16" s="393" t="s">
        <v>27</v>
      </c>
      <c r="E16" s="393">
        <v>1</v>
      </c>
      <c r="F16" s="393">
        <v>75000</v>
      </c>
      <c r="G16" s="735">
        <f>F16*E16</f>
        <v>75000</v>
      </c>
    </row>
    <row r="17" spans="1:7" ht="15.75" customHeight="1" x14ac:dyDescent="0.25">
      <c r="A17" s="731"/>
      <c r="B17" s="728"/>
      <c r="C17" s="732"/>
      <c r="D17" s="393"/>
      <c r="E17" s="393"/>
      <c r="F17" s="393"/>
      <c r="G17" s="736"/>
    </row>
    <row r="18" spans="1:7" ht="15.75" customHeight="1" x14ac:dyDescent="0.25">
      <c r="A18" s="731">
        <v>11.2</v>
      </c>
      <c r="B18" s="728"/>
      <c r="C18" s="728" t="s">
        <v>285</v>
      </c>
      <c r="D18" s="393"/>
      <c r="E18" s="393"/>
      <c r="F18" s="393"/>
      <c r="G18" s="736"/>
    </row>
    <row r="19" spans="1:7" ht="15.75" customHeight="1" x14ac:dyDescent="0.25">
      <c r="A19" s="731"/>
      <c r="B19" s="737"/>
      <c r="C19" s="399" t="s">
        <v>939</v>
      </c>
      <c r="D19" s="396" t="s">
        <v>5</v>
      </c>
      <c r="E19" s="755"/>
      <c r="F19" s="393">
        <f>F16</f>
        <v>75000</v>
      </c>
      <c r="G19" s="395"/>
    </row>
    <row r="20" spans="1:7" ht="15.75" customHeight="1" x14ac:dyDescent="0.25">
      <c r="A20" s="731"/>
      <c r="B20" s="737"/>
      <c r="C20" s="399"/>
      <c r="D20" s="738"/>
      <c r="E20" s="738"/>
      <c r="F20" s="738"/>
      <c r="G20" s="736"/>
    </row>
    <row r="21" spans="1:7" ht="15.75" customHeight="1" x14ac:dyDescent="0.25">
      <c r="A21" s="731"/>
      <c r="B21" s="737"/>
      <c r="C21" s="399"/>
      <c r="D21" s="738"/>
      <c r="E21" s="738"/>
      <c r="F21" s="738"/>
      <c r="G21" s="736"/>
    </row>
    <row r="22" spans="1:7" ht="15.75" customHeight="1" x14ac:dyDescent="0.25">
      <c r="A22" s="731"/>
      <c r="B22" s="737"/>
      <c r="C22" s="729" t="s">
        <v>82</v>
      </c>
      <c r="D22" s="728"/>
      <c r="E22" s="728"/>
      <c r="F22" s="728"/>
      <c r="G22" s="730"/>
    </row>
    <row r="23" spans="1:7" ht="15.75" customHeight="1" x14ac:dyDescent="0.25">
      <c r="A23" s="731"/>
      <c r="B23" s="737"/>
      <c r="C23" s="728"/>
      <c r="D23" s="728"/>
      <c r="E23" s="728"/>
      <c r="F23" s="728"/>
      <c r="G23" s="730"/>
    </row>
    <row r="24" spans="1:7" ht="15.75" customHeight="1" x14ac:dyDescent="0.25">
      <c r="A24" s="731">
        <v>11.3</v>
      </c>
      <c r="B24" s="737"/>
      <c r="C24" s="732" t="s">
        <v>355</v>
      </c>
      <c r="D24" s="728"/>
      <c r="E24" s="728"/>
      <c r="F24" s="728"/>
      <c r="G24" s="734"/>
    </row>
    <row r="25" spans="1:7" ht="15.75" customHeight="1" x14ac:dyDescent="0.25">
      <c r="A25" s="731"/>
      <c r="B25" s="737"/>
      <c r="C25" s="732" t="s">
        <v>286</v>
      </c>
      <c r="D25" s="393" t="s">
        <v>27</v>
      </c>
      <c r="E25" s="393">
        <v>1</v>
      </c>
      <c r="F25" s="393">
        <v>230000</v>
      </c>
      <c r="G25" s="735">
        <f>F25*E25</f>
        <v>230000</v>
      </c>
    </row>
    <row r="26" spans="1:7" ht="15.75" customHeight="1" x14ac:dyDescent="0.25">
      <c r="A26" s="731"/>
      <c r="B26" s="737"/>
      <c r="C26" s="732"/>
      <c r="D26" s="393"/>
      <c r="E26" s="393"/>
      <c r="F26" s="393"/>
      <c r="G26" s="736"/>
    </row>
    <row r="27" spans="1:7" ht="15.75" customHeight="1" x14ac:dyDescent="0.25">
      <c r="A27" s="731">
        <v>11.4</v>
      </c>
      <c r="B27" s="737"/>
      <c r="C27" s="728" t="s">
        <v>285</v>
      </c>
      <c r="D27" s="393"/>
      <c r="E27" s="393"/>
      <c r="F27" s="393"/>
      <c r="G27" s="736"/>
    </row>
    <row r="28" spans="1:7" ht="15.75" customHeight="1" x14ac:dyDescent="0.25">
      <c r="A28" s="731"/>
      <c r="B28" s="737"/>
      <c r="C28" s="399" t="s">
        <v>940</v>
      </c>
      <c r="D28" s="396" t="s">
        <v>5</v>
      </c>
      <c r="E28" s="755"/>
      <c r="F28" s="393">
        <f>F25</f>
        <v>230000</v>
      </c>
      <c r="G28" s="395"/>
    </row>
    <row r="29" spans="1:7" ht="15.75" customHeight="1" x14ac:dyDescent="0.25">
      <c r="A29" s="731"/>
      <c r="B29" s="737"/>
      <c r="C29" s="399"/>
      <c r="D29" s="738"/>
      <c r="E29" s="738"/>
      <c r="F29" s="739"/>
      <c r="G29" s="736"/>
    </row>
    <row r="30" spans="1:7" ht="15.75" customHeight="1" x14ac:dyDescent="0.25">
      <c r="A30" s="731"/>
      <c r="B30" s="737"/>
      <c r="C30" s="729" t="s">
        <v>932</v>
      </c>
      <c r="D30" s="738"/>
      <c r="E30" s="738"/>
      <c r="F30" s="739"/>
      <c r="G30" s="736"/>
    </row>
    <row r="31" spans="1:7" ht="15.75" customHeight="1" x14ac:dyDescent="0.25">
      <c r="A31" s="731"/>
      <c r="B31" s="737"/>
      <c r="C31" s="729" t="s">
        <v>933</v>
      </c>
      <c r="D31" s="738"/>
      <c r="E31" s="738"/>
      <c r="F31" s="739"/>
      <c r="G31" s="736"/>
    </row>
    <row r="32" spans="1:7" ht="15.75" customHeight="1" x14ac:dyDescent="0.25">
      <c r="A32" s="731"/>
      <c r="B32" s="737"/>
      <c r="C32" s="729"/>
      <c r="D32" s="728"/>
      <c r="E32" s="728"/>
      <c r="F32" s="728"/>
      <c r="G32" s="730"/>
    </row>
    <row r="33" spans="1:7" ht="15.75" customHeight="1" x14ac:dyDescent="0.25">
      <c r="A33" s="731">
        <v>11.5</v>
      </c>
      <c r="B33" s="737"/>
      <c r="C33" s="728" t="s">
        <v>948</v>
      </c>
      <c r="D33" s="728"/>
      <c r="E33" s="728"/>
      <c r="F33" s="728"/>
      <c r="G33" s="730"/>
    </row>
    <row r="34" spans="1:7" ht="27.75" customHeight="1" x14ac:dyDescent="0.25">
      <c r="A34" s="731"/>
      <c r="B34" s="737"/>
      <c r="C34" s="732" t="s">
        <v>622</v>
      </c>
      <c r="D34" s="393"/>
      <c r="E34" s="393"/>
      <c r="F34" s="740"/>
      <c r="G34" s="735"/>
    </row>
    <row r="35" spans="1:7" ht="15.75" customHeight="1" x14ac:dyDescent="0.25">
      <c r="A35" s="731"/>
      <c r="B35" s="737"/>
      <c r="C35" s="732" t="s">
        <v>623</v>
      </c>
      <c r="D35" s="738" t="s">
        <v>621</v>
      </c>
      <c r="E35" s="393">
        <v>1</v>
      </c>
      <c r="F35" s="393">
        <f>75200</f>
        <v>75200</v>
      </c>
      <c r="G35" s="735">
        <f>F35*E35</f>
        <v>75200</v>
      </c>
    </row>
    <row r="36" spans="1:7" ht="15.75" customHeight="1" x14ac:dyDescent="0.25">
      <c r="A36" s="731"/>
      <c r="B36" s="737"/>
      <c r="C36" s="732"/>
      <c r="D36" s="393"/>
      <c r="E36" s="393"/>
      <c r="F36" s="393"/>
      <c r="G36" s="736"/>
    </row>
    <row r="37" spans="1:7" ht="15.75" customHeight="1" x14ac:dyDescent="0.25">
      <c r="A37" s="731">
        <v>11.6</v>
      </c>
      <c r="B37" s="737"/>
      <c r="C37" s="728" t="s">
        <v>285</v>
      </c>
      <c r="D37" s="393"/>
      <c r="E37" s="393"/>
      <c r="F37" s="393"/>
      <c r="G37" s="736"/>
    </row>
    <row r="38" spans="1:7" ht="15.75" customHeight="1" x14ac:dyDescent="0.25">
      <c r="A38" s="731"/>
      <c r="B38" s="737"/>
      <c r="C38" s="399" t="s">
        <v>941</v>
      </c>
      <c r="D38" s="396" t="s">
        <v>5</v>
      </c>
      <c r="E38" s="755"/>
      <c r="F38" s="393">
        <f>F35</f>
        <v>75200</v>
      </c>
      <c r="G38" s="395"/>
    </row>
    <row r="39" spans="1:7" ht="15.75" customHeight="1" x14ac:dyDescent="0.25">
      <c r="A39" s="731"/>
      <c r="B39" s="728"/>
      <c r="C39" s="732"/>
      <c r="D39" s="728"/>
      <c r="E39" s="728"/>
      <c r="F39" s="728"/>
      <c r="G39" s="734"/>
    </row>
    <row r="40" spans="1:7" ht="15.75" customHeight="1" x14ac:dyDescent="0.25">
      <c r="A40" s="731">
        <v>11.7</v>
      </c>
      <c r="B40" s="728"/>
      <c r="C40" s="728" t="s">
        <v>875</v>
      </c>
      <c r="D40" s="728"/>
      <c r="E40" s="728"/>
      <c r="F40" s="728"/>
      <c r="G40" s="734"/>
    </row>
    <row r="41" spans="1:7" ht="15.75" customHeight="1" x14ac:dyDescent="0.25">
      <c r="A41" s="731"/>
      <c r="B41" s="737"/>
      <c r="C41" s="732" t="s">
        <v>622</v>
      </c>
      <c r="D41" s="728"/>
      <c r="E41" s="728"/>
      <c r="F41" s="728"/>
      <c r="G41" s="734"/>
    </row>
    <row r="42" spans="1:7" ht="15.75" customHeight="1" x14ac:dyDescent="0.25">
      <c r="A42" s="731"/>
      <c r="B42" s="737"/>
      <c r="C42" s="732" t="s">
        <v>624</v>
      </c>
      <c r="D42" s="738" t="s">
        <v>621</v>
      </c>
      <c r="E42" s="393">
        <v>1</v>
      </c>
      <c r="F42" s="393">
        <v>70000</v>
      </c>
      <c r="G42" s="735">
        <f>F42*E42</f>
        <v>70000</v>
      </c>
    </row>
    <row r="43" spans="1:7" ht="15.75" customHeight="1" x14ac:dyDescent="0.25">
      <c r="A43" s="731"/>
      <c r="B43" s="741"/>
      <c r="C43" s="732"/>
      <c r="D43" s="728"/>
      <c r="E43" s="728"/>
      <c r="F43" s="728"/>
      <c r="G43" s="734"/>
    </row>
    <row r="44" spans="1:7" ht="15.75" customHeight="1" x14ac:dyDescent="0.25">
      <c r="A44" s="731">
        <v>11.8</v>
      </c>
      <c r="B44" s="728"/>
      <c r="C44" s="728" t="s">
        <v>285</v>
      </c>
      <c r="D44" s="393"/>
      <c r="E44" s="393"/>
      <c r="F44" s="393"/>
      <c r="G44" s="736"/>
    </row>
    <row r="45" spans="1:7" ht="15.75" customHeight="1" x14ac:dyDescent="0.25">
      <c r="A45" s="731"/>
      <c r="B45" s="728"/>
      <c r="C45" s="399" t="s">
        <v>942</v>
      </c>
      <c r="D45" s="396" t="s">
        <v>5</v>
      </c>
      <c r="E45" s="755"/>
      <c r="F45" s="393">
        <f>F42</f>
        <v>70000</v>
      </c>
      <c r="G45" s="395"/>
    </row>
    <row r="46" spans="1:7" ht="15.75" customHeight="1" x14ac:dyDescent="0.25">
      <c r="A46" s="731"/>
      <c r="B46" s="728"/>
      <c r="C46" s="732"/>
      <c r="D46" s="728"/>
      <c r="E46" s="728"/>
      <c r="F46" s="728"/>
      <c r="G46" s="734"/>
    </row>
    <row r="47" spans="1:7" ht="15.75" customHeight="1" x14ac:dyDescent="0.25">
      <c r="A47" s="731"/>
      <c r="B47" s="728"/>
      <c r="C47" s="729" t="s">
        <v>937</v>
      </c>
      <c r="D47" s="728"/>
      <c r="E47" s="728"/>
      <c r="F47" s="728"/>
      <c r="G47" s="730"/>
    </row>
    <row r="48" spans="1:7" ht="15.75" customHeight="1" x14ac:dyDescent="0.25">
      <c r="A48" s="731"/>
      <c r="B48" s="728"/>
      <c r="C48" s="732"/>
      <c r="D48" s="728"/>
      <c r="E48" s="728"/>
      <c r="F48" s="728"/>
      <c r="G48" s="730"/>
    </row>
    <row r="49" spans="1:7" ht="15.75" customHeight="1" x14ac:dyDescent="0.25">
      <c r="A49" s="731">
        <v>11.9</v>
      </c>
      <c r="B49" s="728"/>
      <c r="C49" s="732" t="s">
        <v>874</v>
      </c>
      <c r="D49" s="738" t="s">
        <v>621</v>
      </c>
      <c r="E49" s="393">
        <v>1</v>
      </c>
      <c r="F49" s="393">
        <f>30000*3</f>
        <v>90000</v>
      </c>
      <c r="G49" s="735">
        <f>F49*E49</f>
        <v>90000</v>
      </c>
    </row>
    <row r="50" spans="1:7" ht="15.75" customHeight="1" x14ac:dyDescent="0.25">
      <c r="A50" s="731"/>
      <c r="B50" s="728"/>
      <c r="C50" s="732"/>
      <c r="D50" s="728"/>
      <c r="E50" s="728"/>
      <c r="F50" s="728"/>
      <c r="G50" s="730"/>
    </row>
    <row r="51" spans="1:7" ht="15.75" customHeight="1" x14ac:dyDescent="0.25">
      <c r="A51" s="731">
        <v>11.1</v>
      </c>
      <c r="B51" s="737"/>
      <c r="C51" s="728" t="s">
        <v>285</v>
      </c>
      <c r="D51" s="393"/>
      <c r="E51" s="393"/>
      <c r="F51" s="393"/>
      <c r="G51" s="736"/>
    </row>
    <row r="52" spans="1:7" ht="15.75" customHeight="1" x14ac:dyDescent="0.25">
      <c r="A52" s="731"/>
      <c r="B52" s="737"/>
      <c r="C52" s="399" t="s">
        <v>943</v>
      </c>
      <c r="D52" s="396" t="s">
        <v>5</v>
      </c>
      <c r="E52" s="755"/>
      <c r="F52" s="393">
        <f>F49</f>
        <v>90000</v>
      </c>
      <c r="G52" s="395"/>
    </row>
    <row r="53" spans="1:7" ht="15.75" customHeight="1" x14ac:dyDescent="0.25">
      <c r="A53" s="731"/>
      <c r="B53" s="728"/>
      <c r="C53" s="732"/>
      <c r="D53" s="728"/>
      <c r="E53" s="728"/>
      <c r="F53" s="728"/>
      <c r="G53" s="730"/>
    </row>
    <row r="54" spans="1:7" ht="15.75" customHeight="1" x14ac:dyDescent="0.25">
      <c r="A54" s="731"/>
      <c r="B54" s="728"/>
      <c r="C54" s="732"/>
      <c r="D54" s="728"/>
      <c r="E54" s="728"/>
      <c r="F54" s="728"/>
      <c r="G54" s="730"/>
    </row>
    <row r="55" spans="1:7" ht="15.75" customHeight="1" x14ac:dyDescent="0.25">
      <c r="A55" s="731"/>
      <c r="B55" s="728"/>
      <c r="C55" s="729" t="s">
        <v>934</v>
      </c>
      <c r="D55" s="728"/>
      <c r="E55" s="728"/>
      <c r="F55" s="728"/>
      <c r="G55" s="730"/>
    </row>
    <row r="56" spans="1:7" ht="15.75" customHeight="1" x14ac:dyDescent="0.25">
      <c r="A56" s="731"/>
      <c r="B56" s="728"/>
      <c r="C56" s="732"/>
      <c r="D56" s="728"/>
      <c r="E56" s="728"/>
      <c r="F56" s="728"/>
      <c r="G56" s="730"/>
    </row>
    <row r="57" spans="1:7" ht="15.75" customHeight="1" x14ac:dyDescent="0.25">
      <c r="A57" s="731">
        <v>11.11</v>
      </c>
      <c r="B57" s="728"/>
      <c r="C57" s="732" t="s">
        <v>935</v>
      </c>
      <c r="D57" s="738" t="s">
        <v>621</v>
      </c>
      <c r="E57" s="393">
        <v>1</v>
      </c>
      <c r="F57" s="393">
        <v>190000</v>
      </c>
      <c r="G57" s="395">
        <f>F57*E57</f>
        <v>190000</v>
      </c>
    </row>
    <row r="58" spans="1:7" ht="15.75" customHeight="1" x14ac:dyDescent="0.25">
      <c r="A58" s="731"/>
      <c r="B58" s="728"/>
      <c r="C58" s="732" t="s">
        <v>936</v>
      </c>
      <c r="D58" s="728"/>
      <c r="E58" s="728"/>
      <c r="F58" s="728"/>
      <c r="G58" s="730"/>
    </row>
    <row r="59" spans="1:7" ht="15.75" customHeight="1" x14ac:dyDescent="0.25">
      <c r="A59" s="731"/>
      <c r="B59" s="728"/>
      <c r="C59" s="732"/>
      <c r="D59" s="728"/>
      <c r="E59" s="728"/>
      <c r="F59" s="728"/>
      <c r="G59" s="730"/>
    </row>
    <row r="60" spans="1:7" ht="15.75" customHeight="1" x14ac:dyDescent="0.25">
      <c r="A60" s="731">
        <v>11.12</v>
      </c>
      <c r="B60" s="737"/>
      <c r="C60" s="728" t="s">
        <v>285</v>
      </c>
      <c r="D60" s="393"/>
      <c r="E60" s="393"/>
      <c r="F60" s="393"/>
      <c r="G60" s="736"/>
    </row>
    <row r="61" spans="1:7" ht="15.75" customHeight="1" x14ac:dyDescent="0.25">
      <c r="A61" s="731"/>
      <c r="B61" s="737"/>
      <c r="C61" s="399" t="s">
        <v>944</v>
      </c>
      <c r="D61" s="396" t="s">
        <v>5</v>
      </c>
      <c r="E61" s="755"/>
      <c r="F61" s="393">
        <f>F57</f>
        <v>190000</v>
      </c>
      <c r="G61" s="395"/>
    </row>
    <row r="62" spans="1:7" ht="15.75" customHeight="1" x14ac:dyDescent="0.25">
      <c r="A62" s="731"/>
      <c r="B62" s="728"/>
      <c r="C62" s="732"/>
      <c r="D62" s="728"/>
      <c r="E62" s="728"/>
      <c r="F62" s="728"/>
      <c r="G62" s="730"/>
    </row>
    <row r="63" spans="1:7" ht="15.75" customHeight="1" x14ac:dyDescent="0.25">
      <c r="A63" s="731"/>
      <c r="B63" s="728"/>
      <c r="C63" s="732"/>
      <c r="D63" s="728"/>
      <c r="E63" s="728"/>
      <c r="F63" s="728"/>
      <c r="G63" s="730"/>
    </row>
    <row r="64" spans="1:7" ht="15.75" customHeight="1" x14ac:dyDescent="0.25">
      <c r="A64" s="731"/>
      <c r="B64" s="728"/>
      <c r="C64" s="728"/>
      <c r="D64" s="728"/>
      <c r="E64" s="728"/>
      <c r="F64" s="728"/>
      <c r="G64" s="730"/>
    </row>
    <row r="65" spans="1:7" ht="15.75" customHeight="1" x14ac:dyDescent="0.25">
      <c r="A65" s="731"/>
      <c r="B65" s="728"/>
      <c r="C65" s="728"/>
      <c r="D65" s="728"/>
      <c r="E65" s="728"/>
      <c r="F65" s="728"/>
      <c r="G65" s="730"/>
    </row>
    <row r="66" spans="1:7" ht="15.75" customHeight="1" x14ac:dyDescent="0.25">
      <c r="A66" s="731"/>
      <c r="B66" s="728"/>
      <c r="C66" s="728"/>
      <c r="D66" s="728"/>
      <c r="E66" s="728"/>
      <c r="F66" s="728"/>
      <c r="G66" s="730"/>
    </row>
    <row r="67" spans="1:7" ht="15.75" customHeight="1" thickBot="1" x14ac:dyDescent="0.3">
      <c r="A67" s="742"/>
      <c r="B67" s="743"/>
      <c r="C67" s="743"/>
      <c r="D67" s="743"/>
      <c r="E67" s="744"/>
      <c r="F67" s="743"/>
      <c r="G67" s="745"/>
    </row>
    <row r="68" spans="1:7" ht="15.75" customHeight="1" x14ac:dyDescent="0.25">
      <c r="A68" s="746"/>
      <c r="B68" s="747"/>
      <c r="C68" s="748"/>
      <c r="D68" s="749"/>
      <c r="E68" s="406"/>
      <c r="F68" s="406"/>
      <c r="G68" s="654"/>
    </row>
    <row r="69" spans="1:7" ht="15.75" customHeight="1" x14ac:dyDescent="0.25">
      <c r="A69" s="815" t="s">
        <v>212</v>
      </c>
      <c r="B69" s="816"/>
      <c r="C69" s="817"/>
      <c r="D69" s="818"/>
      <c r="E69" s="816"/>
      <c r="F69" s="819"/>
      <c r="G69" s="750">
        <f>SUM(G16:G64)</f>
        <v>730200</v>
      </c>
    </row>
    <row r="70" spans="1:7" ht="15.75" customHeight="1" thickBot="1" x14ac:dyDescent="0.3">
      <c r="A70" s="407"/>
      <c r="B70" s="408"/>
      <c r="C70" s="751"/>
      <c r="D70" s="752"/>
      <c r="E70" s="751"/>
      <c r="F70" s="409"/>
      <c r="G70" s="410"/>
    </row>
  </sheetData>
  <mergeCells count="3">
    <mergeCell ref="A2:G2"/>
    <mergeCell ref="A69:C69"/>
    <mergeCell ref="D69:F69"/>
  </mergeCells>
  <pageMargins left="0.70866141732283505" right="0.70866141732283505" top="0.74803149606299202" bottom="0.74803149606299202" header="0.31496062992126" footer="0.31496062992126"/>
  <pageSetup paperSize="9" scale="60" orientation="portrait" r:id="rId1"/>
  <headerFooter>
    <oddHeader xml:space="preserve">&amp;CMOSES KOTANE LOCAL MUNICIPALITY
TENDER NO: 009/MKLM/2025/2026
TENDER: REFURBISHMENT OF THREE (3) CEMETERIES IN TLOKWENG
</oddHeader>
    <oddFooter xml:space="preserve">&amp;C&amp;"Garamond,Regular"&amp;16C2.&amp;P&amp;"-,Regular"&amp;12
</oddFooter>
  </headerFooter>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2A8A4-05F0-4451-B6CD-8559B8B112C1}">
  <sheetPr>
    <tabColor rgb="FF92D050"/>
  </sheetPr>
  <dimension ref="A1:J129"/>
  <sheetViews>
    <sheetView view="pageBreakPreview" topLeftCell="B68" zoomScaleNormal="100" zoomScaleSheetLayoutView="100" workbookViewId="0">
      <selection activeCell="H87" sqref="H87"/>
    </sheetView>
  </sheetViews>
  <sheetFormatPr defaultColWidth="9.109375" defaultRowHeight="15" x14ac:dyDescent="0.25"/>
  <cols>
    <col min="1" max="1" width="18.6640625" style="158" customWidth="1"/>
    <col min="2" max="2" width="64.44140625" style="157" customWidth="1"/>
    <col min="3" max="3" width="53" style="157" hidden="1" customWidth="1"/>
    <col min="4" max="4" width="9.109375" style="159"/>
    <col min="5" max="5" width="22.6640625" style="157" customWidth="1"/>
    <col min="6" max="6" width="9.109375" style="157"/>
    <col min="7" max="7" width="12.44140625" style="157" bestFit="1" customWidth="1"/>
    <col min="8" max="8" width="33.109375" style="157" customWidth="1"/>
    <col min="9" max="9" width="9.109375" style="157"/>
    <col min="10" max="10" width="16" style="157" bestFit="1" customWidth="1"/>
    <col min="11" max="16384" width="9.109375" style="157"/>
  </cols>
  <sheetData>
    <row r="1" spans="1:8" x14ac:dyDescent="0.25">
      <c r="A1" s="503"/>
      <c r="B1" s="504"/>
      <c r="C1" s="504"/>
      <c r="D1" s="505"/>
      <c r="E1" s="504"/>
      <c r="F1" s="504"/>
      <c r="G1" s="504"/>
      <c r="H1" s="504"/>
    </row>
    <row r="2" spans="1:8" ht="15.75" customHeight="1" x14ac:dyDescent="0.25">
      <c r="A2" s="823" t="s">
        <v>620</v>
      </c>
      <c r="B2" s="823"/>
      <c r="C2" s="823"/>
      <c r="D2" s="823"/>
      <c r="E2" s="823"/>
      <c r="F2" s="506"/>
      <c r="G2" s="506"/>
      <c r="H2" s="506"/>
    </row>
    <row r="3" spans="1:8" x14ac:dyDescent="0.25">
      <c r="A3" s="507"/>
      <c r="B3" s="507"/>
      <c r="C3" s="507"/>
      <c r="D3" s="507"/>
      <c r="E3" s="507"/>
      <c r="F3" s="507"/>
      <c r="G3" s="508"/>
      <c r="H3" s="508"/>
    </row>
    <row r="4" spans="1:8" x14ac:dyDescent="0.25">
      <c r="A4" s="824" t="s">
        <v>287</v>
      </c>
      <c r="B4" s="824"/>
      <c r="C4" s="824"/>
      <c r="D4" s="824"/>
      <c r="E4" s="824"/>
      <c r="F4" s="509"/>
      <c r="G4" s="509"/>
      <c r="H4" s="509"/>
    </row>
    <row r="5" spans="1:8" x14ac:dyDescent="0.25">
      <c r="A5" s="510"/>
      <c r="B5" s="510"/>
      <c r="C5" s="510"/>
      <c r="D5" s="510"/>
      <c r="E5" s="510"/>
      <c r="F5" s="511"/>
      <c r="G5" s="512"/>
      <c r="H5" s="512"/>
    </row>
    <row r="6" spans="1:8" x14ac:dyDescent="0.25">
      <c r="A6" s="509" t="s">
        <v>288</v>
      </c>
      <c r="B6" s="825" t="s">
        <v>289</v>
      </c>
      <c r="C6" s="825"/>
      <c r="D6" s="825"/>
      <c r="E6" s="825"/>
      <c r="F6" s="825"/>
      <c r="G6" s="825"/>
      <c r="H6" s="825"/>
    </row>
    <row r="7" spans="1:8" x14ac:dyDescent="0.25">
      <c r="A7" s="509"/>
      <c r="B7" s="513"/>
      <c r="C7" s="513"/>
      <c r="D7" s="513"/>
      <c r="E7" s="513"/>
      <c r="F7" s="513"/>
      <c r="G7" s="513"/>
      <c r="H7" s="513"/>
    </row>
    <row r="8" spans="1:8" x14ac:dyDescent="0.25">
      <c r="A8" s="509"/>
      <c r="B8" s="513"/>
      <c r="C8" s="513"/>
      <c r="D8" s="513"/>
      <c r="E8" s="513"/>
      <c r="F8" s="513"/>
      <c r="G8" s="513"/>
      <c r="H8" s="513"/>
    </row>
    <row r="9" spans="1:8" x14ac:dyDescent="0.25">
      <c r="A9" s="509"/>
      <c r="B9" s="513"/>
      <c r="C9" s="513"/>
      <c r="D9" s="513"/>
      <c r="E9" s="513"/>
      <c r="F9" s="513"/>
      <c r="G9" s="513"/>
      <c r="H9" s="513"/>
    </row>
    <row r="10" spans="1:8" x14ac:dyDescent="0.25">
      <c r="A10" s="514"/>
      <c r="B10" s="514"/>
      <c r="C10" s="514"/>
      <c r="D10" s="515"/>
      <c r="E10" s="389"/>
      <c r="F10" s="504"/>
      <c r="G10" s="504"/>
      <c r="H10" s="504"/>
    </row>
    <row r="11" spans="1:8" x14ac:dyDescent="0.25">
      <c r="A11" s="514" t="s">
        <v>73</v>
      </c>
      <c r="B11" s="826" t="s">
        <v>0</v>
      </c>
      <c r="C11" s="826"/>
      <c r="D11" s="515"/>
      <c r="E11" s="514" t="s">
        <v>3</v>
      </c>
      <c r="F11" s="504"/>
      <c r="G11" s="504"/>
      <c r="H11" s="504"/>
    </row>
    <row r="12" spans="1:8" x14ac:dyDescent="0.25">
      <c r="A12" s="516"/>
      <c r="B12" s="517"/>
      <c r="C12" s="389"/>
      <c r="D12" s="515"/>
      <c r="E12" s="389"/>
      <c r="F12" s="504"/>
      <c r="G12" s="504"/>
      <c r="H12" s="504"/>
    </row>
    <row r="13" spans="1:8" x14ac:dyDescent="0.25">
      <c r="A13" s="518"/>
      <c r="B13" s="519"/>
      <c r="C13" s="520"/>
      <c r="D13" s="521"/>
      <c r="E13" s="520"/>
      <c r="F13" s="504"/>
      <c r="G13" s="504"/>
      <c r="H13" s="504"/>
    </row>
    <row r="14" spans="1:8" x14ac:dyDescent="0.25">
      <c r="A14" s="516">
        <v>1</v>
      </c>
      <c r="B14" s="827" t="s">
        <v>152</v>
      </c>
      <c r="C14" s="827"/>
      <c r="D14" s="515" t="s">
        <v>290</v>
      </c>
      <c r="E14" s="522"/>
      <c r="F14" s="504"/>
      <c r="G14" s="504"/>
      <c r="H14" s="504"/>
    </row>
    <row r="15" spans="1:8" x14ac:dyDescent="0.25">
      <c r="A15" s="523"/>
      <c r="B15" s="524"/>
      <c r="C15" s="525"/>
      <c r="D15" s="526"/>
      <c r="E15" s="525"/>
      <c r="F15" s="504"/>
      <c r="G15" s="504"/>
      <c r="H15" s="504"/>
    </row>
    <row r="16" spans="1:8" ht="0.75" customHeight="1" x14ac:dyDescent="0.25">
      <c r="A16" s="516"/>
      <c r="B16" s="517"/>
      <c r="C16" s="389"/>
      <c r="D16" s="515"/>
      <c r="E16" s="389"/>
      <c r="F16" s="504"/>
      <c r="G16" s="504"/>
      <c r="H16" s="504"/>
    </row>
    <row r="17" spans="1:10" x14ac:dyDescent="0.25">
      <c r="A17" s="516">
        <v>2</v>
      </c>
      <c r="B17" s="517" t="s">
        <v>604</v>
      </c>
      <c r="C17" s="389"/>
      <c r="D17" s="515" t="s">
        <v>290</v>
      </c>
      <c r="E17" s="522"/>
      <c r="F17" s="504"/>
      <c r="G17" s="504"/>
      <c r="H17" s="504"/>
    </row>
    <row r="18" spans="1:10" x14ac:dyDescent="0.25">
      <c r="A18" s="523"/>
      <c r="B18" s="524"/>
      <c r="C18" s="525"/>
      <c r="D18" s="526"/>
      <c r="E18" s="526"/>
      <c r="F18" s="504"/>
      <c r="G18" s="504"/>
      <c r="H18" s="504"/>
    </row>
    <row r="19" spans="1:10" x14ac:dyDescent="0.25">
      <c r="A19" s="516">
        <v>3</v>
      </c>
      <c r="B19" s="517" t="s">
        <v>281</v>
      </c>
      <c r="C19" s="389"/>
      <c r="D19" s="515" t="s">
        <v>290</v>
      </c>
      <c r="E19" s="522"/>
      <c r="F19" s="504"/>
      <c r="G19" s="504"/>
      <c r="H19" s="504"/>
    </row>
    <row r="20" spans="1:10" x14ac:dyDescent="0.25">
      <c r="A20" s="523"/>
      <c r="B20" s="524"/>
      <c r="C20" s="525"/>
      <c r="D20" s="526"/>
      <c r="E20" s="526"/>
      <c r="F20" s="504"/>
      <c r="G20" s="504"/>
      <c r="H20" s="504"/>
    </row>
    <row r="21" spans="1:10" x14ac:dyDescent="0.25">
      <c r="A21" s="516">
        <v>4</v>
      </c>
      <c r="B21" s="389" t="s">
        <v>605</v>
      </c>
      <c r="C21" s="389"/>
      <c r="D21" s="515" t="s">
        <v>290</v>
      </c>
      <c r="E21" s="522"/>
      <c r="F21" s="504"/>
      <c r="G21" s="504"/>
      <c r="H21" s="504"/>
    </row>
    <row r="22" spans="1:10" x14ac:dyDescent="0.25">
      <c r="A22" s="523"/>
      <c r="B22" s="525"/>
      <c r="C22" s="525"/>
      <c r="D22" s="526"/>
      <c r="E22" s="526"/>
      <c r="F22" s="504"/>
      <c r="G22" s="504"/>
      <c r="H22" s="504"/>
    </row>
    <row r="23" spans="1:10" x14ac:dyDescent="0.25">
      <c r="A23" s="516">
        <v>5</v>
      </c>
      <c r="B23" s="389" t="s">
        <v>606</v>
      </c>
      <c r="C23" s="389"/>
      <c r="D23" s="515" t="s">
        <v>290</v>
      </c>
      <c r="E23" s="522"/>
      <c r="F23" s="504"/>
      <c r="G23" s="504"/>
      <c r="H23" s="504"/>
      <c r="J23" s="754"/>
    </row>
    <row r="24" spans="1:10" x14ac:dyDescent="0.25">
      <c r="A24" s="523"/>
      <c r="B24" s="525"/>
      <c r="C24" s="525"/>
      <c r="D24" s="526"/>
      <c r="E24" s="526"/>
      <c r="F24" s="504"/>
      <c r="G24" s="504"/>
      <c r="H24" s="504"/>
    </row>
    <row r="25" spans="1:10" x14ac:dyDescent="0.25">
      <c r="A25" s="516">
        <v>6</v>
      </c>
      <c r="B25" s="527" t="s">
        <v>601</v>
      </c>
      <c r="C25" s="389"/>
      <c r="D25" s="515" t="s">
        <v>290</v>
      </c>
      <c r="E25" s="522"/>
      <c r="F25" s="504"/>
      <c r="G25" s="504"/>
      <c r="H25" s="504"/>
    </row>
    <row r="26" spans="1:10" x14ac:dyDescent="0.25">
      <c r="A26" s="523"/>
      <c r="B26" s="524"/>
      <c r="C26" s="525"/>
      <c r="D26" s="526"/>
      <c r="E26" s="526"/>
      <c r="F26" s="504"/>
      <c r="G26" s="504"/>
      <c r="H26" s="504"/>
    </row>
    <row r="27" spans="1:10" x14ac:dyDescent="0.25">
      <c r="A27" s="516">
        <v>7</v>
      </c>
      <c r="B27" s="517" t="s">
        <v>607</v>
      </c>
      <c r="C27" s="389"/>
      <c r="D27" s="515" t="s">
        <v>290</v>
      </c>
      <c r="E27" s="522"/>
      <c r="F27" s="504"/>
      <c r="G27" s="504"/>
      <c r="H27" s="504"/>
    </row>
    <row r="28" spans="1:10" x14ac:dyDescent="0.25">
      <c r="A28" s="523"/>
      <c r="B28" s="524"/>
      <c r="C28" s="525"/>
      <c r="D28" s="526"/>
      <c r="E28" s="526"/>
      <c r="F28" s="504"/>
      <c r="G28" s="504"/>
      <c r="H28" s="504"/>
    </row>
    <row r="29" spans="1:10" x14ac:dyDescent="0.25">
      <c r="A29" s="516">
        <v>8</v>
      </c>
      <c r="B29" s="517" t="s">
        <v>608</v>
      </c>
      <c r="C29" s="389"/>
      <c r="D29" s="515" t="s">
        <v>290</v>
      </c>
      <c r="E29" s="522"/>
      <c r="F29" s="504"/>
      <c r="G29" s="504"/>
      <c r="H29" s="504"/>
    </row>
    <row r="30" spans="1:10" x14ac:dyDescent="0.25">
      <c r="A30" s="528"/>
      <c r="B30" s="529"/>
      <c r="C30" s="530"/>
      <c r="D30" s="531"/>
      <c r="E30" s="526"/>
      <c r="F30" s="504"/>
      <c r="G30" s="504"/>
      <c r="H30" s="504"/>
    </row>
    <row r="31" spans="1:10" x14ac:dyDescent="0.25">
      <c r="A31" s="523">
        <v>9</v>
      </c>
      <c r="B31" s="524" t="s">
        <v>609</v>
      </c>
      <c r="C31" s="525"/>
      <c r="D31" s="526" t="s">
        <v>290</v>
      </c>
      <c r="E31" s="522"/>
      <c r="F31" s="504"/>
      <c r="G31" s="504"/>
      <c r="H31" s="504"/>
    </row>
    <row r="32" spans="1:10" x14ac:dyDescent="0.25">
      <c r="A32" s="516"/>
      <c r="B32" s="517"/>
      <c r="C32" s="389"/>
      <c r="D32" s="515"/>
      <c r="E32" s="526"/>
      <c r="F32" s="504"/>
      <c r="G32" s="504"/>
      <c r="H32" s="504"/>
    </row>
    <row r="33" spans="1:10" ht="17.399999999999999" customHeight="1" x14ac:dyDescent="0.25">
      <c r="A33" s="523">
        <v>10</v>
      </c>
      <c r="B33" s="524" t="s">
        <v>945</v>
      </c>
      <c r="C33" s="525"/>
      <c r="D33" s="526" t="s">
        <v>290</v>
      </c>
      <c r="E33" s="532"/>
      <c r="F33" s="504"/>
      <c r="G33" s="504"/>
      <c r="H33" s="504"/>
    </row>
    <row r="34" spans="1:10" x14ac:dyDescent="0.25">
      <c r="A34" s="516"/>
      <c r="B34" s="517"/>
      <c r="C34" s="389"/>
      <c r="D34" s="515"/>
      <c r="E34" s="533"/>
      <c r="F34" s="504"/>
      <c r="G34" s="504"/>
      <c r="H34" s="504"/>
    </row>
    <row r="35" spans="1:10" ht="17.399999999999999" customHeight="1" x14ac:dyDescent="0.25">
      <c r="A35" s="523">
        <v>9</v>
      </c>
      <c r="B35" s="524" t="s">
        <v>433</v>
      </c>
      <c r="C35" s="525"/>
      <c r="D35" s="526" t="s">
        <v>290</v>
      </c>
      <c r="E35" s="532"/>
      <c r="F35" s="504"/>
      <c r="G35" s="504"/>
      <c r="H35" s="504"/>
    </row>
    <row r="36" spans="1:10" x14ac:dyDescent="0.25">
      <c r="A36" s="516"/>
      <c r="B36" s="517"/>
      <c r="C36" s="389"/>
      <c r="D36" s="515"/>
      <c r="E36" s="533"/>
      <c r="F36" s="504"/>
      <c r="G36" s="504"/>
      <c r="H36" s="504"/>
      <c r="I36" s="504"/>
      <c r="J36" s="504"/>
    </row>
    <row r="37" spans="1:10" x14ac:dyDescent="0.25">
      <c r="A37" s="516"/>
      <c r="B37" s="517"/>
      <c r="C37" s="389"/>
      <c r="D37" s="515"/>
      <c r="E37" s="533"/>
      <c r="F37" s="504"/>
      <c r="G37" s="504"/>
      <c r="H37" s="504"/>
    </row>
    <row r="38" spans="1:10" x14ac:dyDescent="0.25">
      <c r="A38" s="516"/>
      <c r="B38" s="517"/>
      <c r="C38" s="389"/>
      <c r="D38" s="515"/>
      <c r="E38" s="533"/>
      <c r="F38" s="504"/>
      <c r="G38" s="504"/>
      <c r="H38" s="504"/>
    </row>
    <row r="39" spans="1:10" x14ac:dyDescent="0.25">
      <c r="A39" s="516"/>
      <c r="B39" s="517"/>
      <c r="C39" s="389"/>
      <c r="D39" s="515"/>
      <c r="E39" s="533"/>
      <c r="F39" s="504"/>
      <c r="G39" s="504"/>
      <c r="H39" s="504"/>
    </row>
    <row r="40" spans="1:10" x14ac:dyDescent="0.25">
      <c r="A40" s="516"/>
      <c r="B40" s="517"/>
      <c r="C40" s="389"/>
      <c r="D40" s="515"/>
      <c r="E40" s="533"/>
      <c r="F40" s="504"/>
      <c r="G40" s="504"/>
      <c r="H40" s="504"/>
    </row>
    <row r="41" spans="1:10" x14ac:dyDescent="0.25">
      <c r="A41" s="516"/>
      <c r="B41" s="517"/>
      <c r="C41" s="389"/>
      <c r="D41" s="515"/>
      <c r="E41" s="533"/>
      <c r="F41" s="504"/>
      <c r="G41" s="504"/>
      <c r="H41" s="504"/>
    </row>
    <row r="42" spans="1:10" x14ac:dyDescent="0.25">
      <c r="A42" s="516"/>
      <c r="B42" s="517"/>
      <c r="C42" s="389"/>
      <c r="D42" s="515"/>
      <c r="E42" s="533"/>
      <c r="F42" s="504"/>
      <c r="G42" s="504"/>
      <c r="H42" s="504"/>
    </row>
    <row r="43" spans="1:10" x14ac:dyDescent="0.25">
      <c r="A43" s="516"/>
      <c r="B43" s="517"/>
      <c r="C43" s="389"/>
      <c r="D43" s="515"/>
      <c r="E43" s="533"/>
      <c r="F43" s="504"/>
      <c r="G43" s="504"/>
      <c r="H43" s="504"/>
    </row>
    <row r="44" spans="1:10" x14ac:dyDescent="0.25">
      <c r="A44" s="516"/>
      <c r="B44" s="517"/>
      <c r="C44" s="389"/>
      <c r="D44" s="515"/>
      <c r="E44" s="533"/>
      <c r="F44" s="504"/>
      <c r="G44" s="504"/>
      <c r="H44" s="504"/>
    </row>
    <row r="45" spans="1:10" x14ac:dyDescent="0.25">
      <c r="A45" s="516"/>
      <c r="B45" s="517"/>
      <c r="C45" s="389"/>
      <c r="D45" s="515"/>
      <c r="E45" s="533"/>
      <c r="F45" s="504"/>
      <c r="G45" s="504"/>
      <c r="H45" s="504"/>
    </row>
    <row r="46" spans="1:10" x14ac:dyDescent="0.25">
      <c r="A46" s="516"/>
      <c r="B46" s="517"/>
      <c r="C46" s="389"/>
      <c r="D46" s="515"/>
      <c r="E46" s="533"/>
      <c r="F46" s="504"/>
      <c r="G46" s="504"/>
      <c r="H46" s="504"/>
    </row>
    <row r="47" spans="1:10" ht="15.6" thickBot="1" x14ac:dyDescent="0.3">
      <c r="A47" s="516"/>
      <c r="B47" s="517"/>
      <c r="C47" s="389"/>
      <c r="D47" s="515"/>
      <c r="E47" s="533"/>
      <c r="F47" s="504"/>
      <c r="G47" s="504"/>
      <c r="H47" s="504"/>
    </row>
    <row r="48" spans="1:10" x14ac:dyDescent="0.25">
      <c r="A48" s="534"/>
      <c r="B48" s="535"/>
      <c r="C48" s="536"/>
      <c r="D48" s="537"/>
      <c r="E48" s="536"/>
      <c r="F48" s="504"/>
      <c r="G48" s="504"/>
      <c r="H48" s="504"/>
    </row>
    <row r="49" spans="1:8" x14ac:dyDescent="0.25">
      <c r="A49" s="822" t="s">
        <v>291</v>
      </c>
      <c r="B49" s="822"/>
      <c r="C49" s="822"/>
      <c r="D49" s="516" t="s">
        <v>290</v>
      </c>
      <c r="E49" s="538"/>
      <c r="F49" s="504"/>
      <c r="G49" s="504"/>
      <c r="H49" s="756"/>
    </row>
    <row r="50" spans="1:8" ht="15.6" thickBot="1" x14ac:dyDescent="0.3">
      <c r="A50" s="539"/>
      <c r="B50" s="540"/>
      <c r="C50" s="541"/>
      <c r="D50" s="542"/>
      <c r="E50" s="541"/>
      <c r="F50" s="504"/>
      <c r="G50" s="504"/>
      <c r="H50" s="504"/>
    </row>
    <row r="51" spans="1:8" x14ac:dyDescent="0.25">
      <c r="A51" s="516"/>
      <c r="B51" s="543"/>
      <c r="C51" s="389"/>
      <c r="D51" s="515"/>
      <c r="E51" s="389"/>
      <c r="F51" s="504"/>
      <c r="G51" s="504"/>
      <c r="H51" s="504"/>
    </row>
    <row r="52" spans="1:8" x14ac:dyDescent="0.25">
      <c r="A52" s="516"/>
      <c r="B52" s="543"/>
      <c r="C52" s="389"/>
      <c r="D52" s="515"/>
      <c r="E52" s="389"/>
      <c r="F52" s="504"/>
      <c r="G52" s="504"/>
      <c r="H52" s="504"/>
    </row>
    <row r="53" spans="1:8" x14ac:dyDescent="0.25">
      <c r="A53" s="516"/>
      <c r="B53" s="543"/>
      <c r="C53" s="389"/>
      <c r="D53" s="515"/>
      <c r="E53" s="389"/>
      <c r="F53" s="504"/>
      <c r="G53" s="504"/>
      <c r="H53" s="504"/>
    </row>
    <row r="54" spans="1:8" x14ac:dyDescent="0.25">
      <c r="A54" s="516"/>
      <c r="B54" s="543"/>
      <c r="C54" s="389"/>
      <c r="D54" s="515"/>
      <c r="E54" s="389"/>
      <c r="F54" s="504"/>
      <c r="G54" s="504"/>
      <c r="H54" s="504"/>
    </row>
    <row r="55" spans="1:8" x14ac:dyDescent="0.25">
      <c r="A55" s="544" t="s">
        <v>292</v>
      </c>
      <c r="B55" s="517"/>
      <c r="C55" s="389"/>
      <c r="D55" s="515"/>
      <c r="E55" s="389"/>
      <c r="F55" s="504"/>
      <c r="G55" s="504"/>
      <c r="H55" s="504"/>
    </row>
    <row r="56" spans="1:8" x14ac:dyDescent="0.25">
      <c r="A56" s="544"/>
      <c r="B56" s="517"/>
      <c r="C56" s="389"/>
      <c r="D56" s="515"/>
      <c r="E56" s="389"/>
      <c r="F56" s="504"/>
      <c r="G56" s="504"/>
      <c r="H56" s="504"/>
    </row>
    <row r="57" spans="1:8" x14ac:dyDescent="0.25">
      <c r="A57" s="516"/>
      <c r="B57" s="516"/>
      <c r="C57" s="389"/>
      <c r="D57" s="515"/>
      <c r="E57" s="389"/>
      <c r="F57" s="504"/>
      <c r="G57" s="504"/>
      <c r="H57" s="504"/>
    </row>
    <row r="58" spans="1:8" x14ac:dyDescent="0.25">
      <c r="A58" s="516" t="s">
        <v>293</v>
      </c>
      <c r="B58" s="517"/>
      <c r="C58" s="389"/>
      <c r="D58" s="515"/>
      <c r="E58" s="389"/>
      <c r="F58" s="504"/>
      <c r="G58" s="504"/>
      <c r="H58" s="504"/>
    </row>
    <row r="59" spans="1:8" x14ac:dyDescent="0.25">
      <c r="A59" s="516"/>
      <c r="B59" s="517"/>
      <c r="C59" s="389"/>
      <c r="D59" s="515"/>
      <c r="E59" s="389"/>
      <c r="F59" s="504"/>
      <c r="G59" s="504"/>
      <c r="H59" s="504"/>
    </row>
    <row r="60" spans="1:8" x14ac:dyDescent="0.25">
      <c r="A60" s="820"/>
      <c r="B60" s="820"/>
      <c r="C60" s="820"/>
      <c r="D60" s="820"/>
      <c r="E60" s="820"/>
      <c r="F60" s="504"/>
      <c r="G60" s="504"/>
      <c r="H60" s="504"/>
    </row>
    <row r="61" spans="1:8" x14ac:dyDescent="0.25">
      <c r="A61" s="545"/>
      <c r="B61" s="389"/>
      <c r="C61" s="389"/>
      <c r="D61" s="515"/>
      <c r="E61" s="389"/>
      <c r="F61" s="504"/>
      <c r="G61" s="504"/>
      <c r="H61" s="504"/>
    </row>
    <row r="62" spans="1:8" x14ac:dyDescent="0.25">
      <c r="A62" s="821" t="s">
        <v>294</v>
      </c>
      <c r="B62" s="821"/>
      <c r="C62" s="821"/>
      <c r="D62" s="821"/>
      <c r="E62" s="821"/>
      <c r="F62" s="504"/>
      <c r="G62" s="504"/>
      <c r="H62" s="504"/>
    </row>
    <row r="63" spans="1:8" x14ac:dyDescent="0.25">
      <c r="A63" s="514"/>
      <c r="B63" s="514"/>
      <c r="C63" s="514"/>
      <c r="D63" s="514"/>
      <c r="E63" s="514"/>
      <c r="F63" s="504"/>
      <c r="G63" s="504"/>
      <c r="H63" s="504"/>
    </row>
    <row r="64" spans="1:8" x14ac:dyDescent="0.25">
      <c r="A64" s="545"/>
      <c r="B64" s="389"/>
      <c r="C64" s="389"/>
      <c r="D64" s="515"/>
      <c r="E64" s="389"/>
      <c r="F64" s="504"/>
      <c r="G64" s="504"/>
      <c r="H64" s="504"/>
    </row>
    <row r="65" spans="1:8" x14ac:dyDescent="0.25">
      <c r="A65" s="545" t="s">
        <v>295</v>
      </c>
      <c r="B65" s="389"/>
      <c r="C65" s="389"/>
      <c r="D65" s="515" t="s">
        <v>290</v>
      </c>
      <c r="E65" s="522"/>
      <c r="F65" s="504"/>
      <c r="G65" s="504"/>
      <c r="H65" s="504"/>
    </row>
    <row r="66" spans="1:8" x14ac:dyDescent="0.25">
      <c r="A66" s="545"/>
      <c r="B66" s="389"/>
      <c r="C66" s="389"/>
      <c r="D66" s="515"/>
      <c r="E66" s="389"/>
      <c r="F66" s="504"/>
      <c r="G66" s="504"/>
      <c r="H66" s="504"/>
    </row>
    <row r="67" spans="1:8" x14ac:dyDescent="0.25">
      <c r="A67" s="545" t="s">
        <v>296</v>
      </c>
      <c r="B67" s="389"/>
      <c r="C67" s="389"/>
      <c r="D67" s="515"/>
      <c r="E67" s="389"/>
      <c r="F67" s="504"/>
      <c r="G67" s="504"/>
      <c r="H67" s="504"/>
    </row>
    <row r="68" spans="1:8" x14ac:dyDescent="0.25">
      <c r="A68" s="389" t="s">
        <v>297</v>
      </c>
      <c r="B68" s="389"/>
      <c r="C68" s="389"/>
      <c r="D68" s="515"/>
      <c r="E68" s="389"/>
      <c r="F68" s="504"/>
      <c r="G68" s="504"/>
      <c r="H68" s="504"/>
    </row>
    <row r="69" spans="1:8" x14ac:dyDescent="0.25">
      <c r="A69" s="389" t="s">
        <v>298</v>
      </c>
      <c r="B69" s="389"/>
      <c r="C69" s="389"/>
      <c r="D69" s="515"/>
      <c r="E69" s="389"/>
      <c r="F69" s="504"/>
      <c r="G69" s="504"/>
      <c r="H69" s="504"/>
    </row>
    <row r="70" spans="1:8" x14ac:dyDescent="0.25">
      <c r="A70" s="520" t="s">
        <v>356</v>
      </c>
      <c r="B70" s="520"/>
      <c r="C70" s="520"/>
      <c r="D70" s="521" t="s">
        <v>290</v>
      </c>
      <c r="E70" s="546"/>
      <c r="F70" s="504"/>
      <c r="G70" s="504"/>
      <c r="H70" s="504"/>
    </row>
    <row r="71" spans="1:8" x14ac:dyDescent="0.25">
      <c r="A71" s="545"/>
      <c r="B71" s="389"/>
      <c r="C71" s="389"/>
      <c r="D71" s="515"/>
      <c r="E71" s="533"/>
      <c r="F71" s="504"/>
      <c r="G71" s="504"/>
      <c r="H71" s="504"/>
    </row>
    <row r="72" spans="1:8" x14ac:dyDescent="0.25">
      <c r="A72" s="545" t="s">
        <v>299</v>
      </c>
      <c r="B72" s="389"/>
      <c r="C72" s="389"/>
      <c r="D72" s="515" t="s">
        <v>290</v>
      </c>
      <c r="E72" s="522"/>
      <c r="F72" s="504"/>
      <c r="G72" s="504"/>
      <c r="H72" s="504"/>
    </row>
    <row r="73" spans="1:8" x14ac:dyDescent="0.25">
      <c r="A73" s="547"/>
      <c r="B73" s="520"/>
      <c r="C73" s="520"/>
      <c r="D73" s="521"/>
      <c r="E73" s="548"/>
      <c r="F73" s="504"/>
      <c r="G73" s="504"/>
      <c r="H73" s="504"/>
    </row>
    <row r="74" spans="1:8" x14ac:dyDescent="0.25">
      <c r="A74" s="545"/>
      <c r="B74" s="389"/>
      <c r="C74" s="389"/>
      <c r="D74" s="515"/>
      <c r="E74" s="533"/>
      <c r="F74" s="504"/>
      <c r="G74" s="504"/>
      <c r="H74" s="504"/>
    </row>
    <row r="75" spans="1:8" x14ac:dyDescent="0.25">
      <c r="A75" s="545" t="s">
        <v>300</v>
      </c>
      <c r="B75" s="389"/>
      <c r="C75" s="389"/>
      <c r="D75" s="515"/>
      <c r="E75" s="389"/>
      <c r="F75" s="504"/>
      <c r="G75" s="504"/>
      <c r="H75" s="504"/>
    </row>
    <row r="76" spans="1:8" x14ac:dyDescent="0.25">
      <c r="A76" s="389" t="s">
        <v>304</v>
      </c>
      <c r="B76" s="389"/>
      <c r="C76" s="389"/>
      <c r="D76" s="515" t="s">
        <v>290</v>
      </c>
      <c r="E76" s="522"/>
      <c r="F76" s="504"/>
      <c r="G76" s="504"/>
      <c r="H76" s="504"/>
    </row>
    <row r="77" spans="1:8" x14ac:dyDescent="0.25">
      <c r="A77" s="545" t="s">
        <v>293</v>
      </c>
      <c r="B77" s="389"/>
      <c r="C77" s="389"/>
      <c r="D77" s="515"/>
      <c r="E77" s="389"/>
      <c r="F77" s="504"/>
      <c r="G77" s="504"/>
      <c r="H77" s="504"/>
    </row>
    <row r="78" spans="1:8" x14ac:dyDescent="0.25">
      <c r="A78" s="549"/>
      <c r="B78" s="530"/>
      <c r="C78" s="530"/>
      <c r="D78" s="531"/>
      <c r="E78" s="530"/>
      <c r="F78" s="504"/>
      <c r="G78" s="504"/>
      <c r="H78" s="504"/>
    </row>
    <row r="79" spans="1:8" x14ac:dyDescent="0.25">
      <c r="A79" s="822" t="s">
        <v>301</v>
      </c>
      <c r="B79" s="822"/>
      <c r="C79" s="822"/>
      <c r="D79" s="516" t="s">
        <v>290</v>
      </c>
      <c r="E79" s="538"/>
      <c r="F79" s="504"/>
      <c r="G79" s="504"/>
      <c r="H79" s="504"/>
    </row>
    <row r="80" spans="1:8" x14ac:dyDescent="0.25">
      <c r="A80" s="547"/>
      <c r="B80" s="520" t="s">
        <v>72</v>
      </c>
      <c r="C80" s="520"/>
      <c r="D80" s="521"/>
      <c r="E80" s="520"/>
      <c r="F80" s="504"/>
      <c r="G80" s="504"/>
      <c r="H80" s="504"/>
    </row>
    <row r="81" spans="1:8" x14ac:dyDescent="0.25">
      <c r="A81" s="545"/>
      <c r="B81" s="389"/>
      <c r="C81" s="389"/>
      <c r="D81" s="515"/>
      <c r="E81" s="389"/>
      <c r="F81" s="504"/>
      <c r="G81" s="504"/>
      <c r="H81" s="504"/>
    </row>
    <row r="82" spans="1:8" x14ac:dyDescent="0.25">
      <c r="A82" s="545"/>
      <c r="B82" s="389"/>
      <c r="C82" s="389"/>
      <c r="D82" s="515"/>
      <c r="E82" s="389"/>
      <c r="F82" s="504"/>
      <c r="G82" s="504"/>
      <c r="H82" s="504"/>
    </row>
    <row r="83" spans="1:8" x14ac:dyDescent="0.25">
      <c r="A83" s="545"/>
      <c r="B83" s="389"/>
      <c r="C83" s="389"/>
      <c r="D83" s="515"/>
      <c r="E83" s="389"/>
      <c r="F83" s="504"/>
      <c r="G83" s="504"/>
      <c r="H83" s="504"/>
    </row>
    <row r="84" spans="1:8" x14ac:dyDescent="0.25">
      <c r="A84" s="545"/>
      <c r="B84" s="389"/>
      <c r="C84" s="389"/>
      <c r="D84" s="515"/>
      <c r="E84" s="389"/>
      <c r="F84" s="504"/>
      <c r="G84" s="504"/>
      <c r="H84" s="504"/>
    </row>
    <row r="85" spans="1:8" x14ac:dyDescent="0.25">
      <c r="A85" s="545"/>
      <c r="B85" s="389"/>
      <c r="C85" s="389"/>
      <c r="D85" s="515"/>
      <c r="E85" s="389"/>
      <c r="F85" s="504"/>
      <c r="G85" s="504"/>
      <c r="H85" s="504"/>
    </row>
    <row r="86" spans="1:8" x14ac:dyDescent="0.25">
      <c r="A86" s="545"/>
      <c r="B86" s="389"/>
      <c r="C86" s="389"/>
      <c r="D86" s="515"/>
      <c r="E86" s="389"/>
      <c r="F86" s="504"/>
      <c r="G86" s="504"/>
      <c r="H86" s="504"/>
    </row>
    <row r="87" spans="1:8" x14ac:dyDescent="0.25">
      <c r="A87" s="545"/>
      <c r="B87" s="389"/>
      <c r="C87" s="389"/>
      <c r="D87" s="515"/>
      <c r="E87" s="389"/>
      <c r="F87" s="504"/>
      <c r="G87" s="504"/>
      <c r="H87" s="504"/>
    </row>
    <row r="88" spans="1:8" x14ac:dyDescent="0.25">
      <c r="A88" s="545"/>
      <c r="B88" s="389"/>
      <c r="C88" s="389"/>
      <c r="D88" s="515"/>
      <c r="E88" s="389"/>
      <c r="F88" s="504"/>
      <c r="G88" s="504"/>
      <c r="H88" s="504"/>
    </row>
    <row r="89" spans="1:8" x14ac:dyDescent="0.25">
      <c r="A89" s="545"/>
      <c r="B89" s="389"/>
      <c r="C89" s="389"/>
      <c r="D89" s="515"/>
      <c r="E89" s="389"/>
      <c r="F89" s="504"/>
      <c r="G89" s="504"/>
      <c r="H89" s="504"/>
    </row>
    <row r="90" spans="1:8" x14ac:dyDescent="0.25">
      <c r="A90" s="545"/>
      <c r="B90" s="389"/>
      <c r="C90" s="389"/>
      <c r="D90" s="515"/>
      <c r="E90" s="527"/>
      <c r="F90" s="504"/>
      <c r="G90" s="504"/>
      <c r="H90" s="504"/>
    </row>
    <row r="91" spans="1:8" x14ac:dyDescent="0.25">
      <c r="A91" s="545"/>
      <c r="B91" s="389"/>
      <c r="C91" s="389"/>
      <c r="D91" s="515"/>
      <c r="E91" s="389"/>
      <c r="F91" s="504"/>
      <c r="G91" s="504"/>
      <c r="H91" s="504"/>
    </row>
    <row r="92" spans="1:8" x14ac:dyDescent="0.25">
      <c r="A92" s="545"/>
      <c r="B92" s="389"/>
      <c r="C92" s="389"/>
      <c r="D92" s="515"/>
      <c r="E92" s="389"/>
      <c r="F92" s="504"/>
      <c r="G92" s="504"/>
      <c r="H92" s="504"/>
    </row>
    <row r="93" spans="1:8" x14ac:dyDescent="0.25">
      <c r="A93" s="545"/>
      <c r="B93" s="389"/>
      <c r="C93" s="389"/>
      <c r="D93" s="515"/>
      <c r="E93" s="389"/>
      <c r="F93" s="504"/>
      <c r="G93" s="504"/>
      <c r="H93" s="504"/>
    </row>
    <row r="94" spans="1:8" x14ac:dyDescent="0.25">
      <c r="A94" s="545"/>
      <c r="B94" s="389"/>
      <c r="C94" s="389"/>
      <c r="D94" s="515"/>
      <c r="E94" s="389"/>
      <c r="F94" s="504"/>
      <c r="G94" s="504"/>
      <c r="H94" s="504"/>
    </row>
    <row r="95" spans="1:8" x14ac:dyDescent="0.25">
      <c r="A95" s="545"/>
      <c r="B95" s="389"/>
      <c r="C95" s="389"/>
      <c r="D95" s="515"/>
      <c r="E95" s="389"/>
      <c r="F95" s="504"/>
      <c r="G95" s="504"/>
      <c r="H95" s="504"/>
    </row>
    <row r="96" spans="1:8" x14ac:dyDescent="0.25">
      <c r="A96" s="545"/>
      <c r="B96" s="389"/>
      <c r="C96" s="389"/>
      <c r="D96" s="515"/>
      <c r="E96" s="389"/>
      <c r="F96" s="504"/>
      <c r="G96" s="504"/>
      <c r="H96" s="504"/>
    </row>
    <row r="97" spans="1:8" x14ac:dyDescent="0.25">
      <c r="A97" s="545"/>
      <c r="B97" s="389"/>
      <c r="C97" s="389"/>
      <c r="D97" s="515"/>
      <c r="E97" s="389"/>
      <c r="F97" s="504"/>
      <c r="G97" s="504"/>
      <c r="H97" s="504"/>
    </row>
    <row r="98" spans="1:8" x14ac:dyDescent="0.25">
      <c r="A98" s="545"/>
      <c r="B98" s="389"/>
      <c r="C98" s="389"/>
      <c r="D98" s="515"/>
      <c r="E98" s="389"/>
      <c r="F98" s="504"/>
      <c r="G98" s="504"/>
      <c r="H98" s="504"/>
    </row>
    <row r="99" spans="1:8" x14ac:dyDescent="0.25">
      <c r="A99" s="545"/>
      <c r="B99" s="389"/>
      <c r="C99" s="389"/>
      <c r="D99" s="515"/>
      <c r="E99" s="389"/>
      <c r="F99" s="504"/>
      <c r="G99" s="504"/>
      <c r="H99" s="504"/>
    </row>
    <row r="100" spans="1:8" x14ac:dyDescent="0.25">
      <c r="A100" s="545"/>
      <c r="B100" s="389"/>
      <c r="C100" s="389"/>
      <c r="D100" s="515"/>
      <c r="E100" s="389"/>
      <c r="F100" s="504"/>
      <c r="G100" s="504"/>
      <c r="H100" s="504"/>
    </row>
    <row r="101" spans="1:8" x14ac:dyDescent="0.25">
      <c r="A101" s="545"/>
      <c r="B101" s="389"/>
      <c r="C101" s="389"/>
      <c r="D101" s="515"/>
      <c r="E101" s="389"/>
      <c r="F101" s="504"/>
      <c r="G101" s="504"/>
      <c r="H101" s="504"/>
    </row>
    <row r="102" spans="1:8" x14ac:dyDescent="0.25">
      <c r="A102" s="545"/>
      <c r="B102" s="389"/>
      <c r="C102" s="389"/>
      <c r="D102" s="515"/>
      <c r="E102" s="389"/>
      <c r="F102" s="504"/>
      <c r="G102" s="504"/>
      <c r="H102" s="504"/>
    </row>
    <row r="103" spans="1:8" x14ac:dyDescent="0.25">
      <c r="A103" s="545"/>
      <c r="B103" s="389"/>
      <c r="C103" s="389"/>
      <c r="D103" s="515"/>
      <c r="E103" s="389"/>
      <c r="F103" s="504"/>
      <c r="G103" s="504"/>
      <c r="H103" s="504"/>
    </row>
    <row r="104" spans="1:8" x14ac:dyDescent="0.25">
      <c r="A104" s="545"/>
      <c r="B104" s="389"/>
      <c r="C104" s="389"/>
      <c r="D104" s="515"/>
      <c r="E104" s="389"/>
      <c r="F104" s="504"/>
      <c r="G104" s="504"/>
      <c r="H104" s="504"/>
    </row>
    <row r="105" spans="1:8" x14ac:dyDescent="0.25">
      <c r="A105" s="545"/>
      <c r="B105" s="389"/>
      <c r="C105" s="389"/>
      <c r="D105" s="515"/>
      <c r="E105" s="389"/>
      <c r="F105" s="504"/>
      <c r="G105" s="504"/>
      <c r="H105" s="504"/>
    </row>
    <row r="106" spans="1:8" x14ac:dyDescent="0.25">
      <c r="A106" s="545"/>
      <c r="B106" s="389"/>
      <c r="C106" s="389"/>
      <c r="D106" s="515"/>
      <c r="E106" s="389"/>
      <c r="F106" s="504"/>
      <c r="G106" s="504"/>
      <c r="H106" s="504"/>
    </row>
    <row r="107" spans="1:8" x14ac:dyDescent="0.25">
      <c r="A107" s="545"/>
      <c r="B107" s="389"/>
      <c r="C107" s="389"/>
      <c r="D107" s="515"/>
      <c r="E107" s="389"/>
      <c r="F107" s="504"/>
      <c r="G107" s="504"/>
      <c r="H107" s="504"/>
    </row>
    <row r="108" spans="1:8" x14ac:dyDescent="0.25">
      <c r="A108" s="545"/>
      <c r="B108" s="389"/>
      <c r="C108" s="389"/>
      <c r="D108" s="515"/>
      <c r="E108" s="389"/>
      <c r="F108" s="504"/>
      <c r="G108" s="504"/>
      <c r="H108" s="504"/>
    </row>
    <row r="109" spans="1:8" x14ac:dyDescent="0.25">
      <c r="A109" s="516"/>
      <c r="B109" s="517"/>
      <c r="C109" s="389"/>
      <c r="D109" s="515"/>
      <c r="E109" s="389"/>
      <c r="F109" s="504"/>
      <c r="G109" s="504"/>
      <c r="H109" s="504"/>
    </row>
    <row r="110" spans="1:8" x14ac:dyDescent="0.25">
      <c r="A110" s="516"/>
      <c r="B110" s="517"/>
      <c r="C110" s="389"/>
      <c r="D110" s="515"/>
      <c r="E110" s="389"/>
      <c r="F110" s="504"/>
      <c r="G110" s="504"/>
      <c r="H110" s="504"/>
    </row>
    <row r="111" spans="1:8" x14ac:dyDescent="0.25">
      <c r="A111" s="516"/>
      <c r="B111" s="517"/>
      <c r="C111" s="389"/>
      <c r="D111" s="515"/>
      <c r="E111" s="389"/>
      <c r="F111" s="504"/>
      <c r="G111" s="504"/>
      <c r="H111" s="504"/>
    </row>
    <row r="112" spans="1:8" x14ac:dyDescent="0.25">
      <c r="A112" s="516"/>
      <c r="B112" s="517"/>
      <c r="C112" s="389"/>
      <c r="D112" s="515"/>
      <c r="E112" s="389"/>
      <c r="F112" s="504"/>
      <c r="G112" s="504"/>
      <c r="H112" s="504"/>
    </row>
    <row r="113" spans="1:8" x14ac:dyDescent="0.25">
      <c r="A113" s="516"/>
      <c r="B113" s="517"/>
      <c r="C113" s="389"/>
      <c r="D113" s="515"/>
      <c r="E113" s="389"/>
      <c r="F113" s="504"/>
      <c r="G113" s="504"/>
      <c r="H113" s="504"/>
    </row>
    <row r="114" spans="1:8" x14ac:dyDescent="0.25">
      <c r="A114" s="516"/>
      <c r="B114" s="517"/>
      <c r="C114" s="389"/>
      <c r="D114" s="515"/>
      <c r="E114" s="389"/>
      <c r="F114" s="504"/>
      <c r="G114" s="504"/>
      <c r="H114" s="504"/>
    </row>
    <row r="115" spans="1:8" x14ac:dyDescent="0.25">
      <c r="A115" s="516"/>
      <c r="B115" s="517"/>
      <c r="C115" s="389"/>
      <c r="D115" s="515"/>
      <c r="E115" s="389"/>
      <c r="F115" s="504"/>
      <c r="G115" s="504"/>
      <c r="H115" s="504"/>
    </row>
    <row r="116" spans="1:8" x14ac:dyDescent="0.25">
      <c r="A116" s="516"/>
      <c r="B116" s="517"/>
      <c r="C116" s="389"/>
      <c r="D116" s="515"/>
      <c r="E116" s="389"/>
      <c r="F116" s="504"/>
      <c r="G116" s="504"/>
      <c r="H116" s="504"/>
    </row>
    <row r="117" spans="1:8" x14ac:dyDescent="0.25">
      <c r="A117" s="516"/>
      <c r="B117" s="517"/>
      <c r="C117" s="389"/>
      <c r="D117" s="515"/>
      <c r="E117" s="389"/>
      <c r="F117" s="504"/>
      <c r="G117" s="504"/>
      <c r="H117" s="504"/>
    </row>
    <row r="118" spans="1:8" x14ac:dyDescent="0.25">
      <c r="A118" s="516"/>
      <c r="B118" s="517"/>
      <c r="C118" s="389"/>
      <c r="D118" s="515"/>
      <c r="E118" s="389"/>
      <c r="F118" s="504"/>
      <c r="G118" s="504"/>
      <c r="H118" s="504"/>
    </row>
    <row r="119" spans="1:8" x14ac:dyDescent="0.25">
      <c r="A119" s="516"/>
      <c r="B119" s="517"/>
      <c r="C119" s="389"/>
      <c r="D119" s="515"/>
      <c r="E119" s="389"/>
      <c r="F119" s="504"/>
      <c r="G119" s="504"/>
      <c r="H119" s="504"/>
    </row>
    <row r="120" spans="1:8" x14ac:dyDescent="0.25">
      <c r="A120" s="544" t="s">
        <v>302</v>
      </c>
      <c r="B120" s="517"/>
      <c r="C120" s="389"/>
      <c r="D120" s="515"/>
      <c r="E120" s="389"/>
      <c r="F120" s="504"/>
      <c r="G120" s="504"/>
      <c r="H120" s="504"/>
    </row>
    <row r="121" spans="1:8" x14ac:dyDescent="0.25">
      <c r="A121" s="516"/>
      <c r="B121" s="517"/>
      <c r="C121" s="389"/>
      <c r="D121" s="515"/>
      <c r="E121" s="389"/>
      <c r="F121" s="504"/>
      <c r="G121" s="504"/>
      <c r="H121" s="504"/>
    </row>
    <row r="129" spans="2:2" x14ac:dyDescent="0.25">
      <c r="B129" s="159"/>
    </row>
  </sheetData>
  <mergeCells count="9">
    <mergeCell ref="A60:E60"/>
    <mergeCell ref="A62:E62"/>
    <mergeCell ref="A79:C79"/>
    <mergeCell ref="A2:E2"/>
    <mergeCell ref="A4:E4"/>
    <mergeCell ref="B6:H6"/>
    <mergeCell ref="B11:C11"/>
    <mergeCell ref="B14:C14"/>
    <mergeCell ref="A49:C49"/>
  </mergeCells>
  <pageMargins left="0.70866141732283505" right="0.70866141732283505" top="0.74803149606299202" bottom="0.74803149606299202" header="0.31496062992126" footer="0.31496062992126"/>
  <pageSetup paperSize="9" scale="60" orientation="portrait" r:id="rId1"/>
  <headerFooter>
    <oddHeader xml:space="preserve">&amp;CMOSES KOTANE LOCAL MUNICIPALITY
TENDER NO: 009/MKLM/2025/2026
TENDER: REFURBISHMENT OF THREE (3) CEMETERIES IN TLOKWENG
</oddHeader>
    <oddFooter xml:space="preserve">&amp;C&amp;"Garamond,Regular"&amp;16C2.&amp;P&amp;"-,Regular"&amp;12
</oddFooter>
  </headerFooter>
  <rowBreaks count="1" manualBreakCount="1">
    <brk id="60" max="4" man="1"/>
  </rowBreaks>
  <colBreaks count="1" manualBreakCount="1">
    <brk id="5" max="1048575" man="1"/>
  </colBreaks>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7B057A-2E4D-4376-94D8-E4C7C956DD44}">
  <sheetPr>
    <tabColor rgb="FF92D050"/>
  </sheetPr>
  <dimension ref="A1:M239"/>
  <sheetViews>
    <sheetView view="pageBreakPreview" topLeftCell="B1" zoomScaleNormal="100" zoomScaleSheetLayoutView="100" zoomScalePageLayoutView="99" workbookViewId="0">
      <selection activeCell="C138" sqref="C138"/>
    </sheetView>
  </sheetViews>
  <sheetFormatPr defaultColWidth="0" defaultRowHeight="15" x14ac:dyDescent="0.25"/>
  <cols>
    <col min="1" max="1" width="10.109375" style="89" customWidth="1"/>
    <col min="2" max="2" width="13.88671875" style="85" customWidth="1"/>
    <col min="3" max="3" width="50.5546875" style="42" customWidth="1"/>
    <col min="4" max="4" width="12.109375" style="42" customWidth="1"/>
    <col min="5" max="5" width="14.109375" style="34" customWidth="1"/>
    <col min="6" max="6" width="15.44140625" style="85" customWidth="1"/>
    <col min="7" max="7" width="19.5546875" style="85" customWidth="1"/>
    <col min="8" max="8" width="9.109375" style="42" customWidth="1"/>
    <col min="9" max="9" width="8" style="42" customWidth="1"/>
    <col min="10" max="10" width="28.5546875" style="42" customWidth="1"/>
    <col min="11" max="11" width="16.109375" style="42" customWidth="1"/>
    <col min="12" max="13" width="9.109375" style="42" customWidth="1"/>
    <col min="14" max="14" width="10" style="42" bestFit="1" customWidth="1"/>
    <col min="15" max="200" width="9.109375" style="42" customWidth="1"/>
    <col min="201" max="201" width="7.44140625" style="42" customWidth="1"/>
    <col min="202" max="202" width="12.5546875" style="42" customWidth="1"/>
    <col min="203" max="203" width="39.5546875" style="42" customWidth="1"/>
    <col min="204" max="204" width="8.6640625" style="42" customWidth="1"/>
    <col min="205" max="205" width="10" style="42" customWidth="1"/>
    <col min="206" max="16384" width="0" style="42" hidden="1"/>
  </cols>
  <sheetData>
    <row r="1" spans="1:13" s="33" customFormat="1" ht="15.75" customHeight="1" x14ac:dyDescent="0.3">
      <c r="A1" s="217"/>
      <c r="B1" s="162"/>
      <c r="C1" s="280"/>
      <c r="D1" s="162"/>
      <c r="E1" s="161"/>
      <c r="F1" s="162"/>
      <c r="G1" s="162"/>
    </row>
    <row r="2" spans="1:13" s="33" customFormat="1" ht="15.75" customHeight="1" x14ac:dyDescent="0.3">
      <c r="A2" s="783" t="s">
        <v>537</v>
      </c>
      <c r="B2" s="783"/>
      <c r="C2" s="783"/>
      <c r="D2" s="783"/>
      <c r="E2" s="783"/>
      <c r="F2" s="783"/>
      <c r="G2" s="783"/>
    </row>
    <row r="3" spans="1:13" s="33" customFormat="1" ht="15.75" customHeight="1" thickBot="1" x14ac:dyDescent="0.35">
      <c r="A3" s="662"/>
      <c r="B3" s="322"/>
      <c r="C3" s="319"/>
      <c r="D3" s="322"/>
      <c r="E3" s="663"/>
      <c r="F3" s="322"/>
      <c r="G3" s="322"/>
    </row>
    <row r="4" spans="1:13" s="33" customFormat="1" ht="15.75" customHeight="1" x14ac:dyDescent="0.3">
      <c r="A4" s="163"/>
      <c r="B4" s="164"/>
      <c r="C4" s="164"/>
      <c r="D4" s="164"/>
      <c r="E4" s="165"/>
      <c r="F4" s="166"/>
      <c r="G4" s="167"/>
    </row>
    <row r="5" spans="1:13" s="33" customFormat="1" ht="15.75" customHeight="1" x14ac:dyDescent="0.3">
      <c r="A5" s="168" t="s">
        <v>126</v>
      </c>
      <c r="B5" s="169" t="s">
        <v>127</v>
      </c>
      <c r="C5" s="169" t="s">
        <v>0</v>
      </c>
      <c r="D5" s="169" t="s">
        <v>1</v>
      </c>
      <c r="E5" s="170" t="s">
        <v>26</v>
      </c>
      <c r="F5" s="169" t="s">
        <v>2</v>
      </c>
      <c r="G5" s="171" t="s">
        <v>3</v>
      </c>
    </row>
    <row r="6" spans="1:13" s="33" customFormat="1" ht="15.75" customHeight="1" x14ac:dyDescent="0.3">
      <c r="A6" s="168" t="s">
        <v>128</v>
      </c>
      <c r="B6" s="169" t="s">
        <v>129</v>
      </c>
      <c r="C6" s="172"/>
      <c r="D6" s="173"/>
      <c r="E6" s="174"/>
      <c r="F6" s="175"/>
      <c r="G6" s="176"/>
    </row>
    <row r="7" spans="1:13" s="33" customFormat="1" ht="15.75" customHeight="1" thickBot="1" x14ac:dyDescent="0.35">
      <c r="A7" s="177"/>
      <c r="B7" s="178"/>
      <c r="C7" s="178"/>
      <c r="D7" s="178"/>
      <c r="E7" s="179"/>
      <c r="F7" s="180"/>
      <c r="G7" s="181"/>
    </row>
    <row r="8" spans="1:13" s="33" customFormat="1" ht="15.75" customHeight="1" x14ac:dyDescent="0.3">
      <c r="A8" s="182"/>
      <c r="B8" s="173"/>
      <c r="C8" s="183"/>
      <c r="D8" s="173"/>
      <c r="E8" s="174"/>
      <c r="F8" s="184"/>
      <c r="G8" s="185"/>
    </row>
    <row r="9" spans="1:13" s="33" customFormat="1" ht="27.6" customHeight="1" x14ac:dyDescent="0.3">
      <c r="A9" s="182"/>
      <c r="B9" s="173"/>
      <c r="C9" s="186" t="str">
        <f>A2</f>
        <v xml:space="preserve"> SECTION 2 : GRAVEL ROADS &amp; WALKWAYS</v>
      </c>
      <c r="D9" s="173"/>
      <c r="E9" s="174"/>
      <c r="F9" s="184"/>
      <c r="G9" s="185"/>
    </row>
    <row r="10" spans="1:13" s="33" customFormat="1" ht="36" customHeight="1" x14ac:dyDescent="0.3">
      <c r="A10" s="182"/>
      <c r="B10" s="173"/>
      <c r="C10" s="186" t="s">
        <v>620</v>
      </c>
      <c r="D10" s="173"/>
      <c r="E10" s="174"/>
      <c r="F10" s="184"/>
      <c r="G10" s="185"/>
    </row>
    <row r="11" spans="1:13" x14ac:dyDescent="0.25">
      <c r="A11" s="187"/>
      <c r="B11" s="169" t="s">
        <v>154</v>
      </c>
      <c r="C11" s="188"/>
      <c r="D11" s="189"/>
      <c r="E11" s="190"/>
      <c r="F11" s="191"/>
      <c r="G11" s="192"/>
    </row>
    <row r="12" spans="1:13" ht="15" customHeight="1" x14ac:dyDescent="0.25">
      <c r="A12" s="187">
        <v>2.1</v>
      </c>
      <c r="B12" s="169" t="s">
        <v>215</v>
      </c>
      <c r="C12" s="193" t="s">
        <v>32</v>
      </c>
      <c r="D12" s="189"/>
      <c r="E12" s="190"/>
      <c r="F12" s="191"/>
      <c r="G12" s="192"/>
      <c r="J12" s="160"/>
    </row>
    <row r="13" spans="1:13" ht="15" customHeight="1" x14ac:dyDescent="0.25">
      <c r="A13" s="187"/>
      <c r="B13" s="169"/>
      <c r="C13" s="193"/>
      <c r="D13" s="189"/>
      <c r="E13" s="190"/>
      <c r="F13" s="191"/>
      <c r="G13" s="192"/>
    </row>
    <row r="14" spans="1:13" ht="15" customHeight="1" x14ac:dyDescent="0.25">
      <c r="A14" s="187"/>
      <c r="B14" s="194"/>
      <c r="C14" s="193"/>
      <c r="D14" s="189"/>
      <c r="E14" s="190"/>
      <c r="F14" s="191"/>
      <c r="G14" s="195"/>
    </row>
    <row r="15" spans="1:13" ht="12" customHeight="1" x14ac:dyDescent="0.25">
      <c r="A15" s="187" t="s">
        <v>87</v>
      </c>
      <c r="B15" s="194" t="s">
        <v>218</v>
      </c>
      <c r="C15" s="196" t="s">
        <v>33</v>
      </c>
      <c r="D15" s="189" t="s">
        <v>527</v>
      </c>
      <c r="E15" s="190">
        <f>((1300*8)+(1200*3))/10000</f>
        <v>1.4</v>
      </c>
      <c r="F15" s="197"/>
      <c r="G15" s="198"/>
    </row>
    <row r="16" spans="1:13" ht="12" customHeight="1" x14ac:dyDescent="0.25">
      <c r="A16" s="187"/>
      <c r="B16" s="194"/>
      <c r="C16" s="196"/>
      <c r="D16" s="189"/>
      <c r="E16" s="190"/>
      <c r="F16" s="197"/>
      <c r="G16" s="199"/>
      <c r="J16" s="778"/>
      <c r="K16" s="778"/>
      <c r="L16" s="778"/>
      <c r="M16" s="778"/>
    </row>
    <row r="17" spans="1:13" x14ac:dyDescent="0.25">
      <c r="A17" s="187" t="s">
        <v>88</v>
      </c>
      <c r="B17" s="194" t="s">
        <v>248</v>
      </c>
      <c r="C17" s="196" t="s">
        <v>34</v>
      </c>
      <c r="D17" s="189" t="s">
        <v>527</v>
      </c>
      <c r="E17" s="190">
        <f>E15</f>
        <v>1.4</v>
      </c>
      <c r="F17" s="197"/>
      <c r="G17" s="198"/>
      <c r="J17" s="778"/>
      <c r="K17" s="778"/>
      <c r="L17" s="778"/>
      <c r="M17" s="778"/>
    </row>
    <row r="18" spans="1:13" x14ac:dyDescent="0.25">
      <c r="A18" s="187"/>
      <c r="B18" s="194"/>
      <c r="C18" s="200"/>
      <c r="D18" s="200"/>
      <c r="E18" s="190"/>
      <c r="F18" s="191"/>
      <c r="G18" s="195"/>
      <c r="J18" s="778"/>
      <c r="K18" s="778"/>
      <c r="L18" s="778"/>
      <c r="M18" s="778"/>
    </row>
    <row r="19" spans="1:13" x14ac:dyDescent="0.25">
      <c r="A19" s="187">
        <v>2.2000000000000002</v>
      </c>
      <c r="B19" s="201" t="s">
        <v>249</v>
      </c>
      <c r="C19" s="193" t="s">
        <v>35</v>
      </c>
      <c r="D19" s="189"/>
      <c r="E19" s="190"/>
      <c r="F19" s="191"/>
      <c r="G19" s="195"/>
      <c r="J19" s="778"/>
      <c r="K19" s="778"/>
      <c r="L19" s="778"/>
      <c r="M19" s="778"/>
    </row>
    <row r="20" spans="1:13" x14ac:dyDescent="0.25">
      <c r="A20" s="187"/>
      <c r="B20" s="194"/>
      <c r="C20" s="200"/>
      <c r="D20" s="189"/>
      <c r="E20" s="190"/>
      <c r="F20" s="191"/>
      <c r="G20" s="195"/>
    </row>
    <row r="21" spans="1:13" ht="45" x14ac:dyDescent="0.25">
      <c r="A21" s="187" t="s">
        <v>89</v>
      </c>
      <c r="B21" s="194" t="s">
        <v>250</v>
      </c>
      <c r="C21" s="202" t="s">
        <v>28</v>
      </c>
      <c r="D21" s="175"/>
      <c r="E21" s="190"/>
      <c r="F21" s="191"/>
      <c r="G21" s="195"/>
    </row>
    <row r="22" spans="1:13" ht="30" x14ac:dyDescent="0.25">
      <c r="A22" s="187"/>
      <c r="B22" s="194"/>
      <c r="C22" s="202" t="s">
        <v>348</v>
      </c>
      <c r="D22" s="175"/>
      <c r="E22" s="190"/>
      <c r="F22" s="191"/>
      <c r="G22" s="195"/>
    </row>
    <row r="23" spans="1:13" x14ac:dyDescent="0.25">
      <c r="A23" s="187"/>
      <c r="B23" s="194"/>
      <c r="C23" s="202"/>
      <c r="D23" s="175"/>
      <c r="E23" s="190"/>
      <c r="F23" s="191"/>
      <c r="G23" s="195"/>
    </row>
    <row r="24" spans="1:13" x14ac:dyDescent="0.25">
      <c r="A24" s="187" t="s">
        <v>90</v>
      </c>
      <c r="B24" s="194"/>
      <c r="C24" s="202" t="s">
        <v>349</v>
      </c>
      <c r="D24" s="175" t="s">
        <v>22</v>
      </c>
      <c r="E24" s="190">
        <f>(1300*0.15*8)+(1200*0.15*3)</f>
        <v>2100</v>
      </c>
      <c r="F24" s="197"/>
      <c r="G24" s="198"/>
    </row>
    <row r="25" spans="1:13" x14ac:dyDescent="0.25">
      <c r="A25" s="187"/>
      <c r="B25" s="194"/>
      <c r="C25" s="196"/>
      <c r="D25" s="189"/>
      <c r="E25" s="190"/>
      <c r="F25" s="191"/>
      <c r="G25" s="195"/>
    </row>
    <row r="26" spans="1:13" ht="30" x14ac:dyDescent="0.25">
      <c r="A26" s="187" t="s">
        <v>91</v>
      </c>
      <c r="B26" s="203" t="s">
        <v>255</v>
      </c>
      <c r="C26" s="202" t="s">
        <v>29</v>
      </c>
      <c r="D26" s="189"/>
      <c r="E26" s="190"/>
      <c r="F26" s="191"/>
      <c r="G26" s="195"/>
    </row>
    <row r="27" spans="1:13" ht="16.8" x14ac:dyDescent="0.25">
      <c r="A27" s="187" t="s">
        <v>92</v>
      </c>
      <c r="B27" s="203"/>
      <c r="C27" s="202" t="s">
        <v>251</v>
      </c>
      <c r="D27" s="189" t="s">
        <v>524</v>
      </c>
      <c r="E27" s="190">
        <f>E24*20%</f>
        <v>420</v>
      </c>
      <c r="F27" s="197"/>
      <c r="G27" s="198"/>
    </row>
    <row r="28" spans="1:13" x14ac:dyDescent="0.25">
      <c r="A28" s="187"/>
      <c r="B28" s="203"/>
      <c r="C28" s="202"/>
      <c r="D28" s="189"/>
      <c r="E28" s="190"/>
      <c r="F28" s="191"/>
      <c r="G28" s="195"/>
    </row>
    <row r="29" spans="1:13" ht="16.8" x14ac:dyDescent="0.25">
      <c r="A29" s="187" t="s">
        <v>93</v>
      </c>
      <c r="B29" s="203"/>
      <c r="C29" s="202" t="s">
        <v>252</v>
      </c>
      <c r="D29" s="189" t="s">
        <v>524</v>
      </c>
      <c r="E29" s="190">
        <f>E24*10%</f>
        <v>210</v>
      </c>
      <c r="F29" s="197"/>
      <c r="G29" s="198"/>
    </row>
    <row r="30" spans="1:13" x14ac:dyDescent="0.25">
      <c r="A30" s="187"/>
      <c r="B30" s="203"/>
      <c r="C30" s="202"/>
      <c r="D30" s="189"/>
      <c r="E30" s="190"/>
      <c r="F30" s="191"/>
      <c r="G30" s="195"/>
    </row>
    <row r="31" spans="1:13" ht="16.8" x14ac:dyDescent="0.25">
      <c r="A31" s="187" t="s">
        <v>94</v>
      </c>
      <c r="B31" s="203"/>
      <c r="C31" s="202" t="s">
        <v>253</v>
      </c>
      <c r="D31" s="189" t="s">
        <v>524</v>
      </c>
      <c r="E31" s="190">
        <f>E24*5%</f>
        <v>105</v>
      </c>
      <c r="F31" s="197"/>
      <c r="G31" s="198"/>
    </row>
    <row r="32" spans="1:13" x14ac:dyDescent="0.25">
      <c r="A32" s="187"/>
      <c r="B32" s="203"/>
      <c r="C32" s="202"/>
      <c r="D32" s="189" t="s">
        <v>525</v>
      </c>
      <c r="E32" s="190"/>
      <c r="F32" s="191"/>
      <c r="G32" s="195"/>
    </row>
    <row r="33" spans="1:7" x14ac:dyDescent="0.25">
      <c r="A33" s="187" t="s">
        <v>95</v>
      </c>
      <c r="B33" s="175" t="s">
        <v>254</v>
      </c>
      <c r="C33" s="204" t="s">
        <v>30</v>
      </c>
      <c r="D33" s="189"/>
      <c r="E33" s="190"/>
      <c r="F33" s="191"/>
      <c r="G33" s="195"/>
    </row>
    <row r="34" spans="1:7" x14ac:dyDescent="0.25">
      <c r="A34" s="187"/>
      <c r="B34" s="175"/>
      <c r="C34" s="204" t="s">
        <v>256</v>
      </c>
      <c r="D34" s="189"/>
      <c r="E34" s="190"/>
      <c r="F34" s="191"/>
      <c r="G34" s="195"/>
    </row>
    <row r="35" spans="1:7" ht="16.8" x14ac:dyDescent="0.25">
      <c r="A35" s="187" t="s">
        <v>96</v>
      </c>
      <c r="B35" s="175"/>
      <c r="C35" s="204" t="s">
        <v>257</v>
      </c>
      <c r="D35" s="189" t="s">
        <v>524</v>
      </c>
      <c r="E35" s="190"/>
      <c r="F35" s="191"/>
      <c r="G35" s="195"/>
    </row>
    <row r="36" spans="1:7" ht="15" customHeight="1" x14ac:dyDescent="0.25">
      <c r="A36" s="187"/>
      <c r="B36" s="175"/>
      <c r="C36" s="204"/>
      <c r="D36" s="189"/>
      <c r="E36" s="190"/>
      <c r="F36" s="191"/>
      <c r="G36" s="195"/>
    </row>
    <row r="37" spans="1:7" ht="16.8" x14ac:dyDescent="0.25">
      <c r="A37" s="187" t="s">
        <v>97</v>
      </c>
      <c r="B37" s="175"/>
      <c r="C37" s="204" t="s">
        <v>258</v>
      </c>
      <c r="D37" s="189" t="s">
        <v>524</v>
      </c>
      <c r="E37" s="190"/>
      <c r="F37" s="191"/>
      <c r="G37" s="195"/>
    </row>
    <row r="38" spans="1:7" x14ac:dyDescent="0.25">
      <c r="A38" s="187"/>
      <c r="B38" s="175"/>
      <c r="C38" s="204"/>
      <c r="D38" s="189"/>
      <c r="E38" s="190"/>
      <c r="F38" s="191"/>
      <c r="G38" s="195"/>
    </row>
    <row r="39" spans="1:7" x14ac:dyDescent="0.25">
      <c r="A39" s="205" t="s">
        <v>323</v>
      </c>
      <c r="B39" s="201" t="s">
        <v>216</v>
      </c>
      <c r="C39" s="193" t="s">
        <v>528</v>
      </c>
      <c r="D39" s="189"/>
      <c r="E39" s="190"/>
      <c r="F39" s="41"/>
      <c r="G39" s="8"/>
    </row>
    <row r="40" spans="1:7" x14ac:dyDescent="0.25">
      <c r="A40" s="187"/>
      <c r="B40" s="203"/>
      <c r="C40" s="202"/>
      <c r="D40" s="189"/>
      <c r="E40" s="190"/>
      <c r="F40" s="41"/>
      <c r="G40" s="8"/>
    </row>
    <row r="41" spans="1:7" ht="15" customHeight="1" x14ac:dyDescent="0.25">
      <c r="A41" s="187" t="s">
        <v>99</v>
      </c>
      <c r="B41" s="206" t="s">
        <v>259</v>
      </c>
      <c r="C41" s="204" t="s">
        <v>526</v>
      </c>
      <c r="D41" s="175"/>
      <c r="E41" s="190"/>
      <c r="F41" s="191"/>
      <c r="G41" s="195"/>
    </row>
    <row r="42" spans="1:7" x14ac:dyDescent="0.25">
      <c r="A42" s="187"/>
      <c r="B42" s="203"/>
      <c r="C42" s="204" t="s">
        <v>260</v>
      </c>
      <c r="D42" s="175" t="s">
        <v>22</v>
      </c>
      <c r="E42" s="190">
        <f>(1300*0.15*6.6)+(1200*0.15*1.8)</f>
        <v>1611</v>
      </c>
      <c r="F42" s="197"/>
      <c r="G42" s="195"/>
    </row>
    <row r="43" spans="1:7" x14ac:dyDescent="0.25">
      <c r="A43" s="187"/>
      <c r="B43" s="194"/>
      <c r="C43" s="200"/>
      <c r="D43" s="189"/>
      <c r="E43" s="190"/>
      <c r="F43" s="191"/>
      <c r="G43" s="195"/>
    </row>
    <row r="44" spans="1:7" x14ac:dyDescent="0.25">
      <c r="A44" s="187" t="s">
        <v>98</v>
      </c>
      <c r="B44" s="203" t="s">
        <v>263</v>
      </c>
      <c r="C44" s="204" t="s">
        <v>261</v>
      </c>
      <c r="D44" s="175" t="s">
        <v>31</v>
      </c>
      <c r="E44" s="190">
        <f>(E50+E55+E97)*12</f>
        <v>46062</v>
      </c>
      <c r="F44" s="191"/>
      <c r="G44" s="195"/>
    </row>
    <row r="45" spans="1:7" x14ac:dyDescent="0.25">
      <c r="A45" s="187"/>
      <c r="B45" s="203"/>
      <c r="C45" s="204" t="s">
        <v>262</v>
      </c>
      <c r="D45" s="189"/>
      <c r="E45" s="190"/>
      <c r="F45" s="191"/>
      <c r="G45" s="195"/>
    </row>
    <row r="46" spans="1:7" x14ac:dyDescent="0.25">
      <c r="A46" s="187"/>
      <c r="B46" s="203"/>
      <c r="C46" s="204"/>
      <c r="D46" s="189"/>
      <c r="E46" s="190"/>
      <c r="F46" s="191"/>
      <c r="G46" s="195"/>
    </row>
    <row r="47" spans="1:7" ht="30" x14ac:dyDescent="0.25">
      <c r="A47" s="187" t="s">
        <v>324</v>
      </c>
      <c r="B47" s="203" t="s">
        <v>264</v>
      </c>
      <c r="C47" s="183" t="s">
        <v>845</v>
      </c>
      <c r="D47" s="189"/>
      <c r="E47" s="190"/>
      <c r="F47" s="191"/>
      <c r="G47" s="195"/>
    </row>
    <row r="48" spans="1:7" x14ac:dyDescent="0.25">
      <c r="A48" s="187"/>
      <c r="B48" s="203"/>
      <c r="C48" s="204"/>
      <c r="D48" s="189"/>
      <c r="E48" s="190"/>
      <c r="F48" s="191"/>
      <c r="G48" s="195"/>
    </row>
    <row r="49" spans="1:13" x14ac:dyDescent="0.25">
      <c r="A49" s="187" t="s">
        <v>325</v>
      </c>
      <c r="B49" s="203"/>
      <c r="C49" s="204" t="s">
        <v>320</v>
      </c>
      <c r="D49" s="200"/>
      <c r="E49" s="190"/>
      <c r="F49" s="191"/>
      <c r="G49" s="195"/>
    </row>
    <row r="50" spans="1:13" ht="16.8" x14ac:dyDescent="0.25">
      <c r="A50" s="187"/>
      <c r="B50" s="203"/>
      <c r="C50" s="204" t="s">
        <v>326</v>
      </c>
      <c r="D50" s="189" t="s">
        <v>524</v>
      </c>
      <c r="E50" s="190">
        <f>((1300*0.15*6*2)+(1200*0.15*1.5))</f>
        <v>2610</v>
      </c>
      <c r="F50" s="197"/>
      <c r="G50" s="195"/>
    </row>
    <row r="51" spans="1:13" x14ac:dyDescent="0.25">
      <c r="A51" s="187"/>
      <c r="B51" s="203"/>
      <c r="C51" s="204"/>
      <c r="D51" s="189"/>
      <c r="E51" s="190"/>
      <c r="F51" s="191"/>
      <c r="G51" s="195"/>
    </row>
    <row r="52" spans="1:13" x14ac:dyDescent="0.25">
      <c r="A52" s="205" t="s">
        <v>327</v>
      </c>
      <c r="B52" s="207" t="s">
        <v>265</v>
      </c>
      <c r="C52" s="193" t="s">
        <v>266</v>
      </c>
      <c r="D52" s="189"/>
      <c r="E52" s="190"/>
      <c r="F52" s="191"/>
      <c r="G52" s="195"/>
    </row>
    <row r="53" spans="1:13" x14ac:dyDescent="0.25">
      <c r="A53" s="187"/>
      <c r="B53" s="203"/>
      <c r="C53" s="204"/>
      <c r="D53" s="189"/>
      <c r="E53" s="190"/>
      <c r="F53" s="191"/>
      <c r="G53" s="195"/>
    </row>
    <row r="54" spans="1:13" ht="30" x14ac:dyDescent="0.25">
      <c r="A54" s="187" t="s">
        <v>328</v>
      </c>
      <c r="B54" s="203" t="s">
        <v>267</v>
      </c>
      <c r="C54" s="183" t="s">
        <v>347</v>
      </c>
      <c r="D54" s="189"/>
      <c r="E54" s="190" t="s">
        <v>72</v>
      </c>
      <c r="F54" s="191"/>
      <c r="G54" s="195"/>
    </row>
    <row r="55" spans="1:13" ht="16.8" x14ac:dyDescent="0.25">
      <c r="A55" s="187"/>
      <c r="B55" s="203"/>
      <c r="C55" s="204" t="s">
        <v>321</v>
      </c>
      <c r="D55" s="189" t="s">
        <v>524</v>
      </c>
      <c r="E55" s="190">
        <f>(1300*0.15*6.3)</f>
        <v>1228.5</v>
      </c>
      <c r="F55" s="197"/>
      <c r="G55" s="195"/>
      <c r="J55" s="779"/>
      <c r="K55" s="779"/>
      <c r="L55" s="779"/>
      <c r="M55" s="779"/>
    </row>
    <row r="56" spans="1:13" x14ac:dyDescent="0.25">
      <c r="A56" s="187"/>
      <c r="B56" s="203"/>
      <c r="C56" s="204" t="s">
        <v>322</v>
      </c>
      <c r="D56" s="189"/>
      <c r="E56" s="190"/>
      <c r="F56" s="191"/>
      <c r="G56" s="195"/>
      <c r="J56" s="779"/>
      <c r="K56" s="779"/>
      <c r="L56" s="779"/>
      <c r="M56" s="779"/>
    </row>
    <row r="57" spans="1:13" x14ac:dyDescent="0.25">
      <c r="A57" s="187"/>
      <c r="B57" s="203"/>
      <c r="C57" s="204"/>
      <c r="D57" s="189"/>
      <c r="E57" s="190"/>
      <c r="F57" s="41"/>
      <c r="G57" s="8"/>
      <c r="J57" s="779"/>
      <c r="K57" s="779"/>
      <c r="L57" s="779"/>
      <c r="M57" s="779"/>
    </row>
    <row r="58" spans="1:13" x14ac:dyDescent="0.25">
      <c r="A58" s="38"/>
      <c r="B58" s="44"/>
      <c r="C58" s="5"/>
      <c r="D58" s="39"/>
      <c r="E58" s="40"/>
      <c r="F58" s="41"/>
      <c r="G58" s="8"/>
      <c r="J58" s="779"/>
      <c r="K58" s="779"/>
      <c r="L58" s="779"/>
      <c r="M58" s="779"/>
    </row>
    <row r="59" spans="1:13" x14ac:dyDescent="0.25">
      <c r="A59" s="38"/>
      <c r="B59" s="44"/>
      <c r="C59" s="5"/>
      <c r="D59" s="39"/>
      <c r="E59" s="40"/>
      <c r="F59" s="41"/>
      <c r="G59" s="8"/>
      <c r="J59" s="779"/>
      <c r="K59" s="779"/>
      <c r="L59" s="779"/>
      <c r="M59" s="779"/>
    </row>
    <row r="60" spans="1:13" x14ac:dyDescent="0.25">
      <c r="A60" s="38"/>
      <c r="B60" s="44"/>
      <c r="C60" s="37"/>
      <c r="D60" s="35"/>
      <c r="E60" s="40"/>
      <c r="F60" s="41"/>
      <c r="G60" s="8"/>
      <c r="J60" s="779"/>
      <c r="K60" s="779"/>
      <c r="L60" s="779"/>
      <c r="M60" s="779"/>
    </row>
    <row r="61" spans="1:13" x14ac:dyDescent="0.25">
      <c r="A61" s="38"/>
      <c r="B61" s="44"/>
      <c r="C61" s="5"/>
      <c r="D61" s="39"/>
      <c r="E61" s="40"/>
      <c r="F61" s="41"/>
      <c r="G61" s="8"/>
      <c r="J61" s="779"/>
      <c r="K61" s="779"/>
      <c r="L61" s="779"/>
      <c r="M61" s="779"/>
    </row>
    <row r="62" spans="1:13" x14ac:dyDescent="0.25">
      <c r="A62" s="38"/>
      <c r="B62" s="44"/>
      <c r="C62" s="5"/>
      <c r="D62" s="39"/>
      <c r="E62" s="40"/>
      <c r="F62" s="41"/>
      <c r="G62" s="8"/>
      <c r="J62" s="779"/>
      <c r="K62" s="779"/>
      <c r="L62" s="779"/>
      <c r="M62" s="779"/>
    </row>
    <row r="63" spans="1:13" ht="15.6" thickBot="1" x14ac:dyDescent="0.3">
      <c r="A63" s="45"/>
      <c r="B63" s="46"/>
      <c r="C63" s="47"/>
      <c r="D63" s="48"/>
      <c r="E63" s="49"/>
      <c r="F63" s="50"/>
      <c r="G63" s="51"/>
      <c r="J63" s="779"/>
      <c r="K63" s="779"/>
      <c r="L63" s="779"/>
      <c r="M63" s="779"/>
    </row>
    <row r="64" spans="1:13" s="54" customFormat="1" ht="12.75" customHeight="1" x14ac:dyDescent="0.25">
      <c r="A64" s="784"/>
      <c r="B64" s="785"/>
      <c r="C64" s="785"/>
      <c r="D64" s="208"/>
      <c r="E64" s="208"/>
      <c r="F64" s="209"/>
      <c r="G64" s="210"/>
      <c r="J64" s="779"/>
      <c r="K64" s="779"/>
      <c r="L64" s="779"/>
      <c r="M64" s="779"/>
    </row>
    <row r="65" spans="1:13" s="54" customFormat="1" ht="15" customHeight="1" x14ac:dyDescent="0.25">
      <c r="A65" s="786" t="s">
        <v>194</v>
      </c>
      <c r="B65" s="787"/>
      <c r="C65" s="787"/>
      <c r="D65" s="211"/>
      <c r="E65" s="211"/>
      <c r="F65" s="212"/>
      <c r="G65" s="213"/>
      <c r="J65" s="779"/>
      <c r="K65" s="779"/>
      <c r="L65" s="779"/>
      <c r="M65" s="779"/>
    </row>
    <row r="66" spans="1:13" s="54" customFormat="1" ht="13.5" customHeight="1" thickBot="1" x14ac:dyDescent="0.3">
      <c r="A66" s="788"/>
      <c r="B66" s="789"/>
      <c r="C66" s="789"/>
      <c r="D66" s="214"/>
      <c r="E66" s="214"/>
      <c r="F66" s="215"/>
      <c r="G66" s="216"/>
      <c r="J66" s="779"/>
      <c r="K66" s="779"/>
      <c r="L66" s="779"/>
      <c r="M66" s="779"/>
    </row>
    <row r="67" spans="1:13" s="54" customFormat="1" ht="15" customHeight="1" x14ac:dyDescent="0.25">
      <c r="A67" s="664"/>
      <c r="B67" s="665"/>
      <c r="C67" s="666"/>
      <c r="D67" s="667"/>
      <c r="E67" s="667"/>
      <c r="F67" s="668"/>
      <c r="G67" s="677"/>
      <c r="J67" s="779"/>
      <c r="K67" s="779"/>
      <c r="L67" s="779"/>
      <c r="M67" s="779"/>
    </row>
    <row r="68" spans="1:13" s="54" customFormat="1" ht="15" customHeight="1" x14ac:dyDescent="0.25">
      <c r="A68" s="790" t="str">
        <f>A2</f>
        <v xml:space="preserve"> SECTION 2 : GRAVEL ROADS &amp; WALKWAYS</v>
      </c>
      <c r="B68" s="790"/>
      <c r="C68" s="790"/>
      <c r="D68" s="790"/>
      <c r="E68" s="790"/>
      <c r="F68" s="790"/>
      <c r="G68" s="790"/>
      <c r="J68" s="779"/>
      <c r="K68" s="779"/>
      <c r="L68" s="779"/>
      <c r="M68" s="779"/>
    </row>
    <row r="69" spans="1:13" s="54" customFormat="1" ht="15" customHeight="1" thickBot="1" x14ac:dyDescent="0.3">
      <c r="A69" s="662"/>
      <c r="B69" s="670"/>
      <c r="C69" s="671"/>
      <c r="D69" s="672"/>
      <c r="E69" s="672"/>
      <c r="F69" s="673"/>
      <c r="G69" s="678"/>
      <c r="J69" s="779"/>
      <c r="K69" s="779"/>
      <c r="L69" s="779"/>
      <c r="M69" s="779"/>
    </row>
    <row r="70" spans="1:13" s="54" customFormat="1" ht="15" customHeight="1" x14ac:dyDescent="0.25">
      <c r="A70" s="223"/>
      <c r="B70" s="224"/>
      <c r="C70" s="224"/>
      <c r="D70" s="224"/>
      <c r="E70" s="224"/>
      <c r="F70" s="225"/>
      <c r="G70" s="226"/>
      <c r="J70" s="779"/>
      <c r="K70" s="779"/>
      <c r="L70" s="779"/>
      <c r="M70" s="779"/>
    </row>
    <row r="71" spans="1:13" s="54" customFormat="1" ht="15" customHeight="1" x14ac:dyDescent="0.25">
      <c r="A71" s="227" t="s">
        <v>126</v>
      </c>
      <c r="B71" s="228" t="s">
        <v>127</v>
      </c>
      <c r="C71" s="228" t="s">
        <v>0</v>
      </c>
      <c r="D71" s="228" t="s">
        <v>1</v>
      </c>
      <c r="E71" s="228" t="s">
        <v>26</v>
      </c>
      <c r="F71" s="228" t="s">
        <v>2</v>
      </c>
      <c r="G71" s="229" t="s">
        <v>3</v>
      </c>
      <c r="J71" s="779"/>
      <c r="K71" s="779"/>
      <c r="L71" s="779"/>
      <c r="M71" s="779"/>
    </row>
    <row r="72" spans="1:13" s="54" customFormat="1" ht="15" customHeight="1" x14ac:dyDescent="0.25">
      <c r="A72" s="227" t="s">
        <v>128</v>
      </c>
      <c r="B72" s="228" t="s">
        <v>129</v>
      </c>
      <c r="C72" s="230"/>
      <c r="D72" s="230"/>
      <c r="E72" s="230"/>
      <c r="F72" s="231"/>
      <c r="G72" s="232"/>
      <c r="J72" s="779"/>
      <c r="K72" s="779"/>
      <c r="L72" s="779"/>
      <c r="M72" s="779"/>
    </row>
    <row r="73" spans="1:13" s="54" customFormat="1" ht="15" customHeight="1" thickBot="1" x14ac:dyDescent="0.3">
      <c r="A73" s="233"/>
      <c r="B73" s="234"/>
      <c r="C73" s="234"/>
      <c r="D73" s="234"/>
      <c r="E73" s="234"/>
      <c r="F73" s="235"/>
      <c r="G73" s="236"/>
      <c r="J73" s="779"/>
      <c r="K73" s="779"/>
      <c r="L73" s="779"/>
      <c r="M73" s="779"/>
    </row>
    <row r="74" spans="1:13" s="54" customFormat="1" ht="15" customHeight="1" thickBot="1" x14ac:dyDescent="0.3">
      <c r="A74" s="780" t="s">
        <v>195</v>
      </c>
      <c r="B74" s="781"/>
      <c r="C74" s="781"/>
      <c r="D74" s="781"/>
      <c r="E74" s="781"/>
      <c r="F74" s="782"/>
      <c r="G74" s="237">
        <f>G65</f>
        <v>0</v>
      </c>
      <c r="J74" s="779"/>
      <c r="K74" s="779"/>
      <c r="L74" s="779"/>
      <c r="M74" s="779"/>
    </row>
    <row r="75" spans="1:13" s="54" customFormat="1" ht="12.75" customHeight="1" x14ac:dyDescent="0.25">
      <c r="A75" s="238"/>
      <c r="B75" s="239"/>
      <c r="C75" s="239"/>
      <c r="D75" s="239"/>
      <c r="E75" s="239"/>
      <c r="F75" s="240"/>
      <c r="G75" s="241"/>
      <c r="J75" s="779"/>
      <c r="K75" s="779"/>
      <c r="L75" s="779"/>
      <c r="M75" s="779"/>
    </row>
    <row r="76" spans="1:13" x14ac:dyDescent="0.25">
      <c r="A76" s="187"/>
      <c r="B76" s="203"/>
      <c r="C76" s="183"/>
      <c r="D76" s="189"/>
      <c r="E76" s="190"/>
      <c r="F76" s="191"/>
      <c r="G76" s="195"/>
      <c r="J76" s="779"/>
      <c r="K76" s="779"/>
      <c r="L76" s="779"/>
      <c r="M76" s="779"/>
    </row>
    <row r="77" spans="1:13" x14ac:dyDescent="0.25">
      <c r="A77" s="242" t="s">
        <v>335</v>
      </c>
      <c r="B77" s="169" t="s">
        <v>217</v>
      </c>
      <c r="C77" s="243" t="s">
        <v>78</v>
      </c>
      <c r="D77" s="244"/>
      <c r="E77" s="245"/>
      <c r="F77" s="194"/>
      <c r="G77" s="246"/>
      <c r="J77" s="66"/>
      <c r="K77" s="66"/>
      <c r="L77" s="66"/>
      <c r="M77" s="66"/>
    </row>
    <row r="78" spans="1:13" x14ac:dyDescent="0.25">
      <c r="A78" s="67"/>
      <c r="B78" s="4"/>
      <c r="C78" s="6"/>
      <c r="D78" s="6"/>
      <c r="E78" s="7"/>
      <c r="F78" s="2"/>
      <c r="G78" s="3"/>
      <c r="J78" s="66"/>
      <c r="K78" s="66"/>
      <c r="L78" s="66"/>
      <c r="M78" s="66"/>
    </row>
    <row r="79" spans="1:13" x14ac:dyDescent="0.25">
      <c r="A79" s="247" t="s">
        <v>336</v>
      </c>
      <c r="B79" s="248" t="s">
        <v>268</v>
      </c>
      <c r="C79" s="204" t="s">
        <v>330</v>
      </c>
      <c r="D79" s="244"/>
      <c r="E79" s="245"/>
      <c r="F79" s="194"/>
      <c r="G79" s="246"/>
    </row>
    <row r="80" spans="1:13" x14ac:dyDescent="0.25">
      <c r="A80" s="247"/>
      <c r="B80" s="249"/>
      <c r="C80" s="250" t="s">
        <v>331</v>
      </c>
      <c r="D80" s="244"/>
      <c r="E80" s="245"/>
      <c r="F80" s="194"/>
      <c r="G80" s="246"/>
    </row>
    <row r="81" spans="1:7" x14ac:dyDescent="0.25">
      <c r="A81" s="247"/>
      <c r="B81" s="251"/>
      <c r="C81" s="250" t="s">
        <v>332</v>
      </c>
      <c r="D81" s="244"/>
      <c r="E81" s="245"/>
      <c r="F81" s="194"/>
      <c r="G81" s="246"/>
    </row>
    <row r="82" spans="1:7" x14ac:dyDescent="0.25">
      <c r="A82" s="247"/>
      <c r="B82" s="251"/>
      <c r="C82" s="250"/>
      <c r="D82" s="244"/>
      <c r="E82" s="245"/>
      <c r="F82" s="194"/>
      <c r="G82" s="246"/>
    </row>
    <row r="83" spans="1:7" x14ac:dyDescent="0.25">
      <c r="A83" s="247" t="s">
        <v>337</v>
      </c>
      <c r="B83" s="251"/>
      <c r="C83" s="250" t="s">
        <v>350</v>
      </c>
      <c r="D83" s="244"/>
      <c r="E83" s="245"/>
      <c r="F83" s="194"/>
      <c r="G83" s="246"/>
    </row>
    <row r="84" spans="1:7" x14ac:dyDescent="0.25">
      <c r="A84" s="247"/>
      <c r="B84" s="251"/>
      <c r="C84" s="250"/>
      <c r="D84" s="244"/>
      <c r="E84" s="245"/>
      <c r="F84" s="194"/>
      <c r="G84" s="246"/>
    </row>
    <row r="85" spans="1:7" ht="16.5" customHeight="1" x14ac:dyDescent="0.25">
      <c r="A85" s="247"/>
      <c r="B85" s="251"/>
      <c r="C85" s="204" t="s">
        <v>345</v>
      </c>
      <c r="D85" s="244" t="s">
        <v>7</v>
      </c>
      <c r="E85" s="245"/>
      <c r="F85" s="194"/>
      <c r="G85" s="195" t="s">
        <v>8</v>
      </c>
    </row>
    <row r="86" spans="1:7" ht="16.5" customHeight="1" x14ac:dyDescent="0.25">
      <c r="A86" s="247"/>
      <c r="B86" s="251"/>
      <c r="C86" s="204"/>
      <c r="D86" s="244"/>
      <c r="E86" s="245"/>
      <c r="F86" s="194"/>
      <c r="G86" s="195"/>
    </row>
    <row r="87" spans="1:7" x14ac:dyDescent="0.25">
      <c r="A87" s="247"/>
      <c r="B87" s="251"/>
      <c r="C87" s="204" t="s">
        <v>329</v>
      </c>
      <c r="D87" s="244" t="s">
        <v>7</v>
      </c>
      <c r="E87" s="245"/>
      <c r="F87" s="194"/>
      <c r="G87" s="195" t="s">
        <v>8</v>
      </c>
    </row>
    <row r="88" spans="1:7" x14ac:dyDescent="0.25">
      <c r="A88" s="247"/>
      <c r="B88" s="251"/>
      <c r="C88" s="204"/>
      <c r="D88" s="244"/>
      <c r="E88" s="245"/>
      <c r="F88" s="194"/>
      <c r="G88" s="195"/>
    </row>
    <row r="89" spans="1:7" x14ac:dyDescent="0.25">
      <c r="A89" s="247"/>
      <c r="B89" s="251"/>
      <c r="C89" s="250"/>
      <c r="D89" s="244"/>
      <c r="E89" s="245"/>
      <c r="F89" s="194"/>
      <c r="G89" s="246"/>
    </row>
    <row r="90" spans="1:7" x14ac:dyDescent="0.25">
      <c r="A90" s="247" t="s">
        <v>338</v>
      </c>
      <c r="B90" s="251"/>
      <c r="C90" s="250" t="s">
        <v>333</v>
      </c>
      <c r="D90" s="244"/>
      <c r="E90" s="245"/>
      <c r="F90" s="194"/>
      <c r="G90" s="246"/>
    </row>
    <row r="91" spans="1:7" x14ac:dyDescent="0.25">
      <c r="A91" s="247"/>
      <c r="B91" s="251"/>
      <c r="C91" s="250"/>
      <c r="D91" s="244"/>
      <c r="E91" s="245"/>
      <c r="F91" s="194"/>
      <c r="G91" s="246"/>
    </row>
    <row r="92" spans="1:7" x14ac:dyDescent="0.25">
      <c r="A92" s="247"/>
      <c r="B92" s="251"/>
      <c r="C92" s="204" t="s">
        <v>346</v>
      </c>
      <c r="D92" s="244" t="s">
        <v>7</v>
      </c>
      <c r="E92" s="245"/>
      <c r="F92" s="194"/>
      <c r="G92" s="195" t="s">
        <v>8</v>
      </c>
    </row>
    <row r="93" spans="1:7" x14ac:dyDescent="0.25">
      <c r="A93" s="247"/>
      <c r="B93" s="251"/>
      <c r="C93" s="204"/>
      <c r="D93" s="244"/>
      <c r="E93" s="245"/>
      <c r="F93" s="194"/>
      <c r="G93" s="195"/>
    </row>
    <row r="94" spans="1:7" x14ac:dyDescent="0.25">
      <c r="A94" s="247"/>
      <c r="B94" s="251"/>
      <c r="C94" s="204" t="s">
        <v>351</v>
      </c>
      <c r="D94" s="244" t="s">
        <v>7</v>
      </c>
      <c r="E94" s="245"/>
      <c r="F94" s="194"/>
      <c r="G94" s="195" t="s">
        <v>8</v>
      </c>
    </row>
    <row r="95" spans="1:7" x14ac:dyDescent="0.25">
      <c r="A95" s="247"/>
      <c r="B95" s="251"/>
      <c r="C95" s="250"/>
      <c r="D95" s="244"/>
      <c r="E95" s="245"/>
      <c r="F95" s="194"/>
      <c r="G95" s="246"/>
    </row>
    <row r="96" spans="1:7" x14ac:dyDescent="0.25">
      <c r="A96" s="247"/>
      <c r="B96" s="251"/>
      <c r="C96" s="204"/>
      <c r="D96" s="244"/>
      <c r="E96" s="245"/>
      <c r="F96" s="194"/>
      <c r="G96" s="246"/>
    </row>
    <row r="97" spans="1:7" ht="16.8" x14ac:dyDescent="0.25">
      <c r="A97" s="247" t="s">
        <v>339</v>
      </c>
      <c r="B97" s="251" t="s">
        <v>64</v>
      </c>
      <c r="C97" s="204" t="s">
        <v>529</v>
      </c>
      <c r="D97" s="244" t="s">
        <v>524</v>
      </c>
      <c r="E97" s="245"/>
      <c r="F97" s="194"/>
      <c r="G97" s="195" t="s">
        <v>8</v>
      </c>
    </row>
    <row r="98" spans="1:7" x14ac:dyDescent="0.25">
      <c r="A98" s="247"/>
      <c r="B98" s="251"/>
      <c r="C98" s="204" t="s">
        <v>530</v>
      </c>
      <c r="D98" s="244"/>
      <c r="E98" s="245"/>
      <c r="F98" s="194"/>
      <c r="G98" s="195"/>
    </row>
    <row r="99" spans="1:7" x14ac:dyDescent="0.25">
      <c r="A99" s="67"/>
      <c r="B99" s="4"/>
      <c r="C99" s="5"/>
      <c r="D99" s="6"/>
      <c r="E99" s="7"/>
      <c r="F99" s="2"/>
      <c r="G99" s="8"/>
    </row>
    <row r="100" spans="1:7" x14ac:dyDescent="0.25">
      <c r="A100" s="247"/>
      <c r="B100" s="251"/>
      <c r="C100" s="204" t="s">
        <v>334</v>
      </c>
      <c r="D100" s="244"/>
      <c r="E100" s="245"/>
      <c r="F100" s="194"/>
      <c r="G100" s="246"/>
    </row>
    <row r="101" spans="1:7" x14ac:dyDescent="0.25">
      <c r="A101" s="247"/>
      <c r="B101" s="252" t="s">
        <v>310</v>
      </c>
      <c r="C101" s="244"/>
      <c r="D101" s="244"/>
      <c r="E101" s="245"/>
      <c r="F101" s="194"/>
      <c r="G101" s="246"/>
    </row>
    <row r="102" spans="1:7" x14ac:dyDescent="0.25">
      <c r="A102" s="242" t="s">
        <v>340</v>
      </c>
      <c r="B102" s="252" t="s">
        <v>75</v>
      </c>
      <c r="C102" s="253" t="s">
        <v>18</v>
      </c>
      <c r="D102" s="254"/>
      <c r="E102" s="245"/>
      <c r="F102" s="194"/>
      <c r="G102" s="246"/>
    </row>
    <row r="103" spans="1:7" x14ac:dyDescent="0.25">
      <c r="A103" s="247"/>
      <c r="B103" s="173"/>
      <c r="C103" s="255"/>
      <c r="D103" s="255"/>
      <c r="E103" s="245"/>
      <c r="F103" s="194"/>
      <c r="G103" s="246"/>
    </row>
    <row r="104" spans="1:7" x14ac:dyDescent="0.25">
      <c r="A104" s="247" t="s">
        <v>341</v>
      </c>
      <c r="B104" s="173" t="s">
        <v>19</v>
      </c>
      <c r="C104" s="255" t="s">
        <v>311</v>
      </c>
      <c r="D104" s="254"/>
      <c r="E104" s="245"/>
      <c r="F104" s="194"/>
      <c r="G104" s="246"/>
    </row>
    <row r="105" spans="1:7" x14ac:dyDescent="0.25">
      <c r="A105" s="247"/>
      <c r="B105" s="173"/>
      <c r="C105" s="255"/>
      <c r="D105" s="255"/>
      <c r="E105" s="245"/>
      <c r="F105" s="194"/>
      <c r="G105" s="246"/>
    </row>
    <row r="106" spans="1:7" x14ac:dyDescent="0.25">
      <c r="A106" s="247"/>
      <c r="B106" s="173"/>
      <c r="C106" s="255" t="s">
        <v>312</v>
      </c>
      <c r="D106" s="254" t="s">
        <v>80</v>
      </c>
      <c r="E106" s="245"/>
      <c r="F106" s="194"/>
      <c r="G106" s="246" t="s">
        <v>8</v>
      </c>
    </row>
    <row r="107" spans="1:7" x14ac:dyDescent="0.25">
      <c r="A107" s="247"/>
      <c r="B107" s="173"/>
      <c r="C107" s="255"/>
      <c r="D107" s="255"/>
      <c r="E107" s="245"/>
      <c r="F107" s="194"/>
      <c r="G107" s="246"/>
    </row>
    <row r="108" spans="1:7" x14ac:dyDescent="0.25">
      <c r="A108" s="247" t="s">
        <v>342</v>
      </c>
      <c r="B108" s="173" t="s">
        <v>12</v>
      </c>
      <c r="C108" s="255" t="s">
        <v>79</v>
      </c>
      <c r="D108" s="244"/>
      <c r="E108" s="245"/>
      <c r="F108" s="194"/>
      <c r="G108" s="246"/>
    </row>
    <row r="109" spans="1:7" x14ac:dyDescent="0.25">
      <c r="A109" s="247"/>
      <c r="B109" s="173"/>
      <c r="C109" s="255"/>
      <c r="D109" s="256"/>
      <c r="E109" s="245"/>
      <c r="F109" s="194"/>
      <c r="G109" s="246"/>
    </row>
    <row r="110" spans="1:7" ht="30" x14ac:dyDescent="0.25">
      <c r="A110" s="247"/>
      <c r="B110" s="173"/>
      <c r="C110" s="255" t="s">
        <v>313</v>
      </c>
      <c r="D110" s="244"/>
      <c r="E110" s="245"/>
      <c r="F110" s="194"/>
      <c r="G110" s="195"/>
    </row>
    <row r="111" spans="1:7" ht="16.8" x14ac:dyDescent="0.25">
      <c r="A111" s="247"/>
      <c r="B111" s="173"/>
      <c r="C111" s="255" t="s">
        <v>314</v>
      </c>
      <c r="D111" s="244" t="s">
        <v>524</v>
      </c>
      <c r="E111" s="245"/>
      <c r="F111" s="194"/>
      <c r="G111" s="246" t="s">
        <v>8</v>
      </c>
    </row>
    <row r="112" spans="1:7" x14ac:dyDescent="0.25">
      <c r="A112" s="247"/>
      <c r="B112" s="173"/>
      <c r="C112" s="255"/>
      <c r="D112" s="244"/>
      <c r="E112" s="245"/>
      <c r="F112" s="194"/>
      <c r="G112" s="246"/>
    </row>
    <row r="113" spans="1:7" s="71" customFormat="1" x14ac:dyDescent="0.25">
      <c r="A113" s="247"/>
      <c r="B113" s="251"/>
      <c r="C113" s="255" t="s">
        <v>315</v>
      </c>
      <c r="D113" s="244"/>
      <c r="E113" s="245"/>
      <c r="F113" s="194"/>
      <c r="G113" s="195"/>
    </row>
    <row r="114" spans="1:7" s="71" customFormat="1" ht="16.8" x14ac:dyDescent="0.25">
      <c r="A114" s="247"/>
      <c r="B114" s="252"/>
      <c r="C114" s="202" t="s">
        <v>316</v>
      </c>
      <c r="D114" s="244" t="s">
        <v>524</v>
      </c>
      <c r="E114" s="245"/>
      <c r="F114" s="194"/>
      <c r="G114" s="246" t="s">
        <v>8</v>
      </c>
    </row>
    <row r="115" spans="1:7" s="71" customFormat="1" x14ac:dyDescent="0.25">
      <c r="A115" s="247"/>
      <c r="B115" s="252"/>
      <c r="C115" s="202"/>
      <c r="D115" s="244"/>
      <c r="E115" s="245"/>
      <c r="F115" s="194"/>
      <c r="G115" s="246"/>
    </row>
    <row r="116" spans="1:7" s="71" customFormat="1" ht="16.8" x14ac:dyDescent="0.25">
      <c r="A116" s="247"/>
      <c r="B116" s="173"/>
      <c r="C116" s="202" t="s">
        <v>317</v>
      </c>
      <c r="D116" s="244" t="s">
        <v>524</v>
      </c>
      <c r="E116" s="245"/>
      <c r="F116" s="194"/>
      <c r="G116" s="246" t="s">
        <v>8</v>
      </c>
    </row>
    <row r="117" spans="1:7" s="71" customFormat="1" x14ac:dyDescent="0.25">
      <c r="A117" s="247"/>
      <c r="B117" s="173"/>
      <c r="C117" s="255"/>
      <c r="D117" s="244"/>
      <c r="E117" s="245"/>
      <c r="F117" s="194"/>
      <c r="G117" s="246"/>
    </row>
    <row r="118" spans="1:7" s="71" customFormat="1" x14ac:dyDescent="0.25">
      <c r="A118" s="247"/>
      <c r="B118" s="173"/>
      <c r="C118" s="255"/>
      <c r="D118" s="256"/>
      <c r="E118" s="245"/>
      <c r="F118" s="194"/>
      <c r="G118" s="246"/>
    </row>
    <row r="119" spans="1:7" s="71" customFormat="1" x14ac:dyDescent="0.25">
      <c r="A119" s="247"/>
      <c r="B119" s="173"/>
      <c r="C119" s="255"/>
      <c r="D119" s="244"/>
      <c r="E119" s="245"/>
      <c r="F119" s="194"/>
      <c r="G119" s="195"/>
    </row>
    <row r="120" spans="1:7" s="71" customFormat="1" x14ac:dyDescent="0.25">
      <c r="A120" s="247"/>
      <c r="B120" s="173"/>
      <c r="C120" s="255"/>
      <c r="D120" s="244"/>
      <c r="E120" s="245"/>
      <c r="F120" s="194"/>
      <c r="G120" s="246"/>
    </row>
    <row r="121" spans="1:7" s="71" customFormat="1" x14ac:dyDescent="0.25">
      <c r="A121" s="247"/>
      <c r="B121" s="173"/>
      <c r="C121" s="255"/>
      <c r="D121" s="244"/>
      <c r="E121" s="245"/>
      <c r="F121" s="194"/>
      <c r="G121" s="246"/>
    </row>
    <row r="122" spans="1:7" s="71" customFormat="1" x14ac:dyDescent="0.25">
      <c r="A122" s="247"/>
      <c r="B122" s="251"/>
      <c r="C122" s="255"/>
      <c r="D122" s="244"/>
      <c r="E122" s="245"/>
      <c r="F122" s="173"/>
      <c r="G122" s="195"/>
    </row>
    <row r="123" spans="1:7" s="71" customFormat="1" x14ac:dyDescent="0.25">
      <c r="A123" s="247"/>
      <c r="B123" s="252"/>
      <c r="C123" s="202"/>
      <c r="D123" s="244"/>
      <c r="E123" s="245"/>
      <c r="F123" s="173"/>
      <c r="G123" s="246"/>
    </row>
    <row r="124" spans="1:7" s="71" customFormat="1" x14ac:dyDescent="0.25">
      <c r="A124" s="247"/>
      <c r="B124" s="252"/>
      <c r="C124" s="202"/>
      <c r="D124" s="244"/>
      <c r="E124" s="245"/>
      <c r="F124" s="173"/>
      <c r="G124" s="246"/>
    </row>
    <row r="125" spans="1:7" s="71" customFormat="1" x14ac:dyDescent="0.25">
      <c r="A125" s="247"/>
      <c r="B125" s="173"/>
      <c r="C125" s="202"/>
      <c r="D125" s="244"/>
      <c r="E125" s="245"/>
      <c r="F125" s="173"/>
      <c r="G125" s="246"/>
    </row>
    <row r="126" spans="1:7" s="71" customFormat="1" x14ac:dyDescent="0.25">
      <c r="A126" s="247"/>
      <c r="B126" s="173"/>
      <c r="C126" s="255"/>
      <c r="D126" s="244"/>
      <c r="E126" s="245"/>
      <c r="F126" s="173"/>
      <c r="G126" s="246"/>
    </row>
    <row r="127" spans="1:7" s="71" customFormat="1" x14ac:dyDescent="0.25">
      <c r="A127" s="67"/>
      <c r="B127" s="35"/>
      <c r="C127" s="70"/>
      <c r="D127" s="6"/>
      <c r="E127" s="7"/>
      <c r="F127" s="35"/>
      <c r="G127" s="3"/>
    </row>
    <row r="128" spans="1:7" s="71" customFormat="1" x14ac:dyDescent="0.25">
      <c r="A128" s="67"/>
      <c r="B128" s="4"/>
      <c r="C128" s="70"/>
      <c r="D128" s="6"/>
      <c r="E128" s="7"/>
      <c r="F128" s="35"/>
      <c r="G128" s="8"/>
    </row>
    <row r="129" spans="1:7" s="71" customFormat="1" x14ac:dyDescent="0.25">
      <c r="A129" s="67"/>
      <c r="B129" s="68"/>
      <c r="C129" s="72"/>
      <c r="D129" s="6"/>
      <c r="E129" s="7"/>
      <c r="F129" s="35"/>
      <c r="G129" s="3"/>
    </row>
    <row r="130" spans="1:7" s="71" customFormat="1" x14ac:dyDescent="0.25">
      <c r="A130" s="67"/>
      <c r="B130" s="68"/>
      <c r="C130" s="72"/>
      <c r="D130" s="6"/>
      <c r="E130" s="7"/>
      <c r="F130" s="35"/>
      <c r="G130" s="3"/>
    </row>
    <row r="131" spans="1:7" s="71" customFormat="1" x14ac:dyDescent="0.25">
      <c r="A131" s="67"/>
      <c r="B131" s="35"/>
      <c r="C131" s="72"/>
      <c r="D131" s="6"/>
      <c r="E131" s="7"/>
      <c r="F131" s="35"/>
      <c r="G131" s="3"/>
    </row>
    <row r="132" spans="1:7" s="71" customFormat="1" x14ac:dyDescent="0.25">
      <c r="A132" s="247"/>
      <c r="B132" s="173"/>
      <c r="C132" s="255"/>
      <c r="D132" s="256"/>
      <c r="E132" s="245"/>
      <c r="F132" s="173"/>
      <c r="G132" s="246"/>
    </row>
    <row r="133" spans="1:7" s="71" customFormat="1" x14ac:dyDescent="0.25">
      <c r="A133" s="247"/>
      <c r="B133" s="173"/>
      <c r="C133" s="255"/>
      <c r="D133" s="244"/>
      <c r="E133" s="245"/>
      <c r="F133" s="173"/>
      <c r="G133" s="195"/>
    </row>
    <row r="134" spans="1:7" s="71" customFormat="1" ht="15.6" thickBot="1" x14ac:dyDescent="0.3">
      <c r="A134" s="257"/>
      <c r="B134" s="258"/>
      <c r="C134" s="259"/>
      <c r="D134" s="260"/>
      <c r="E134" s="261"/>
      <c r="F134" s="262"/>
      <c r="G134" s="263"/>
    </row>
    <row r="135" spans="1:7" s="71" customFormat="1" x14ac:dyDescent="0.25">
      <c r="A135" s="784"/>
      <c r="B135" s="785"/>
      <c r="C135" s="785"/>
      <c r="D135" s="208"/>
      <c r="E135" s="208"/>
      <c r="F135" s="209"/>
      <c r="G135" s="679"/>
    </row>
    <row r="136" spans="1:7" s="71" customFormat="1" x14ac:dyDescent="0.25">
      <c r="A136" s="786" t="s">
        <v>194</v>
      </c>
      <c r="B136" s="787"/>
      <c r="C136" s="787"/>
      <c r="D136" s="211"/>
      <c r="E136" s="211"/>
      <c r="F136" s="212"/>
      <c r="G136" s="680"/>
    </row>
    <row r="137" spans="1:7" s="71" customFormat="1" ht="15.6" thickBot="1" x14ac:dyDescent="0.3">
      <c r="A137" s="788"/>
      <c r="B137" s="789"/>
      <c r="C137" s="789"/>
      <c r="D137" s="214"/>
      <c r="E137" s="214"/>
      <c r="F137" s="215"/>
      <c r="G137" s="681"/>
    </row>
    <row r="138" spans="1:7" s="71" customFormat="1" ht="16.5" customHeight="1" x14ac:dyDescent="0.25">
      <c r="A138" s="664"/>
      <c r="B138" s="665"/>
      <c r="C138" s="666"/>
      <c r="D138" s="667"/>
      <c r="E138" s="667"/>
      <c r="F138" s="668"/>
      <c r="G138" s="669"/>
    </row>
    <row r="139" spans="1:7" s="71" customFormat="1" x14ac:dyDescent="0.25">
      <c r="A139" s="790" t="str">
        <f>A68</f>
        <v xml:space="preserve"> SECTION 2 : GRAVEL ROADS &amp; WALKWAYS</v>
      </c>
      <c r="B139" s="790"/>
      <c r="C139" s="790"/>
      <c r="D139" s="790"/>
      <c r="E139" s="790"/>
      <c r="F139" s="790"/>
      <c r="G139" s="794"/>
    </row>
    <row r="140" spans="1:7" s="71" customFormat="1" ht="15.6" thickBot="1" x14ac:dyDescent="0.3">
      <c r="A140" s="662"/>
      <c r="B140" s="670"/>
      <c r="C140" s="671"/>
      <c r="D140" s="672"/>
      <c r="E140" s="672"/>
      <c r="F140" s="673"/>
      <c r="G140" s="674"/>
    </row>
    <row r="141" spans="1:7" s="71" customFormat="1" x14ac:dyDescent="0.25">
      <c r="A141" s="223"/>
      <c r="B141" s="224"/>
      <c r="C141" s="224"/>
      <c r="D141" s="224"/>
      <c r="E141" s="224"/>
      <c r="F141" s="225"/>
      <c r="G141" s="226"/>
    </row>
    <row r="142" spans="1:7" s="71" customFormat="1" x14ac:dyDescent="0.25">
      <c r="A142" s="227" t="s">
        <v>126</v>
      </c>
      <c r="B142" s="228" t="s">
        <v>127</v>
      </c>
      <c r="C142" s="228" t="s">
        <v>0</v>
      </c>
      <c r="D142" s="228" t="s">
        <v>1</v>
      </c>
      <c r="E142" s="228" t="s">
        <v>26</v>
      </c>
      <c r="F142" s="228" t="s">
        <v>2</v>
      </c>
      <c r="G142" s="229" t="s">
        <v>3</v>
      </c>
    </row>
    <row r="143" spans="1:7" s="71" customFormat="1" x14ac:dyDescent="0.25">
      <c r="A143" s="227" t="s">
        <v>128</v>
      </c>
      <c r="B143" s="228" t="s">
        <v>129</v>
      </c>
      <c r="C143" s="230"/>
      <c r="D143" s="230"/>
      <c r="E143" s="230"/>
      <c r="F143" s="231"/>
      <c r="G143" s="232"/>
    </row>
    <row r="144" spans="1:7" s="71" customFormat="1" ht="15.6" thickBot="1" x14ac:dyDescent="0.3">
      <c r="A144" s="233"/>
      <c r="B144" s="234"/>
      <c r="C144" s="234"/>
      <c r="D144" s="234"/>
      <c r="E144" s="234"/>
      <c r="F144" s="235"/>
      <c r="G144" s="236"/>
    </row>
    <row r="145" spans="1:10" s="71" customFormat="1" ht="15.6" thickBot="1" x14ac:dyDescent="0.3">
      <c r="A145" s="780" t="s">
        <v>195</v>
      </c>
      <c r="B145" s="781"/>
      <c r="C145" s="781"/>
      <c r="D145" s="781"/>
      <c r="E145" s="781"/>
      <c r="F145" s="782"/>
      <c r="G145" s="237">
        <f>G136</f>
        <v>0</v>
      </c>
    </row>
    <row r="146" spans="1:10" s="71" customFormat="1" x14ac:dyDescent="0.25">
      <c r="A146" s="264"/>
      <c r="B146" s="265"/>
      <c r="C146" s="266"/>
      <c r="D146" s="266"/>
      <c r="E146" s="267"/>
      <c r="F146" s="268"/>
      <c r="G146" s="269"/>
    </row>
    <row r="147" spans="1:10" s="71" customFormat="1" x14ac:dyDescent="0.25">
      <c r="A147" s="247"/>
      <c r="B147" s="252" t="s">
        <v>310</v>
      </c>
      <c r="C147" s="244"/>
      <c r="D147" s="254"/>
      <c r="E147" s="245"/>
      <c r="F147" s="194"/>
      <c r="G147" s="246"/>
    </row>
    <row r="148" spans="1:10" s="71" customFormat="1" x14ac:dyDescent="0.25">
      <c r="A148" s="242" t="s">
        <v>343</v>
      </c>
      <c r="B148" s="252" t="s">
        <v>531</v>
      </c>
      <c r="C148" s="253" t="s">
        <v>532</v>
      </c>
      <c r="D148" s="254"/>
      <c r="E148" s="245"/>
      <c r="F148" s="194"/>
      <c r="G148" s="246"/>
    </row>
    <row r="149" spans="1:10" s="71" customFormat="1" x14ac:dyDescent="0.25">
      <c r="A149" s="247"/>
      <c r="B149" s="173"/>
      <c r="C149" s="255"/>
      <c r="D149" s="255"/>
      <c r="E149" s="245"/>
      <c r="F149" s="194"/>
      <c r="G149" s="246"/>
    </row>
    <row r="150" spans="1:10" s="71" customFormat="1" x14ac:dyDescent="0.25">
      <c r="A150" s="247" t="s">
        <v>344</v>
      </c>
      <c r="B150" s="173" t="s">
        <v>12</v>
      </c>
      <c r="C150" s="255" t="s">
        <v>533</v>
      </c>
      <c r="D150" s="254"/>
      <c r="E150" s="245"/>
      <c r="F150" s="194"/>
      <c r="G150" s="246"/>
    </row>
    <row r="151" spans="1:10" s="71" customFormat="1" x14ac:dyDescent="0.25">
      <c r="A151" s="247"/>
      <c r="B151" s="173"/>
      <c r="C151" s="255"/>
      <c r="D151" s="255"/>
      <c r="E151" s="245"/>
      <c r="F151" s="194"/>
      <c r="G151" s="3"/>
    </row>
    <row r="152" spans="1:10" s="71" customFormat="1" x14ac:dyDescent="0.25">
      <c r="A152" s="247"/>
      <c r="B152" s="173"/>
      <c r="C152" s="255" t="s">
        <v>534</v>
      </c>
      <c r="D152" s="254"/>
      <c r="E152" s="245"/>
      <c r="F152" s="194"/>
      <c r="G152" s="3"/>
    </row>
    <row r="153" spans="1:10" s="71" customFormat="1" x14ac:dyDescent="0.25">
      <c r="A153" s="247"/>
      <c r="B153" s="173"/>
      <c r="C153" s="255" t="s">
        <v>535</v>
      </c>
      <c r="D153" s="255"/>
      <c r="E153" s="245"/>
      <c r="F153" s="194"/>
      <c r="G153" s="3"/>
    </row>
    <row r="154" spans="1:10" s="71" customFormat="1" ht="16.8" x14ac:dyDescent="0.25">
      <c r="A154" s="247"/>
      <c r="B154" s="173"/>
      <c r="C154" s="255" t="s">
        <v>536</v>
      </c>
      <c r="D154" s="244" t="s">
        <v>524</v>
      </c>
      <c r="E154" s="194">
        <f>2500*0.5*0.2*0.5</f>
        <v>125</v>
      </c>
      <c r="F154" s="197"/>
      <c r="G154" s="195"/>
    </row>
    <row r="155" spans="1:10" s="71" customFormat="1" x14ac:dyDescent="0.25">
      <c r="A155" s="67"/>
      <c r="B155" s="35"/>
      <c r="C155" s="70"/>
      <c r="D155" s="70"/>
      <c r="E155" s="245"/>
      <c r="F155" s="2"/>
      <c r="G155" s="3"/>
    </row>
    <row r="156" spans="1:10" s="71" customFormat="1" ht="18.75" customHeight="1" x14ac:dyDescent="0.45">
      <c r="A156" s="67"/>
      <c r="B156" s="35"/>
      <c r="C156" s="255" t="s">
        <v>315</v>
      </c>
      <c r="D156" s="244"/>
      <c r="E156" s="245"/>
      <c r="F156" s="2"/>
      <c r="G156" s="8"/>
      <c r="J156" s="502"/>
    </row>
    <row r="157" spans="1:10" s="71" customFormat="1" ht="16.8" x14ac:dyDescent="0.25">
      <c r="A157" s="67"/>
      <c r="B157" s="35"/>
      <c r="C157" s="202" t="s">
        <v>316</v>
      </c>
      <c r="D157" s="244" t="s">
        <v>524</v>
      </c>
      <c r="E157" s="245">
        <f>0.2*E154</f>
        <v>25</v>
      </c>
      <c r="F157" s="194"/>
      <c r="G157" s="246"/>
    </row>
    <row r="158" spans="1:10" s="71" customFormat="1" x14ac:dyDescent="0.25">
      <c r="A158" s="67"/>
      <c r="B158" s="35"/>
      <c r="C158" s="202"/>
      <c r="D158" s="244"/>
      <c r="E158" s="245"/>
      <c r="F158" s="43"/>
      <c r="G158" s="195"/>
    </row>
    <row r="159" spans="1:10" s="71" customFormat="1" ht="16.8" x14ac:dyDescent="0.25">
      <c r="A159" s="67"/>
      <c r="B159" s="35"/>
      <c r="C159" s="202" t="s">
        <v>317</v>
      </c>
      <c r="D159" s="244" t="s">
        <v>524</v>
      </c>
      <c r="E159" s="245"/>
      <c r="F159" s="2"/>
      <c r="G159" s="246" t="s">
        <v>8</v>
      </c>
    </row>
    <row r="160" spans="1:10" s="71" customFormat="1" x14ac:dyDescent="0.25">
      <c r="A160" s="67"/>
      <c r="B160" s="35"/>
      <c r="C160" s="70"/>
      <c r="D160" s="35"/>
      <c r="E160" s="245"/>
      <c r="F160" s="2"/>
      <c r="G160" s="195"/>
    </row>
    <row r="161" spans="1:7" s="71" customFormat="1" x14ac:dyDescent="0.25">
      <c r="A161" s="67"/>
      <c r="B161" s="35"/>
      <c r="C161" s="70"/>
      <c r="D161" s="72"/>
      <c r="E161" s="245"/>
      <c r="F161" s="2"/>
      <c r="G161" s="246"/>
    </row>
    <row r="162" spans="1:7" s="71" customFormat="1" x14ac:dyDescent="0.25">
      <c r="A162" s="67"/>
      <c r="B162" s="35"/>
      <c r="C162" s="70"/>
      <c r="D162" s="35"/>
      <c r="E162" s="7"/>
      <c r="F162" s="2"/>
      <c r="G162" s="195"/>
    </row>
    <row r="163" spans="1:7" s="71" customFormat="1" x14ac:dyDescent="0.25">
      <c r="A163" s="67"/>
      <c r="B163" s="35"/>
      <c r="C163" s="70"/>
      <c r="D163" s="72"/>
      <c r="E163" s="7"/>
      <c r="F163" s="2"/>
      <c r="G163" s="3"/>
    </row>
    <row r="164" spans="1:7" s="71" customFormat="1" x14ac:dyDescent="0.25">
      <c r="A164" s="67"/>
      <c r="B164" s="35"/>
      <c r="C164" s="70"/>
      <c r="D164" s="35"/>
      <c r="E164" s="7"/>
      <c r="F164" s="2"/>
      <c r="G164" s="8"/>
    </row>
    <row r="165" spans="1:7" s="71" customFormat="1" ht="21" customHeight="1" x14ac:dyDescent="0.25">
      <c r="A165" s="67"/>
      <c r="B165" s="35"/>
      <c r="C165" s="70"/>
      <c r="D165" s="35"/>
      <c r="E165" s="7"/>
      <c r="F165" s="2"/>
      <c r="G165" s="8"/>
    </row>
    <row r="166" spans="1:7" s="71" customFormat="1" x14ac:dyDescent="0.25">
      <c r="A166" s="67"/>
      <c r="B166" s="35"/>
      <c r="C166" s="70"/>
      <c r="D166" s="35"/>
      <c r="E166" s="7"/>
      <c r="F166" s="2"/>
      <c r="G166" s="8"/>
    </row>
    <row r="167" spans="1:7" s="71" customFormat="1" x14ac:dyDescent="0.25">
      <c r="A167" s="67"/>
      <c r="B167" s="35"/>
      <c r="C167" s="70"/>
      <c r="D167" s="35"/>
      <c r="E167" s="7"/>
      <c r="F167" s="2"/>
      <c r="G167" s="8"/>
    </row>
    <row r="168" spans="1:7" s="71" customFormat="1" x14ac:dyDescent="0.25">
      <c r="A168" s="67"/>
      <c r="B168" s="35"/>
      <c r="C168" s="70"/>
      <c r="D168" s="35"/>
      <c r="E168" s="7"/>
      <c r="F168" s="2"/>
      <c r="G168" s="8"/>
    </row>
    <row r="169" spans="1:7" s="71" customFormat="1" x14ac:dyDescent="0.25">
      <c r="A169" s="67"/>
      <c r="B169" s="35"/>
      <c r="C169" s="70"/>
      <c r="D169" s="35"/>
      <c r="E169" s="7"/>
      <c r="F169" s="2"/>
      <c r="G169" s="8"/>
    </row>
    <row r="170" spans="1:7" s="71" customFormat="1" x14ac:dyDescent="0.25">
      <c r="A170" s="67"/>
      <c r="B170" s="35"/>
      <c r="C170" s="70"/>
      <c r="D170" s="35"/>
      <c r="E170" s="2"/>
      <c r="F170" s="2"/>
      <c r="G170" s="8"/>
    </row>
    <row r="171" spans="1:7" s="71" customFormat="1" x14ac:dyDescent="0.25">
      <c r="A171" s="67"/>
      <c r="B171" s="73"/>
      <c r="C171" s="70"/>
      <c r="D171" s="70"/>
      <c r="E171" s="7"/>
      <c r="F171" s="2"/>
      <c r="G171" s="3"/>
    </row>
    <row r="172" spans="1:7" s="71" customFormat="1" x14ac:dyDescent="0.25">
      <c r="A172" s="67"/>
      <c r="B172" s="73"/>
      <c r="C172" s="70"/>
      <c r="D172" s="69"/>
      <c r="E172" s="7"/>
      <c r="F172" s="2"/>
      <c r="G172" s="3"/>
    </row>
    <row r="173" spans="1:7" s="71" customFormat="1" x14ac:dyDescent="0.25">
      <c r="A173" s="67"/>
      <c r="B173" s="73"/>
      <c r="C173" s="70"/>
      <c r="D173" s="70"/>
      <c r="E173" s="7"/>
      <c r="F173" s="2"/>
      <c r="G173" s="3"/>
    </row>
    <row r="174" spans="1:7" s="71" customFormat="1" x14ac:dyDescent="0.25">
      <c r="A174" s="67"/>
      <c r="B174" s="74"/>
      <c r="C174" s="75"/>
      <c r="D174" s="76"/>
      <c r="E174" s="77"/>
      <c r="F174" s="2"/>
      <c r="G174" s="78"/>
    </row>
    <row r="175" spans="1:7" s="71" customFormat="1" x14ac:dyDescent="0.25">
      <c r="A175" s="65"/>
      <c r="B175" s="74"/>
      <c r="C175" s="79"/>
      <c r="D175" s="76"/>
      <c r="E175" s="77"/>
      <c r="F175" s="2"/>
      <c r="G175" s="78"/>
    </row>
    <row r="176" spans="1:7" s="71" customFormat="1" x14ac:dyDescent="0.25">
      <c r="A176" s="67"/>
      <c r="B176" s="74"/>
      <c r="C176" s="79"/>
      <c r="D176" s="76"/>
      <c r="E176" s="77"/>
      <c r="F176" s="2"/>
      <c r="G176" s="78"/>
    </row>
    <row r="177" spans="1:7" s="71" customFormat="1" x14ac:dyDescent="0.25">
      <c r="A177" s="67"/>
      <c r="B177" s="69"/>
      <c r="C177" s="80"/>
      <c r="D177" s="76"/>
      <c r="E177" s="77"/>
      <c r="F177" s="2"/>
      <c r="G177" s="3"/>
    </row>
    <row r="178" spans="1:7" s="71" customFormat="1" x14ac:dyDescent="0.25">
      <c r="A178" s="81"/>
      <c r="B178" s="76"/>
      <c r="C178" s="75"/>
      <c r="D178" s="76"/>
      <c r="E178" s="77"/>
      <c r="F178" s="2"/>
      <c r="G178" s="78"/>
    </row>
    <row r="179" spans="1:7" s="71" customFormat="1" x14ac:dyDescent="0.25">
      <c r="A179" s="67"/>
      <c r="B179" s="36"/>
      <c r="C179" s="80"/>
      <c r="D179" s="76"/>
      <c r="E179" s="77"/>
      <c r="F179" s="2"/>
      <c r="G179" s="78"/>
    </row>
    <row r="180" spans="1:7" s="71" customFormat="1" x14ac:dyDescent="0.25">
      <c r="A180" s="81"/>
      <c r="B180" s="76"/>
      <c r="C180" s="80"/>
      <c r="D180" s="76"/>
      <c r="E180" s="77"/>
      <c r="F180" s="2"/>
      <c r="G180" s="78"/>
    </row>
    <row r="181" spans="1:7" s="71" customFormat="1" x14ac:dyDescent="0.25">
      <c r="A181" s="81"/>
      <c r="B181" s="76"/>
      <c r="C181" s="80"/>
      <c r="D181" s="76"/>
      <c r="E181" s="77"/>
      <c r="F181" s="2"/>
      <c r="G181" s="3"/>
    </row>
    <row r="182" spans="1:7" s="71" customFormat="1" x14ac:dyDescent="0.25">
      <c r="A182" s="81"/>
      <c r="B182" s="76"/>
      <c r="C182" s="80"/>
      <c r="D182" s="76"/>
      <c r="E182" s="77"/>
      <c r="F182" s="2"/>
      <c r="G182" s="3"/>
    </row>
    <row r="183" spans="1:7" s="71" customFormat="1" x14ac:dyDescent="0.25">
      <c r="A183" s="81"/>
      <c r="B183" s="76"/>
      <c r="C183" s="80"/>
      <c r="D183" s="76"/>
      <c r="E183" s="77"/>
      <c r="F183" s="2"/>
      <c r="G183" s="3"/>
    </row>
    <row r="184" spans="1:7" s="71" customFormat="1" x14ac:dyDescent="0.25">
      <c r="A184" s="81"/>
      <c r="B184" s="76"/>
      <c r="C184" s="80"/>
      <c r="D184" s="76"/>
      <c r="E184" s="77"/>
      <c r="F184" s="2"/>
      <c r="G184" s="3"/>
    </row>
    <row r="185" spans="1:7" s="71" customFormat="1" x14ac:dyDescent="0.25">
      <c r="A185" s="81"/>
      <c r="B185" s="76"/>
      <c r="C185" s="80"/>
      <c r="D185" s="76"/>
      <c r="E185" s="77"/>
      <c r="F185" s="2"/>
      <c r="G185" s="3"/>
    </row>
    <row r="186" spans="1:7" s="71" customFormat="1" x14ac:dyDescent="0.25">
      <c r="A186" s="81"/>
      <c r="B186" s="76"/>
      <c r="C186" s="80"/>
      <c r="D186" s="76"/>
      <c r="E186" s="77"/>
      <c r="F186" s="2"/>
      <c r="G186" s="3"/>
    </row>
    <row r="187" spans="1:7" s="71" customFormat="1" x14ac:dyDescent="0.25">
      <c r="A187" s="81"/>
      <c r="B187" s="76"/>
      <c r="C187" s="80"/>
      <c r="D187" s="76"/>
      <c r="E187" s="77"/>
      <c r="F187" s="2"/>
      <c r="G187" s="3"/>
    </row>
    <row r="188" spans="1:7" s="71" customFormat="1" x14ac:dyDescent="0.25">
      <c r="A188" s="81"/>
      <c r="B188" s="76"/>
      <c r="C188" s="80"/>
      <c r="D188" s="76"/>
      <c r="E188" s="77"/>
      <c r="F188" s="2"/>
      <c r="G188" s="3"/>
    </row>
    <row r="189" spans="1:7" s="71" customFormat="1" x14ac:dyDescent="0.25">
      <c r="A189" s="81"/>
      <c r="B189" s="76"/>
      <c r="C189" s="80"/>
      <c r="D189" s="76"/>
      <c r="E189" s="77"/>
      <c r="F189" s="2"/>
      <c r="G189" s="3"/>
    </row>
    <row r="190" spans="1:7" s="71" customFormat="1" x14ac:dyDescent="0.25">
      <c r="A190" s="81"/>
      <c r="B190" s="76"/>
      <c r="C190" s="80"/>
      <c r="D190" s="76"/>
      <c r="E190" s="77"/>
      <c r="F190" s="2"/>
      <c r="G190" s="3"/>
    </row>
    <row r="191" spans="1:7" s="71" customFormat="1" x14ac:dyDescent="0.25">
      <c r="A191" s="81"/>
      <c r="B191" s="76"/>
      <c r="C191" s="80"/>
      <c r="D191" s="76"/>
      <c r="E191" s="77"/>
      <c r="F191" s="2"/>
      <c r="G191" s="3"/>
    </row>
    <row r="192" spans="1:7" s="71" customFormat="1" x14ac:dyDescent="0.25">
      <c r="A192" s="81"/>
      <c r="B192" s="76"/>
      <c r="C192" s="80"/>
      <c r="D192" s="76"/>
      <c r="E192" s="77"/>
      <c r="F192" s="2"/>
      <c r="G192" s="78"/>
    </row>
    <row r="193" spans="1:7" s="71" customFormat="1" ht="18" customHeight="1" x14ac:dyDescent="0.25">
      <c r="A193" s="81"/>
      <c r="B193" s="76"/>
      <c r="C193" s="80"/>
      <c r="D193" s="76"/>
      <c r="E193" s="77"/>
      <c r="F193" s="2"/>
      <c r="G193" s="3"/>
    </row>
    <row r="194" spans="1:7" s="71" customFormat="1" ht="18" customHeight="1" x14ac:dyDescent="0.25">
      <c r="A194" s="81"/>
      <c r="B194" s="76"/>
      <c r="C194" s="80"/>
      <c r="D194" s="76"/>
      <c r="E194" s="77"/>
      <c r="F194" s="2"/>
      <c r="G194" s="3"/>
    </row>
    <row r="195" spans="1:7" s="71" customFormat="1" ht="18" customHeight="1" x14ac:dyDescent="0.25">
      <c r="A195" s="81"/>
      <c r="B195" s="76"/>
      <c r="C195" s="80"/>
      <c r="D195" s="76"/>
      <c r="E195" s="77"/>
      <c r="F195" s="2"/>
      <c r="G195" s="3"/>
    </row>
    <row r="196" spans="1:7" s="71" customFormat="1" ht="18" customHeight="1" x14ac:dyDescent="0.25">
      <c r="A196" s="81"/>
      <c r="B196" s="76"/>
      <c r="C196" s="80"/>
      <c r="D196" s="76"/>
      <c r="E196" s="77"/>
      <c r="F196" s="2"/>
      <c r="G196" s="3"/>
    </row>
    <row r="197" spans="1:7" s="71" customFormat="1" ht="18" customHeight="1" x14ac:dyDescent="0.25">
      <c r="A197" s="81"/>
      <c r="B197" s="76"/>
      <c r="C197" s="80"/>
      <c r="D197" s="76"/>
      <c r="E197" s="77"/>
      <c r="F197" s="2"/>
      <c r="G197" s="3"/>
    </row>
    <row r="198" spans="1:7" s="71" customFormat="1" x14ac:dyDescent="0.25">
      <c r="A198" s="81"/>
      <c r="B198" s="35"/>
      <c r="C198" s="70"/>
      <c r="D198" s="70"/>
      <c r="E198" s="7"/>
      <c r="F198" s="2"/>
      <c r="G198" s="3"/>
    </row>
    <row r="199" spans="1:7" s="71" customFormat="1" x14ac:dyDescent="0.25">
      <c r="A199" s="67"/>
      <c r="B199" s="35"/>
      <c r="C199" s="70"/>
      <c r="D199" s="69"/>
      <c r="E199" s="7"/>
      <c r="F199" s="2"/>
      <c r="G199" s="3"/>
    </row>
    <row r="200" spans="1:7" s="71" customFormat="1" x14ac:dyDescent="0.25">
      <c r="A200" s="247"/>
      <c r="B200" s="173"/>
      <c r="C200" s="255"/>
      <c r="D200" s="255"/>
      <c r="E200" s="245"/>
      <c r="F200" s="2"/>
      <c r="G200" s="246"/>
    </row>
    <row r="201" spans="1:7" s="71" customFormat="1" x14ac:dyDescent="0.25">
      <c r="A201" s="247"/>
      <c r="B201" s="173"/>
      <c r="C201" s="255"/>
      <c r="D201" s="254"/>
      <c r="E201" s="245"/>
      <c r="F201" s="2"/>
      <c r="G201" s="270"/>
    </row>
    <row r="202" spans="1:7" s="71" customFormat="1" x14ac:dyDescent="0.25">
      <c r="A202" s="247"/>
      <c r="B202" s="173"/>
      <c r="C202" s="255"/>
      <c r="D202" s="255"/>
      <c r="E202" s="245"/>
      <c r="F202" s="2"/>
      <c r="G202" s="271"/>
    </row>
    <row r="203" spans="1:7" s="71" customFormat="1" x14ac:dyDescent="0.25">
      <c r="A203" s="247"/>
      <c r="B203" s="173"/>
      <c r="C203" s="255"/>
      <c r="D203" s="254"/>
      <c r="E203" s="272"/>
      <c r="F203" s="2"/>
      <c r="G203" s="270"/>
    </row>
    <row r="204" spans="1:7" s="71" customFormat="1" x14ac:dyDescent="0.25">
      <c r="A204" s="247"/>
      <c r="B204" s="173"/>
      <c r="C204" s="255"/>
      <c r="D204" s="254"/>
      <c r="E204" s="272"/>
      <c r="F204" s="2"/>
      <c r="G204" s="270"/>
    </row>
    <row r="205" spans="1:7" s="71" customFormat="1" x14ac:dyDescent="0.25">
      <c r="A205" s="247"/>
      <c r="B205" s="273"/>
      <c r="C205" s="255"/>
      <c r="D205" s="254"/>
      <c r="E205" s="245"/>
      <c r="F205" s="2"/>
      <c r="G205" s="246"/>
    </row>
    <row r="206" spans="1:7" s="71" customFormat="1" ht="15.6" thickBot="1" x14ac:dyDescent="0.3">
      <c r="A206" s="257"/>
      <c r="B206" s="178"/>
      <c r="C206" s="274"/>
      <c r="D206" s="178"/>
      <c r="E206" s="261"/>
      <c r="F206" s="262"/>
      <c r="G206" s="275"/>
    </row>
    <row r="207" spans="1:7" s="71" customFormat="1" x14ac:dyDescent="0.25">
      <c r="A207" s="784"/>
      <c r="B207" s="785"/>
      <c r="C207" s="785"/>
      <c r="D207" s="208"/>
      <c r="E207" s="208"/>
      <c r="F207" s="209"/>
      <c r="G207" s="210"/>
    </row>
    <row r="208" spans="1:7" s="71" customFormat="1" ht="15.75" customHeight="1" x14ac:dyDescent="0.25">
      <c r="A208" s="791" t="s">
        <v>212</v>
      </c>
      <c r="B208" s="792"/>
      <c r="C208" s="793"/>
      <c r="D208" s="211"/>
      <c r="E208" s="211"/>
      <c r="F208" s="212"/>
      <c r="G208" s="213"/>
    </row>
    <row r="209" spans="1:7" s="71" customFormat="1" ht="15.6" thickBot="1" x14ac:dyDescent="0.3">
      <c r="A209" s="788"/>
      <c r="B209" s="789"/>
      <c r="C209" s="789"/>
      <c r="D209" s="214"/>
      <c r="E209" s="214"/>
      <c r="F209" s="215"/>
      <c r="G209" s="216"/>
    </row>
    <row r="210" spans="1:7" x14ac:dyDescent="0.25">
      <c r="A210" s="276"/>
      <c r="B210" s="277"/>
      <c r="C210" s="278"/>
      <c r="D210" s="278"/>
      <c r="E210" s="161"/>
      <c r="F210" s="279"/>
      <c r="G210" s="279"/>
    </row>
    <row r="211" spans="1:7" x14ac:dyDescent="0.25">
      <c r="A211" s="276"/>
      <c r="B211" s="277"/>
      <c r="C211" s="278"/>
      <c r="D211" s="278"/>
      <c r="E211" s="161"/>
      <c r="F211" s="279"/>
      <c r="G211" s="279"/>
    </row>
    <row r="212" spans="1:7" x14ac:dyDescent="0.25">
      <c r="A212" s="82"/>
      <c r="B212" s="83"/>
      <c r="C212" s="84"/>
      <c r="D212" s="84"/>
    </row>
    <row r="213" spans="1:7" x14ac:dyDescent="0.25">
      <c r="A213" s="82"/>
      <c r="B213" s="83"/>
      <c r="C213" s="84"/>
      <c r="D213" s="84"/>
    </row>
    <row r="214" spans="1:7" x14ac:dyDescent="0.25">
      <c r="A214" s="82"/>
      <c r="B214" s="83"/>
      <c r="C214" s="84"/>
      <c r="D214" s="84"/>
    </row>
    <row r="215" spans="1:7" x14ac:dyDescent="0.25">
      <c r="A215" s="82"/>
      <c r="B215" s="83"/>
      <c r="C215" s="84"/>
      <c r="D215" s="84"/>
    </row>
    <row r="216" spans="1:7" x14ac:dyDescent="0.25">
      <c r="A216" s="82"/>
      <c r="B216" s="83"/>
      <c r="C216" s="84"/>
      <c r="D216" s="84"/>
    </row>
    <row r="217" spans="1:7" x14ac:dyDescent="0.25">
      <c r="A217" s="82"/>
      <c r="B217" s="83"/>
      <c r="C217" s="84"/>
      <c r="D217" s="84"/>
    </row>
    <row r="218" spans="1:7" x14ac:dyDescent="0.25">
      <c r="A218" s="82"/>
      <c r="B218" s="83"/>
      <c r="C218" s="84"/>
      <c r="D218" s="84"/>
    </row>
    <row r="219" spans="1:7" x14ac:dyDescent="0.25">
      <c r="A219" s="82"/>
      <c r="B219" s="83"/>
      <c r="C219" s="84"/>
      <c r="D219" s="84"/>
    </row>
    <row r="220" spans="1:7" x14ac:dyDescent="0.25">
      <c r="A220" s="82"/>
      <c r="B220" s="83"/>
      <c r="C220" s="84"/>
      <c r="D220" s="84"/>
    </row>
    <row r="221" spans="1:7" x14ac:dyDescent="0.25">
      <c r="A221" s="82"/>
      <c r="B221" s="83"/>
      <c r="C221" s="84"/>
      <c r="D221" s="84"/>
    </row>
    <row r="222" spans="1:7" x14ac:dyDescent="0.25">
      <c r="A222" s="82"/>
      <c r="B222" s="83"/>
      <c r="C222" s="84"/>
      <c r="D222" s="84"/>
    </row>
    <row r="223" spans="1:7" x14ac:dyDescent="0.25">
      <c r="A223" s="82"/>
      <c r="B223" s="83"/>
      <c r="C223" s="84"/>
      <c r="D223" s="84"/>
    </row>
    <row r="224" spans="1:7" x14ac:dyDescent="0.25">
      <c r="A224" s="82"/>
      <c r="B224" s="83"/>
      <c r="C224" s="84"/>
      <c r="D224" s="84"/>
    </row>
    <row r="225" spans="1:4" x14ac:dyDescent="0.25">
      <c r="A225" s="82"/>
      <c r="B225" s="83"/>
      <c r="C225" s="84"/>
      <c r="D225" s="84"/>
    </row>
    <row r="226" spans="1:4" x14ac:dyDescent="0.25">
      <c r="A226" s="82"/>
      <c r="B226" s="83"/>
      <c r="C226" s="84"/>
      <c r="D226" s="84"/>
    </row>
    <row r="227" spans="1:4" x14ac:dyDescent="0.25">
      <c r="A227" s="82"/>
      <c r="B227" s="83"/>
      <c r="C227" s="84"/>
      <c r="D227" s="84"/>
    </row>
    <row r="228" spans="1:4" x14ac:dyDescent="0.25">
      <c r="A228" s="82"/>
      <c r="B228" s="83"/>
      <c r="C228" s="84"/>
      <c r="D228" s="84"/>
    </row>
    <row r="229" spans="1:4" x14ac:dyDescent="0.25">
      <c r="A229" s="82"/>
      <c r="B229" s="83"/>
      <c r="C229" s="84"/>
      <c r="D229" s="84"/>
    </row>
    <row r="230" spans="1:4" x14ac:dyDescent="0.25">
      <c r="A230" s="82"/>
      <c r="B230" s="83"/>
      <c r="C230" s="84"/>
      <c r="D230" s="84"/>
    </row>
    <row r="231" spans="1:4" x14ac:dyDescent="0.25">
      <c r="A231" s="82"/>
      <c r="B231" s="83"/>
      <c r="C231" s="84"/>
      <c r="D231" s="84"/>
    </row>
    <row r="232" spans="1:4" x14ac:dyDescent="0.25">
      <c r="A232" s="82"/>
      <c r="B232" s="83"/>
      <c r="C232" s="84"/>
      <c r="D232" s="84"/>
    </row>
    <row r="233" spans="1:4" x14ac:dyDescent="0.25">
      <c r="A233" s="82"/>
      <c r="B233" s="83"/>
      <c r="C233" s="84"/>
      <c r="D233" s="84"/>
    </row>
    <row r="234" spans="1:4" x14ac:dyDescent="0.25">
      <c r="A234" s="82"/>
      <c r="B234" s="83"/>
      <c r="C234" s="84"/>
      <c r="D234" s="84"/>
    </row>
    <row r="235" spans="1:4" x14ac:dyDescent="0.25">
      <c r="A235" s="82"/>
      <c r="B235" s="83"/>
      <c r="C235" s="84"/>
      <c r="D235" s="84"/>
    </row>
    <row r="236" spans="1:4" x14ac:dyDescent="0.25">
      <c r="A236" s="82"/>
      <c r="B236" s="83"/>
      <c r="C236" s="84"/>
      <c r="D236" s="84"/>
    </row>
    <row r="237" spans="1:4" x14ac:dyDescent="0.25">
      <c r="A237" s="82"/>
      <c r="B237" s="83"/>
      <c r="C237" s="84"/>
      <c r="D237" s="84"/>
    </row>
    <row r="238" spans="1:4" x14ac:dyDescent="0.25">
      <c r="A238" s="82"/>
      <c r="B238" s="83"/>
      <c r="C238" s="84"/>
      <c r="D238" s="84"/>
    </row>
    <row r="239" spans="1:4" x14ac:dyDescent="0.25">
      <c r="A239" s="86"/>
      <c r="B239" s="87"/>
      <c r="C239" s="88"/>
      <c r="D239" s="88"/>
    </row>
  </sheetData>
  <mergeCells count="16">
    <mergeCell ref="A135:C135"/>
    <mergeCell ref="A136:C136"/>
    <mergeCell ref="A137:C137"/>
    <mergeCell ref="A208:C208"/>
    <mergeCell ref="A209:C209"/>
    <mergeCell ref="A139:G139"/>
    <mergeCell ref="A145:F145"/>
    <mergeCell ref="A207:C207"/>
    <mergeCell ref="J16:M19"/>
    <mergeCell ref="J55:M76"/>
    <mergeCell ref="A74:F74"/>
    <mergeCell ref="A2:G2"/>
    <mergeCell ref="A64:C64"/>
    <mergeCell ref="A65:C65"/>
    <mergeCell ref="A66:C66"/>
    <mergeCell ref="A68:G68"/>
  </mergeCells>
  <pageMargins left="0.70866141732283505" right="0.70866141732283505" top="0.74803149606299202" bottom="0.74803149606299202" header="0.31496062992126" footer="0.31496062992126"/>
  <pageSetup paperSize="9" scale="60" orientation="portrait" r:id="rId1"/>
  <headerFooter>
    <oddHeader xml:space="preserve">&amp;CMOSES KOTANE LOCAL MUNICIPALITY
TENDER NO: 009/MKLM/2025/2026
TENDER: REFURBISHMENT OF THREE (3) CEMETERIES IN TLOKWENG
</oddHeader>
    <oddFooter xml:space="preserve">&amp;C&amp;"Garamond,Regular"&amp;16C2.&amp;P&amp;"-,Regular"&amp;12
</oddFooter>
  </headerFooter>
  <rowBreaks count="2" manualBreakCount="2">
    <brk id="66" max="6" man="1"/>
    <brk id="137" max="6" man="1"/>
  </rowBreak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E9FD0F-B70B-4863-9333-28658749BD85}">
  <sheetPr>
    <tabColor rgb="FF92D050"/>
  </sheetPr>
  <dimension ref="A1:L64"/>
  <sheetViews>
    <sheetView view="pageBreakPreview" topLeftCell="D36" zoomScaleNormal="100" zoomScaleSheetLayoutView="100" workbookViewId="0">
      <selection activeCell="L45" sqref="L45"/>
    </sheetView>
  </sheetViews>
  <sheetFormatPr defaultColWidth="9.109375" defaultRowHeight="15" x14ac:dyDescent="0.3"/>
  <cols>
    <col min="1" max="1" width="10.109375" style="33" customWidth="1"/>
    <col min="2" max="2" width="13.6640625" style="33" customWidth="1"/>
    <col min="3" max="3" width="52.33203125" style="33" customWidth="1"/>
    <col min="4" max="4" width="12.109375" style="33" customWidth="1"/>
    <col min="5" max="5" width="15.44140625" style="90" customWidth="1"/>
    <col min="6" max="6" width="17.33203125" style="498" customWidth="1"/>
    <col min="7" max="7" width="20.44140625" style="33" customWidth="1"/>
    <col min="8" max="11" width="9.109375" style="33"/>
    <col min="12" max="12" width="15.44140625" style="33" customWidth="1"/>
    <col min="13" max="16384" width="9.109375" style="33"/>
  </cols>
  <sheetData>
    <row r="1" spans="1:7" ht="15.75" customHeight="1" x14ac:dyDescent="0.3">
      <c r="A1" s="675"/>
      <c r="B1" s="222"/>
      <c r="C1" s="280"/>
      <c r="D1" s="162"/>
      <c r="E1" s="162"/>
      <c r="F1" s="489"/>
      <c r="G1" s="280"/>
    </row>
    <row r="2" spans="1:7" ht="15.75" customHeight="1" x14ac:dyDescent="0.3">
      <c r="A2" s="783" t="s">
        <v>281</v>
      </c>
      <c r="B2" s="783"/>
      <c r="C2" s="783"/>
      <c r="D2" s="783"/>
      <c r="E2" s="783"/>
      <c r="F2" s="783"/>
      <c r="G2" s="783"/>
    </row>
    <row r="3" spans="1:7" ht="15.75" customHeight="1" thickBot="1" x14ac:dyDescent="0.35">
      <c r="A3" s="319"/>
      <c r="B3" s="662"/>
      <c r="C3" s="319"/>
      <c r="D3" s="322"/>
      <c r="E3" s="322"/>
      <c r="F3" s="497"/>
      <c r="G3" s="319"/>
    </row>
    <row r="4" spans="1:7" ht="15.75" customHeight="1" x14ac:dyDescent="0.3">
      <c r="A4" s="281"/>
      <c r="B4" s="164"/>
      <c r="C4" s="164"/>
      <c r="D4" s="164"/>
      <c r="E4" s="164"/>
      <c r="F4" s="490"/>
      <c r="G4" s="282"/>
    </row>
    <row r="5" spans="1:7" ht="15.75" customHeight="1" x14ac:dyDescent="0.3">
      <c r="A5" s="283" t="s">
        <v>126</v>
      </c>
      <c r="B5" s="169" t="s">
        <v>127</v>
      </c>
      <c r="C5" s="169" t="s">
        <v>0</v>
      </c>
      <c r="D5" s="169" t="s">
        <v>1</v>
      </c>
      <c r="E5" s="798" t="s">
        <v>26</v>
      </c>
      <c r="F5" s="491" t="s">
        <v>2</v>
      </c>
      <c r="G5" s="284" t="s">
        <v>3</v>
      </c>
    </row>
    <row r="6" spans="1:7" ht="15.75" customHeight="1" x14ac:dyDescent="0.3">
      <c r="A6" s="283" t="s">
        <v>128</v>
      </c>
      <c r="B6" s="169" t="s">
        <v>129</v>
      </c>
      <c r="C6" s="172"/>
      <c r="D6" s="173"/>
      <c r="E6" s="798"/>
      <c r="F6" s="492"/>
      <c r="G6" s="285"/>
    </row>
    <row r="7" spans="1:7" ht="15.75" customHeight="1" thickBot="1" x14ac:dyDescent="0.35">
      <c r="A7" s="286"/>
      <c r="B7" s="178"/>
      <c r="C7" s="178"/>
      <c r="D7" s="178"/>
      <c r="E7" s="178"/>
      <c r="F7" s="493"/>
      <c r="G7" s="287"/>
    </row>
    <row r="8" spans="1:7" ht="15.75" customHeight="1" x14ac:dyDescent="0.3">
      <c r="A8" s="288"/>
      <c r="B8" s="202"/>
      <c r="C8" s="183"/>
      <c r="D8" s="173"/>
      <c r="E8" s="173"/>
      <c r="F8" s="492"/>
      <c r="G8" s="289"/>
    </row>
    <row r="9" spans="1:7" ht="31.5" customHeight="1" x14ac:dyDescent="0.3">
      <c r="A9" s="288"/>
      <c r="B9" s="202"/>
      <c r="C9" s="186" t="s">
        <v>303</v>
      </c>
      <c r="D9" s="173"/>
      <c r="E9" s="173"/>
      <c r="F9" s="492"/>
      <c r="G9" s="289"/>
    </row>
    <row r="10" spans="1:7" ht="33" customHeight="1" x14ac:dyDescent="0.3">
      <c r="A10" s="288"/>
      <c r="B10" s="202"/>
      <c r="C10" s="186" t="s">
        <v>620</v>
      </c>
      <c r="D10" s="173"/>
      <c r="E10" s="173"/>
      <c r="F10" s="492"/>
      <c r="G10" s="289"/>
    </row>
    <row r="11" spans="1:7" ht="15.75" customHeight="1" x14ac:dyDescent="0.3">
      <c r="A11" s="288"/>
      <c r="B11" s="169" t="s">
        <v>154</v>
      </c>
      <c r="C11" s="186"/>
      <c r="D11" s="173"/>
      <c r="E11" s="173"/>
      <c r="F11" s="492"/>
      <c r="G11" s="289"/>
    </row>
    <row r="12" spans="1:7" ht="15.75" customHeight="1" x14ac:dyDescent="0.3">
      <c r="A12" s="290" t="s">
        <v>269</v>
      </c>
      <c r="B12" s="291" t="s">
        <v>75</v>
      </c>
      <c r="C12" s="292" t="s">
        <v>18</v>
      </c>
      <c r="D12" s="293"/>
      <c r="E12" s="175"/>
      <c r="F12" s="492"/>
      <c r="G12" s="285"/>
    </row>
    <row r="13" spans="1:7" ht="15.75" customHeight="1" x14ac:dyDescent="0.3">
      <c r="A13" s="290"/>
      <c r="B13" s="291"/>
      <c r="C13" s="292"/>
      <c r="D13" s="293"/>
      <c r="E13" s="175"/>
      <c r="F13" s="492"/>
      <c r="G13" s="285"/>
    </row>
    <row r="14" spans="1:7" ht="15.75" customHeight="1" x14ac:dyDescent="0.3">
      <c r="A14" s="290" t="s">
        <v>100</v>
      </c>
      <c r="B14" s="294" t="s">
        <v>36</v>
      </c>
      <c r="C14" s="295" t="s">
        <v>271</v>
      </c>
      <c r="D14" s="293"/>
      <c r="E14" s="175"/>
      <c r="F14" s="492"/>
      <c r="G14" s="285"/>
    </row>
    <row r="15" spans="1:7" ht="30" customHeight="1" x14ac:dyDescent="0.3">
      <c r="A15" s="290"/>
      <c r="B15" s="294"/>
      <c r="C15" s="295" t="s">
        <v>505</v>
      </c>
      <c r="D15" s="293"/>
      <c r="E15" s="175"/>
      <c r="F15" s="492"/>
      <c r="G15" s="285"/>
    </row>
    <row r="16" spans="1:7" ht="15.75" customHeight="1" x14ac:dyDescent="0.3">
      <c r="A16" s="290"/>
      <c r="B16" s="294"/>
      <c r="C16" s="295" t="s">
        <v>272</v>
      </c>
      <c r="D16" s="293"/>
      <c r="E16" s="175"/>
      <c r="F16" s="492"/>
      <c r="G16" s="285"/>
    </row>
    <row r="17" spans="1:12" ht="15.75" customHeight="1" x14ac:dyDescent="0.3">
      <c r="A17" s="290" t="s">
        <v>101</v>
      </c>
      <c r="B17" s="293"/>
      <c r="C17" s="295" t="s">
        <v>37</v>
      </c>
      <c r="D17" s="293" t="s">
        <v>7</v>
      </c>
      <c r="E17" s="175"/>
      <c r="F17" s="492"/>
      <c r="G17" s="285" t="s">
        <v>8</v>
      </c>
    </row>
    <row r="18" spans="1:12" ht="15.75" customHeight="1" x14ac:dyDescent="0.25">
      <c r="A18" s="290" t="s">
        <v>102</v>
      </c>
      <c r="B18" s="293"/>
      <c r="C18" s="295" t="s">
        <v>38</v>
      </c>
      <c r="D18" s="293" t="s">
        <v>7</v>
      </c>
      <c r="E18" s="175">
        <v>120</v>
      </c>
      <c r="F18" s="492"/>
      <c r="G18" s="199"/>
      <c r="H18" s="797"/>
      <c r="I18" s="797"/>
      <c r="J18" s="797"/>
      <c r="K18" s="797"/>
      <c r="L18" s="797"/>
    </row>
    <row r="19" spans="1:12" ht="15.75" customHeight="1" x14ac:dyDescent="0.3">
      <c r="A19" s="290" t="s">
        <v>103</v>
      </c>
      <c r="B19" s="293"/>
      <c r="C19" s="295" t="s">
        <v>39</v>
      </c>
      <c r="D19" s="293" t="s">
        <v>7</v>
      </c>
      <c r="E19" s="175"/>
      <c r="F19" s="492"/>
      <c r="G19" s="285" t="s">
        <v>8</v>
      </c>
      <c r="H19" s="797"/>
      <c r="I19" s="797"/>
      <c r="J19" s="797"/>
      <c r="K19" s="797"/>
      <c r="L19" s="797"/>
    </row>
    <row r="20" spans="1:12" ht="15.75" customHeight="1" x14ac:dyDescent="0.3">
      <c r="A20" s="290" t="s">
        <v>110</v>
      </c>
      <c r="B20" s="293"/>
      <c r="C20" s="295" t="s">
        <v>40</v>
      </c>
      <c r="D20" s="293" t="s">
        <v>7</v>
      </c>
      <c r="E20" s="175"/>
      <c r="F20" s="492"/>
      <c r="G20" s="285" t="s">
        <v>8</v>
      </c>
      <c r="H20" s="797"/>
      <c r="I20" s="797"/>
      <c r="J20" s="797"/>
      <c r="K20" s="797"/>
      <c r="L20" s="797"/>
    </row>
    <row r="21" spans="1:12" ht="28.5" customHeight="1" x14ac:dyDescent="0.3">
      <c r="A21" s="290" t="s">
        <v>111</v>
      </c>
      <c r="B21" s="293"/>
      <c r="C21" s="295" t="s">
        <v>506</v>
      </c>
      <c r="D21" s="293" t="s">
        <v>524</v>
      </c>
      <c r="E21" s="175">
        <f>E18*0.3</f>
        <v>36</v>
      </c>
      <c r="F21" s="492"/>
      <c r="G21" s="499"/>
    </row>
    <row r="22" spans="1:12" ht="15.75" customHeight="1" x14ac:dyDescent="0.3">
      <c r="A22" s="290"/>
      <c r="B22" s="293"/>
      <c r="C22" s="295"/>
      <c r="D22" s="293"/>
      <c r="E22" s="175"/>
      <c r="F22" s="492"/>
      <c r="G22" s="296"/>
    </row>
    <row r="23" spans="1:12" ht="30.75" customHeight="1" x14ac:dyDescent="0.3">
      <c r="A23" s="290" t="s">
        <v>112</v>
      </c>
      <c r="B23" s="293" t="s">
        <v>41</v>
      </c>
      <c r="C23" s="295" t="s">
        <v>508</v>
      </c>
      <c r="D23" s="293" t="s">
        <v>524</v>
      </c>
      <c r="E23" s="175">
        <v>66</v>
      </c>
      <c r="F23" s="492"/>
      <c r="G23" s="499"/>
    </row>
    <row r="24" spans="1:12" ht="15.75" customHeight="1" x14ac:dyDescent="0.3">
      <c r="A24" s="290"/>
      <c r="B24" s="293"/>
      <c r="C24" s="295" t="s">
        <v>507</v>
      </c>
      <c r="D24" s="293"/>
      <c r="E24" s="175"/>
      <c r="F24" s="492"/>
      <c r="G24" s="296"/>
    </row>
    <row r="25" spans="1:12" ht="15.75" customHeight="1" x14ac:dyDescent="0.3">
      <c r="A25" s="290"/>
      <c r="B25" s="293"/>
      <c r="C25" s="295"/>
      <c r="D25" s="293"/>
      <c r="E25" s="175"/>
      <c r="F25" s="492"/>
      <c r="G25" s="296"/>
    </row>
    <row r="26" spans="1:12" ht="15.75" customHeight="1" x14ac:dyDescent="0.3">
      <c r="A26" s="290" t="s">
        <v>113</v>
      </c>
      <c r="B26" s="293"/>
      <c r="C26" s="295" t="s">
        <v>284</v>
      </c>
      <c r="D26" s="293" t="s">
        <v>524</v>
      </c>
      <c r="E26" s="175">
        <v>70</v>
      </c>
      <c r="F26" s="492"/>
      <c r="G26" s="499"/>
    </row>
    <row r="27" spans="1:12" ht="15.75" customHeight="1" x14ac:dyDescent="0.3">
      <c r="A27" s="290"/>
      <c r="B27" s="293"/>
      <c r="C27" s="295"/>
      <c r="D27" s="293"/>
      <c r="E27" s="175"/>
      <c r="F27" s="492"/>
      <c r="G27" s="296"/>
    </row>
    <row r="28" spans="1:12" ht="15.75" customHeight="1" x14ac:dyDescent="0.3">
      <c r="A28" s="290"/>
      <c r="B28" s="293" t="s">
        <v>16</v>
      </c>
      <c r="C28" s="295" t="s">
        <v>42</v>
      </c>
      <c r="D28" s="293"/>
      <c r="E28" s="175"/>
      <c r="F28" s="492"/>
      <c r="G28" s="296"/>
    </row>
    <row r="29" spans="1:12" ht="15.6" customHeight="1" x14ac:dyDescent="0.3">
      <c r="A29" s="290" t="s">
        <v>114</v>
      </c>
      <c r="B29" s="293" t="s">
        <v>43</v>
      </c>
      <c r="C29" s="295" t="s">
        <v>273</v>
      </c>
      <c r="D29" s="293" t="s">
        <v>524</v>
      </c>
      <c r="E29" s="175"/>
      <c r="F29" s="492"/>
      <c r="G29" s="285" t="s">
        <v>8</v>
      </c>
    </row>
    <row r="30" spans="1:12" ht="38.4" customHeight="1" x14ac:dyDescent="0.3">
      <c r="A30" s="290"/>
      <c r="B30" s="293"/>
      <c r="C30" s="295" t="s">
        <v>274</v>
      </c>
      <c r="D30" s="293"/>
      <c r="E30" s="175"/>
      <c r="F30" s="492"/>
      <c r="G30" s="296"/>
    </row>
    <row r="31" spans="1:12" ht="15.75" customHeight="1" x14ac:dyDescent="0.3">
      <c r="A31" s="95"/>
      <c r="B31" s="293"/>
      <c r="C31" s="295"/>
      <c r="D31" s="293"/>
      <c r="E31" s="175"/>
      <c r="F31" s="494"/>
      <c r="G31" s="98"/>
    </row>
    <row r="32" spans="1:12" ht="15.75" customHeight="1" x14ac:dyDescent="0.3">
      <c r="A32" s="290"/>
      <c r="B32" s="293" t="s">
        <v>44</v>
      </c>
      <c r="C32" s="295" t="s">
        <v>74</v>
      </c>
      <c r="D32" s="293"/>
      <c r="E32" s="175"/>
      <c r="F32" s="492"/>
      <c r="G32" s="296"/>
    </row>
    <row r="33" spans="1:7" ht="15.75" customHeight="1" x14ac:dyDescent="0.3">
      <c r="A33" s="290" t="s">
        <v>105</v>
      </c>
      <c r="B33" s="293"/>
      <c r="C33" s="295" t="s">
        <v>45</v>
      </c>
      <c r="D33" s="293" t="s">
        <v>524</v>
      </c>
      <c r="E33" s="175"/>
      <c r="F33" s="492"/>
      <c r="G33" s="285" t="s">
        <v>8</v>
      </c>
    </row>
    <row r="34" spans="1:7" ht="15.75" customHeight="1" x14ac:dyDescent="0.3">
      <c r="A34" s="290"/>
      <c r="B34" s="293"/>
      <c r="C34" s="295"/>
      <c r="D34" s="293"/>
      <c r="E34" s="175"/>
      <c r="F34" s="492"/>
      <c r="G34" s="296"/>
    </row>
    <row r="35" spans="1:7" ht="32.25" customHeight="1" x14ac:dyDescent="0.3">
      <c r="A35" s="290" t="s">
        <v>106</v>
      </c>
      <c r="B35" s="293" t="s">
        <v>46</v>
      </c>
      <c r="C35" s="295" t="s">
        <v>354</v>
      </c>
      <c r="D35" s="293" t="s">
        <v>543</v>
      </c>
      <c r="E35" s="175"/>
      <c r="F35" s="492"/>
      <c r="G35" s="285" t="s">
        <v>8</v>
      </c>
    </row>
    <row r="36" spans="1:7" ht="15.75" customHeight="1" x14ac:dyDescent="0.3">
      <c r="A36" s="290"/>
      <c r="B36" s="293"/>
      <c r="C36" s="295"/>
      <c r="D36" s="293"/>
      <c r="E36" s="175"/>
      <c r="F36" s="492"/>
      <c r="G36" s="296"/>
    </row>
    <row r="37" spans="1:7" ht="15.75" customHeight="1" x14ac:dyDescent="0.3">
      <c r="A37" s="302" t="s">
        <v>270</v>
      </c>
      <c r="B37" s="293" t="s">
        <v>77</v>
      </c>
      <c r="C37" s="295" t="s">
        <v>47</v>
      </c>
      <c r="D37" s="293"/>
      <c r="E37" s="175"/>
      <c r="F37" s="492"/>
      <c r="G37" s="296"/>
    </row>
    <row r="38" spans="1:7" ht="29.25" customHeight="1" x14ac:dyDescent="0.3">
      <c r="A38" s="290" t="s">
        <v>107</v>
      </c>
      <c r="B38" s="293" t="s">
        <v>48</v>
      </c>
      <c r="C38" s="295" t="s">
        <v>509</v>
      </c>
      <c r="D38" s="293"/>
      <c r="E38" s="175"/>
      <c r="F38" s="492"/>
      <c r="G38" s="296"/>
    </row>
    <row r="39" spans="1:7" ht="15.75" customHeight="1" x14ac:dyDescent="0.3">
      <c r="A39" s="290"/>
      <c r="B39" s="293"/>
      <c r="C39" s="295"/>
      <c r="D39" s="293"/>
      <c r="E39" s="175"/>
      <c r="F39" s="492"/>
      <c r="G39" s="296"/>
    </row>
    <row r="40" spans="1:7" ht="15.75" customHeight="1" x14ac:dyDescent="0.3">
      <c r="A40" s="290" t="s">
        <v>108</v>
      </c>
      <c r="B40" s="293"/>
      <c r="C40" s="295" t="s">
        <v>49</v>
      </c>
      <c r="D40" s="293" t="s">
        <v>524</v>
      </c>
      <c r="E40" s="175">
        <f>75*0.7*0.1</f>
        <v>5.25</v>
      </c>
      <c r="F40" s="492"/>
      <c r="G40" s="499"/>
    </row>
    <row r="41" spans="1:7" ht="15.75" customHeight="1" x14ac:dyDescent="0.3">
      <c r="A41" s="290" t="s">
        <v>115</v>
      </c>
      <c r="B41" s="293"/>
      <c r="C41" s="295" t="s">
        <v>50</v>
      </c>
      <c r="D41" s="293" t="s">
        <v>524</v>
      </c>
      <c r="E41" s="175">
        <f>75*0.7*0.3</f>
        <v>15.75</v>
      </c>
      <c r="F41" s="492"/>
      <c r="G41" s="499"/>
    </row>
    <row r="42" spans="1:7" ht="15.75" customHeight="1" x14ac:dyDescent="0.3">
      <c r="A42" s="303"/>
      <c r="B42" s="204"/>
      <c r="C42" s="295"/>
      <c r="D42" s="293"/>
      <c r="E42" s="175"/>
      <c r="F42" s="492"/>
      <c r="G42" s="296"/>
    </row>
    <row r="43" spans="1:7" ht="15.75" customHeight="1" x14ac:dyDescent="0.3">
      <c r="A43" s="304">
        <v>3.3</v>
      </c>
      <c r="B43" s="300" t="s">
        <v>76</v>
      </c>
      <c r="C43" s="295" t="s">
        <v>51</v>
      </c>
      <c r="D43" s="293"/>
      <c r="E43" s="175"/>
      <c r="F43" s="492"/>
      <c r="G43" s="296"/>
    </row>
    <row r="44" spans="1:7" ht="30.75" customHeight="1" x14ac:dyDescent="0.3">
      <c r="A44" s="305" t="s">
        <v>276</v>
      </c>
      <c r="B44" s="300" t="s">
        <v>55</v>
      </c>
      <c r="C44" s="295" t="s">
        <v>510</v>
      </c>
      <c r="D44" s="293"/>
      <c r="E44" s="175"/>
      <c r="F44" s="492"/>
      <c r="G44" s="296"/>
    </row>
    <row r="45" spans="1:7" ht="15.75" customHeight="1" x14ac:dyDescent="0.3">
      <c r="A45" s="305"/>
      <c r="B45" s="300"/>
      <c r="C45" s="295"/>
      <c r="D45" s="293"/>
      <c r="E45" s="175"/>
      <c r="F45" s="492"/>
      <c r="G45" s="296"/>
    </row>
    <row r="46" spans="1:7" ht="15.75" customHeight="1" x14ac:dyDescent="0.3">
      <c r="A46" s="305" t="s">
        <v>277</v>
      </c>
      <c r="B46" s="300"/>
      <c r="C46" s="295" t="s">
        <v>52</v>
      </c>
      <c r="D46" s="293" t="s">
        <v>7</v>
      </c>
      <c r="E46" s="175">
        <v>20</v>
      </c>
      <c r="F46" s="492"/>
      <c r="G46" s="296"/>
    </row>
    <row r="47" spans="1:7" ht="15.75" customHeight="1" x14ac:dyDescent="0.3">
      <c r="A47" s="305" t="s">
        <v>278</v>
      </c>
      <c r="B47" s="300"/>
      <c r="C47" s="295" t="s">
        <v>53</v>
      </c>
      <c r="D47" s="293" t="s">
        <v>7</v>
      </c>
      <c r="E47" s="175">
        <v>120</v>
      </c>
      <c r="F47" s="492"/>
      <c r="G47" s="296"/>
    </row>
    <row r="48" spans="1:7" ht="15.75" customHeight="1" x14ac:dyDescent="0.3">
      <c r="A48" s="305" t="s">
        <v>279</v>
      </c>
      <c r="B48" s="300"/>
      <c r="C48" s="295" t="s">
        <v>54</v>
      </c>
      <c r="D48" s="293" t="s">
        <v>10</v>
      </c>
      <c r="E48" s="175"/>
      <c r="F48" s="492"/>
      <c r="G48" s="285" t="s">
        <v>8</v>
      </c>
    </row>
    <row r="49" spans="1:7" ht="15.75" customHeight="1" x14ac:dyDescent="0.3">
      <c r="A49" s="305" t="s">
        <v>280</v>
      </c>
      <c r="B49" s="300"/>
      <c r="C49" s="295" t="s">
        <v>544</v>
      </c>
      <c r="D49" s="293" t="s">
        <v>10</v>
      </c>
      <c r="E49" s="175"/>
      <c r="F49" s="492"/>
      <c r="G49" s="285" t="s">
        <v>8</v>
      </c>
    </row>
    <row r="50" spans="1:7" ht="15.75" customHeight="1" x14ac:dyDescent="0.3">
      <c r="A50" s="303"/>
      <c r="B50" s="204"/>
      <c r="C50" s="295"/>
      <c r="D50" s="293"/>
      <c r="E50" s="175"/>
      <c r="F50" s="492"/>
      <c r="G50" s="296"/>
    </row>
    <row r="51" spans="1:7" ht="15.75" customHeight="1" x14ac:dyDescent="0.3">
      <c r="A51" s="306">
        <v>3.4</v>
      </c>
      <c r="B51" s="301" t="s">
        <v>61</v>
      </c>
      <c r="C51" s="295" t="s">
        <v>56</v>
      </c>
      <c r="D51" s="293"/>
      <c r="E51" s="175"/>
      <c r="F51" s="492"/>
      <c r="G51" s="296"/>
    </row>
    <row r="52" spans="1:7" ht="15.75" customHeight="1" x14ac:dyDescent="0.3">
      <c r="A52" s="307" t="s">
        <v>17</v>
      </c>
      <c r="B52" s="301"/>
      <c r="C52" s="295" t="s">
        <v>352</v>
      </c>
      <c r="D52" s="293"/>
      <c r="E52" s="175"/>
      <c r="F52" s="492"/>
      <c r="G52" s="296"/>
    </row>
    <row r="53" spans="1:7" ht="15.75" customHeight="1" x14ac:dyDescent="0.3">
      <c r="A53" s="307" t="s">
        <v>83</v>
      </c>
      <c r="B53" s="301"/>
      <c r="C53" s="295" t="s">
        <v>57</v>
      </c>
      <c r="D53" s="293" t="s">
        <v>10</v>
      </c>
      <c r="E53" s="175"/>
      <c r="F53" s="492"/>
      <c r="G53" s="285" t="s">
        <v>8</v>
      </c>
    </row>
    <row r="54" spans="1:7" ht="15.75" customHeight="1" x14ac:dyDescent="0.3">
      <c r="A54" s="307" t="s">
        <v>84</v>
      </c>
      <c r="B54" s="301"/>
      <c r="C54" s="295" t="s">
        <v>58</v>
      </c>
      <c r="D54" s="293" t="s">
        <v>10</v>
      </c>
      <c r="E54" s="175">
        <v>5</v>
      </c>
      <c r="F54" s="492"/>
      <c r="G54" s="499"/>
    </row>
    <row r="55" spans="1:7" ht="15.75" customHeight="1" x14ac:dyDescent="0.3">
      <c r="A55" s="307" t="s">
        <v>85</v>
      </c>
      <c r="B55" s="301"/>
      <c r="C55" s="295" t="s">
        <v>59</v>
      </c>
      <c r="D55" s="293" t="s">
        <v>10</v>
      </c>
      <c r="E55" s="175">
        <v>1</v>
      </c>
      <c r="F55" s="492"/>
      <c r="G55" s="296"/>
    </row>
    <row r="56" spans="1:7" ht="15.75" customHeight="1" x14ac:dyDescent="0.3">
      <c r="A56" s="307" t="s">
        <v>86</v>
      </c>
      <c r="B56" s="301"/>
      <c r="C56" s="295" t="s">
        <v>60</v>
      </c>
      <c r="D56" s="293" t="s">
        <v>10</v>
      </c>
      <c r="E56" s="175"/>
      <c r="F56" s="492"/>
      <c r="G56" s="296"/>
    </row>
    <row r="57" spans="1:7" ht="15.75" customHeight="1" x14ac:dyDescent="0.3">
      <c r="A57" s="307"/>
      <c r="B57" s="301"/>
      <c r="C57" s="295"/>
      <c r="D57" s="293"/>
      <c r="E57" s="175"/>
      <c r="F57" s="492"/>
      <c r="G57" s="296"/>
    </row>
    <row r="58" spans="1:7" ht="15.75" customHeight="1" x14ac:dyDescent="0.3">
      <c r="A58" s="308" t="s">
        <v>109</v>
      </c>
      <c r="B58" s="309" t="s">
        <v>62</v>
      </c>
      <c r="C58" s="295" t="s">
        <v>275</v>
      </c>
      <c r="D58" s="293" t="s">
        <v>10</v>
      </c>
      <c r="E58" s="175">
        <v>6</v>
      </c>
      <c r="F58" s="492"/>
      <c r="G58" s="296"/>
    </row>
    <row r="59" spans="1:7" ht="15.75" customHeight="1" x14ac:dyDescent="0.3">
      <c r="A59" s="308"/>
      <c r="B59" s="309"/>
      <c r="C59" s="295"/>
      <c r="D59" s="293"/>
      <c r="E59" s="175"/>
      <c r="F59" s="492"/>
      <c r="G59" s="296"/>
    </row>
    <row r="60" spans="1:7" ht="15.75" customHeight="1" thickBot="1" x14ac:dyDescent="0.35">
      <c r="A60" s="310"/>
      <c r="B60" s="311"/>
      <c r="C60" s="295"/>
      <c r="D60" s="293"/>
      <c r="E60" s="175"/>
      <c r="F60" s="495"/>
      <c r="G60" s="296"/>
    </row>
    <row r="61" spans="1:7" ht="15.75" customHeight="1" x14ac:dyDescent="0.3">
      <c r="A61" s="312"/>
      <c r="B61" s="313"/>
      <c r="C61" s="314"/>
      <c r="D61" s="315"/>
      <c r="E61" s="316"/>
      <c r="F61" s="496"/>
      <c r="G61" s="269"/>
    </row>
    <row r="62" spans="1:7" ht="15.75" customHeight="1" x14ac:dyDescent="0.3">
      <c r="A62" s="791" t="s">
        <v>212</v>
      </c>
      <c r="B62" s="792"/>
      <c r="C62" s="793"/>
      <c r="D62" s="795"/>
      <c r="E62" s="792"/>
      <c r="F62" s="796"/>
      <c r="G62" s="317"/>
    </row>
    <row r="63" spans="1:7" ht="15.75" customHeight="1" thickBot="1" x14ac:dyDescent="0.35">
      <c r="A63" s="318"/>
      <c r="B63" s="319"/>
      <c r="C63" s="320"/>
      <c r="D63" s="321"/>
      <c r="E63" s="320"/>
      <c r="F63" s="497"/>
      <c r="G63" s="323"/>
    </row>
    <row r="64" spans="1:7" x14ac:dyDescent="0.3">
      <c r="C64" s="119"/>
    </row>
  </sheetData>
  <mergeCells count="5">
    <mergeCell ref="D62:F62"/>
    <mergeCell ref="H18:L20"/>
    <mergeCell ref="A2:G2"/>
    <mergeCell ref="A62:C62"/>
    <mergeCell ref="E5:E6"/>
  </mergeCells>
  <pageMargins left="0.70866141732283505" right="0.70866141732283505" top="0.74803149606299202" bottom="0.74803149606299202" header="0.31496062992126" footer="0.31496062992126"/>
  <pageSetup paperSize="9" scale="60" orientation="portrait" r:id="rId1"/>
  <headerFooter>
    <oddHeader xml:space="preserve">&amp;CMOSES KOTANE LOCAL MUNICIPALITY
TENDER NO: 009/MKLM/2025/2026
TENDER: REFURBISHMENT OF THREE (3) CEMETERIES IN TLOKWENG
</oddHeader>
    <oddFooter xml:space="preserve">&amp;C&amp;"Garamond,Regular"&amp;16C2.&amp;P&amp;"-,Regular"&amp;12
</oddFooter>
  </headerFooter>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EE521-C0FE-4C56-BF11-998A9E43089C}">
  <sheetPr>
    <tabColor rgb="FF92D050"/>
  </sheetPr>
  <dimension ref="A1:M68"/>
  <sheetViews>
    <sheetView view="pageBreakPreview" topLeftCell="A34" zoomScaleNormal="100" zoomScaleSheetLayoutView="100" workbookViewId="0">
      <selection activeCell="H226" sqref="H226"/>
    </sheetView>
  </sheetViews>
  <sheetFormatPr defaultColWidth="9.109375" defaultRowHeight="15" x14ac:dyDescent="0.3"/>
  <cols>
    <col min="1" max="1" width="10.109375" style="33" customWidth="1"/>
    <col min="2" max="2" width="13.6640625" style="33" customWidth="1"/>
    <col min="3" max="3" width="57.21875" style="33" customWidth="1"/>
    <col min="4" max="4" width="15.109375" style="33" customWidth="1"/>
    <col min="5" max="5" width="15.44140625" style="90" customWidth="1"/>
    <col min="6" max="6" width="17.33203125" style="438" customWidth="1"/>
    <col min="7" max="7" width="20.44140625" style="33" customWidth="1"/>
    <col min="8" max="9" width="9.109375" style="33"/>
    <col min="10" max="10" width="13.88671875" style="33" bestFit="1" customWidth="1"/>
    <col min="11" max="11" width="9.109375" style="33"/>
    <col min="12" max="12" width="15.44140625" style="33" customWidth="1"/>
    <col min="13" max="16384" width="9.109375" style="33"/>
  </cols>
  <sheetData>
    <row r="1" spans="1:7" ht="15.75" customHeight="1" x14ac:dyDescent="0.3">
      <c r="A1" s="675"/>
      <c r="B1" s="222"/>
      <c r="C1" s="280"/>
      <c r="D1" s="162"/>
      <c r="E1" s="162"/>
      <c r="F1" s="425"/>
      <c r="G1" s="280"/>
    </row>
    <row r="2" spans="1:7" ht="15.75" customHeight="1" x14ac:dyDescent="0.3">
      <c r="A2" s="783" t="s">
        <v>538</v>
      </c>
      <c r="B2" s="783"/>
      <c r="C2" s="783"/>
      <c r="D2" s="783"/>
      <c r="E2" s="783"/>
      <c r="F2" s="783"/>
      <c r="G2" s="783"/>
    </row>
    <row r="3" spans="1:7" ht="15.75" customHeight="1" thickBot="1" x14ac:dyDescent="0.35">
      <c r="A3" s="319"/>
      <c r="B3" s="662"/>
      <c r="C3" s="319"/>
      <c r="D3" s="322"/>
      <c r="E3" s="322"/>
      <c r="F3" s="676"/>
      <c r="G3" s="319"/>
    </row>
    <row r="4" spans="1:7" ht="15.75" customHeight="1" x14ac:dyDescent="0.3">
      <c r="A4" s="281"/>
      <c r="B4" s="164"/>
      <c r="C4" s="164"/>
      <c r="D4" s="164"/>
      <c r="E4" s="164"/>
      <c r="F4" s="426"/>
      <c r="G4" s="167"/>
    </row>
    <row r="5" spans="1:7" ht="15.75" customHeight="1" x14ac:dyDescent="0.3">
      <c r="A5" s="283" t="s">
        <v>126</v>
      </c>
      <c r="B5" s="169" t="s">
        <v>127</v>
      </c>
      <c r="C5" s="169" t="s">
        <v>0</v>
      </c>
      <c r="D5" s="169" t="s">
        <v>1</v>
      </c>
      <c r="E5" s="798" t="s">
        <v>26</v>
      </c>
      <c r="F5" s="427" t="s">
        <v>2</v>
      </c>
      <c r="G5" s="171" t="s">
        <v>3</v>
      </c>
    </row>
    <row r="6" spans="1:7" ht="15.75" customHeight="1" x14ac:dyDescent="0.3">
      <c r="A6" s="283" t="s">
        <v>128</v>
      </c>
      <c r="B6" s="169" t="s">
        <v>129</v>
      </c>
      <c r="C6" s="172"/>
      <c r="D6" s="173"/>
      <c r="E6" s="798"/>
      <c r="F6" s="428"/>
      <c r="G6" s="176"/>
    </row>
    <row r="7" spans="1:7" ht="15.75" customHeight="1" thickBot="1" x14ac:dyDescent="0.35">
      <c r="A7" s="297"/>
      <c r="B7" s="93"/>
      <c r="C7" s="93"/>
      <c r="D7" s="93"/>
      <c r="E7" s="93"/>
      <c r="F7" s="429"/>
      <c r="G7" s="682"/>
    </row>
    <row r="8" spans="1:7" ht="15.75" customHeight="1" x14ac:dyDescent="0.3">
      <c r="A8" s="288"/>
      <c r="B8" s="202"/>
      <c r="C8" s="183"/>
      <c r="D8" s="35"/>
      <c r="E8" s="35"/>
      <c r="F8" s="430"/>
      <c r="G8" s="298"/>
    </row>
    <row r="9" spans="1:7" ht="31.5" customHeight="1" x14ac:dyDescent="0.3">
      <c r="A9" s="288"/>
      <c r="B9" s="202"/>
      <c r="C9" s="186" t="s">
        <v>539</v>
      </c>
      <c r="D9" s="35"/>
      <c r="E9" s="35"/>
      <c r="F9" s="430"/>
      <c r="G9" s="298"/>
    </row>
    <row r="10" spans="1:7" ht="33" customHeight="1" x14ac:dyDescent="0.3">
      <c r="A10" s="288"/>
      <c r="B10" s="202"/>
      <c r="C10" s="186" t="s">
        <v>620</v>
      </c>
      <c r="D10" s="173"/>
      <c r="E10" s="173"/>
      <c r="F10" s="428"/>
      <c r="G10" s="289"/>
    </row>
    <row r="11" spans="1:7" ht="18" customHeight="1" x14ac:dyDescent="0.3">
      <c r="A11" s="288"/>
      <c r="B11" s="169" t="s">
        <v>154</v>
      </c>
      <c r="C11" s="186"/>
      <c r="D11" s="173"/>
      <c r="E11" s="173"/>
      <c r="F11" s="428"/>
      <c r="G11" s="289"/>
    </row>
    <row r="12" spans="1:7" ht="18" customHeight="1" x14ac:dyDescent="0.25">
      <c r="A12" s="324">
        <v>4.0999999999999996</v>
      </c>
      <c r="B12" s="291" t="s">
        <v>215</v>
      </c>
      <c r="C12" s="193" t="s">
        <v>546</v>
      </c>
      <c r="D12" s="173"/>
      <c r="E12" s="173"/>
      <c r="F12" s="428"/>
      <c r="G12" s="289"/>
    </row>
    <row r="13" spans="1:7" ht="18" customHeight="1" x14ac:dyDescent="0.3">
      <c r="A13" s="288"/>
      <c r="B13" s="202"/>
      <c r="C13" s="186"/>
      <c r="D13" s="173"/>
      <c r="E13" s="173"/>
      <c r="F13" s="428"/>
      <c r="G13" s="289"/>
    </row>
    <row r="14" spans="1:7" ht="19.8" customHeight="1" x14ac:dyDescent="0.25">
      <c r="A14" s="288" t="s">
        <v>65</v>
      </c>
      <c r="B14" s="202" t="s">
        <v>218</v>
      </c>
      <c r="C14" s="196" t="s">
        <v>547</v>
      </c>
      <c r="D14" s="173" t="s">
        <v>527</v>
      </c>
      <c r="E14" s="372">
        <v>0.1</v>
      </c>
      <c r="F14" s="428"/>
      <c r="G14" s="289"/>
    </row>
    <row r="15" spans="1:7" ht="19.8" customHeight="1" x14ac:dyDescent="0.3">
      <c r="A15" s="288"/>
      <c r="B15" s="202"/>
      <c r="C15" s="186"/>
      <c r="D15" s="173"/>
      <c r="E15" s="173"/>
      <c r="F15" s="428"/>
      <c r="G15" s="298"/>
    </row>
    <row r="16" spans="1:7" ht="15.75" customHeight="1" x14ac:dyDescent="0.3">
      <c r="A16" s="288"/>
      <c r="B16" s="169" t="s">
        <v>154</v>
      </c>
      <c r="C16" s="186"/>
      <c r="D16" s="35"/>
      <c r="E16" s="35"/>
      <c r="F16" s="430"/>
      <c r="G16" s="298"/>
    </row>
    <row r="17" spans="1:13" s="42" customFormat="1" x14ac:dyDescent="0.25">
      <c r="A17" s="187">
        <v>4.2</v>
      </c>
      <c r="B17" s="291" t="s">
        <v>531</v>
      </c>
      <c r="C17" s="193" t="s">
        <v>542</v>
      </c>
      <c r="D17" s="189"/>
      <c r="E17" s="190"/>
      <c r="F17" s="431"/>
      <c r="G17" s="192"/>
    </row>
    <row r="18" spans="1:13" s="42" customFormat="1" ht="15" customHeight="1" x14ac:dyDescent="0.25">
      <c r="A18" s="187"/>
      <c r="B18" s="194"/>
      <c r="C18" s="193"/>
      <c r="D18" s="189"/>
      <c r="E18" s="190"/>
      <c r="F18" s="431"/>
      <c r="G18" s="195"/>
    </row>
    <row r="19" spans="1:13" s="42" customFormat="1" ht="30" x14ac:dyDescent="0.25">
      <c r="A19" s="187" t="s">
        <v>14</v>
      </c>
      <c r="B19" s="194" t="s">
        <v>19</v>
      </c>
      <c r="C19" s="196" t="s">
        <v>541</v>
      </c>
      <c r="D19" s="373" t="s">
        <v>540</v>
      </c>
      <c r="E19" s="371">
        <f>(11.02*3.08)+(1*15)</f>
        <v>48.941600000000001</v>
      </c>
      <c r="F19" s="432"/>
      <c r="G19" s="198"/>
      <c r="J19" s="33"/>
      <c r="K19" s="33"/>
      <c r="L19" s="33"/>
      <c r="M19" s="33"/>
    </row>
    <row r="20" spans="1:13" s="42" customFormat="1" x14ac:dyDescent="0.25">
      <c r="A20" s="299"/>
      <c r="B20" s="279"/>
      <c r="C20" s="196"/>
      <c r="D20" s="189"/>
      <c r="E20" s="190"/>
      <c r="F20" s="433"/>
      <c r="G20" s="199"/>
      <c r="J20" s="33"/>
      <c r="K20" s="33"/>
      <c r="L20" s="33"/>
      <c r="M20" s="33"/>
    </row>
    <row r="21" spans="1:13" ht="15.75" customHeight="1" x14ac:dyDescent="0.3">
      <c r="A21" s="290" t="s">
        <v>104</v>
      </c>
      <c r="B21" s="294" t="s">
        <v>36</v>
      </c>
      <c r="C21" s="295" t="s">
        <v>533</v>
      </c>
      <c r="D21" s="293"/>
      <c r="E21" s="175"/>
      <c r="F21" s="430"/>
      <c r="G21" s="92"/>
    </row>
    <row r="22" spans="1:13" ht="52.2" customHeight="1" x14ac:dyDescent="0.3">
      <c r="A22" s="290"/>
      <c r="B22" s="294" t="s">
        <v>548</v>
      </c>
      <c r="C22" s="295" t="s">
        <v>549</v>
      </c>
      <c r="D22" s="293" t="s">
        <v>524</v>
      </c>
      <c r="E22" s="348">
        <f>(15*7*2.5)+(13*5*2.5)+(0.5*5*0.6)</f>
        <v>426.5</v>
      </c>
      <c r="F22" s="428"/>
      <c r="G22" s="500"/>
    </row>
    <row r="23" spans="1:13" ht="15.75" customHeight="1" x14ac:dyDescent="0.3">
      <c r="A23" s="95"/>
      <c r="B23" s="96"/>
      <c r="C23" s="97"/>
      <c r="D23" s="96"/>
      <c r="E23" s="36"/>
      <c r="F23" s="430"/>
      <c r="G23" s="92"/>
    </row>
    <row r="24" spans="1:13" ht="15.75" customHeight="1" x14ac:dyDescent="0.25">
      <c r="A24" s="290"/>
      <c r="B24" s="294" t="s">
        <v>553</v>
      </c>
      <c r="C24" s="295" t="s">
        <v>550</v>
      </c>
      <c r="D24" s="293"/>
      <c r="E24" s="175"/>
      <c r="F24" s="428"/>
      <c r="G24" s="199"/>
      <c r="H24" s="799"/>
      <c r="I24" s="799"/>
      <c r="J24" s="799"/>
      <c r="K24" s="799"/>
      <c r="L24" s="799"/>
    </row>
    <row r="25" spans="1:13" ht="15.75" customHeight="1" x14ac:dyDescent="0.3">
      <c r="A25" s="290" t="s">
        <v>554</v>
      </c>
      <c r="B25" s="293"/>
      <c r="C25" s="295" t="s">
        <v>551</v>
      </c>
      <c r="D25" s="293" t="s">
        <v>7</v>
      </c>
      <c r="E25" s="175">
        <f>((15*7*2.5)+(13*5*2.5))*(0.25)</f>
        <v>106.25</v>
      </c>
      <c r="F25" s="428"/>
      <c r="G25" s="500"/>
      <c r="H25" s="799"/>
      <c r="I25" s="799"/>
      <c r="J25" s="799"/>
      <c r="K25" s="799"/>
      <c r="L25" s="799"/>
    </row>
    <row r="26" spans="1:13" ht="15.75" customHeight="1" x14ac:dyDescent="0.3">
      <c r="A26" s="290" t="s">
        <v>555</v>
      </c>
      <c r="B26" s="293"/>
      <c r="C26" s="295" t="s">
        <v>552</v>
      </c>
      <c r="D26" s="293" t="s">
        <v>7</v>
      </c>
      <c r="E26" s="175">
        <f>((15*7*2.5)+(13*5*2.5))*(0.15)</f>
        <v>63.75</v>
      </c>
      <c r="F26" s="428"/>
      <c r="G26" s="500"/>
      <c r="H26" s="799"/>
      <c r="I26" s="799"/>
      <c r="J26" s="799"/>
      <c r="K26" s="799"/>
      <c r="L26" s="799"/>
    </row>
    <row r="27" spans="1:13" ht="19.8" customHeight="1" x14ac:dyDescent="0.3">
      <c r="A27" s="95"/>
      <c r="B27" s="96"/>
      <c r="C27" s="97"/>
      <c r="D27" s="96"/>
      <c r="E27" s="36"/>
      <c r="F27" s="430"/>
      <c r="G27" s="92"/>
    </row>
    <row r="28" spans="1:13" ht="15.75" customHeight="1" x14ac:dyDescent="0.3">
      <c r="A28" s="288"/>
      <c r="B28" s="169" t="s">
        <v>154</v>
      </c>
      <c r="C28" s="186"/>
      <c r="D28" s="96"/>
      <c r="E28" s="36"/>
      <c r="F28" s="430"/>
      <c r="G28" s="98"/>
    </row>
    <row r="29" spans="1:13" ht="28.8" customHeight="1" x14ac:dyDescent="0.3">
      <c r="A29" s="378">
        <v>4.2</v>
      </c>
      <c r="B29" s="378" t="s">
        <v>556</v>
      </c>
      <c r="C29" s="377" t="s">
        <v>561</v>
      </c>
      <c r="D29" s="378"/>
      <c r="E29" s="378"/>
      <c r="F29" s="434"/>
      <c r="G29" s="656"/>
    </row>
    <row r="30" spans="1:13" ht="15.75" customHeight="1" x14ac:dyDescent="0.3">
      <c r="A30" s="378"/>
      <c r="B30" s="378" t="s">
        <v>557</v>
      </c>
      <c r="C30" s="377" t="s">
        <v>558</v>
      </c>
      <c r="D30" s="378"/>
      <c r="E30" s="378"/>
      <c r="F30" s="434"/>
      <c r="G30" s="656"/>
    </row>
    <row r="31" spans="1:13" ht="15.75" customHeight="1" x14ac:dyDescent="0.3">
      <c r="A31" s="378" t="s">
        <v>14</v>
      </c>
      <c r="B31" s="378" t="s">
        <v>218</v>
      </c>
      <c r="C31" s="377" t="s">
        <v>559</v>
      </c>
      <c r="D31" s="378" t="s">
        <v>540</v>
      </c>
      <c r="E31" s="413">
        <f>110.4668</f>
        <v>110.46680000000001</v>
      </c>
      <c r="F31" s="434"/>
      <c r="G31" s="657"/>
    </row>
    <row r="32" spans="1:13" ht="15.75" customHeight="1" x14ac:dyDescent="0.3">
      <c r="A32" s="378"/>
      <c r="B32" s="378"/>
      <c r="C32" s="377"/>
      <c r="D32" s="378"/>
      <c r="E32" s="378"/>
      <c r="F32" s="434"/>
      <c r="G32" s="656"/>
    </row>
    <row r="33" spans="1:10" ht="15.75" customHeight="1" x14ac:dyDescent="0.3">
      <c r="A33" s="378" t="s">
        <v>104</v>
      </c>
      <c r="B33" s="378" t="s">
        <v>560</v>
      </c>
      <c r="C33" s="377" t="s">
        <v>583</v>
      </c>
      <c r="D33" s="378" t="s">
        <v>540</v>
      </c>
      <c r="E33" s="378">
        <v>3.7</v>
      </c>
      <c r="F33" s="434"/>
      <c r="G33" s="657"/>
    </row>
    <row r="34" spans="1:10" ht="15.75" customHeight="1" x14ac:dyDescent="0.3">
      <c r="A34" s="378"/>
      <c r="B34" s="378"/>
      <c r="C34" s="378"/>
      <c r="D34" s="378"/>
      <c r="E34" s="378"/>
      <c r="F34" s="434"/>
      <c r="G34" s="656"/>
    </row>
    <row r="35" spans="1:10" ht="34.5" customHeight="1" x14ac:dyDescent="0.3">
      <c r="A35" s="375"/>
      <c r="B35" s="376" t="s">
        <v>562</v>
      </c>
      <c r="C35" s="377" t="s">
        <v>563</v>
      </c>
      <c r="D35" s="376"/>
      <c r="E35" s="378"/>
      <c r="F35" s="434"/>
      <c r="G35" s="379"/>
    </row>
    <row r="36" spans="1:10" ht="15.75" customHeight="1" x14ac:dyDescent="0.3">
      <c r="A36" s="375" t="s">
        <v>554</v>
      </c>
      <c r="B36" s="376" t="s">
        <v>19</v>
      </c>
      <c r="C36" s="377" t="s">
        <v>564</v>
      </c>
      <c r="D36" s="376" t="s">
        <v>9</v>
      </c>
      <c r="E36" s="378">
        <v>1.8</v>
      </c>
      <c r="F36" s="434"/>
      <c r="G36" s="379"/>
    </row>
    <row r="37" spans="1:10" ht="15.75" customHeight="1" x14ac:dyDescent="0.3">
      <c r="A37" s="375"/>
      <c r="B37" s="376"/>
      <c r="C37" s="377"/>
      <c r="D37" s="376"/>
      <c r="E37" s="378"/>
      <c r="F37" s="434"/>
      <c r="G37" s="379"/>
    </row>
    <row r="38" spans="1:10" ht="15.75" customHeight="1" x14ac:dyDescent="0.3">
      <c r="A38" s="375" t="s">
        <v>555</v>
      </c>
      <c r="B38" s="376" t="s">
        <v>12</v>
      </c>
      <c r="C38" s="377" t="s">
        <v>565</v>
      </c>
      <c r="D38" s="376" t="s">
        <v>573</v>
      </c>
      <c r="E38" s="378"/>
      <c r="F38" s="434"/>
      <c r="G38" s="380" t="s">
        <v>8</v>
      </c>
    </row>
    <row r="39" spans="1:10" ht="15.75" customHeight="1" x14ac:dyDescent="0.3">
      <c r="A39" s="375"/>
      <c r="B39" s="376"/>
      <c r="C39" s="377"/>
      <c r="D39" s="376"/>
      <c r="E39" s="378"/>
      <c r="F39" s="434"/>
      <c r="G39" s="379"/>
    </row>
    <row r="40" spans="1:10" ht="32.25" customHeight="1" x14ac:dyDescent="0.3">
      <c r="A40" s="375"/>
      <c r="B40" s="376" t="s">
        <v>567</v>
      </c>
      <c r="C40" s="377" t="s">
        <v>566</v>
      </c>
      <c r="D40" s="376"/>
      <c r="E40" s="378"/>
      <c r="F40" s="434"/>
      <c r="G40" s="380"/>
      <c r="J40" s="501"/>
    </row>
    <row r="41" spans="1:10" ht="15.75" customHeight="1" x14ac:dyDescent="0.3">
      <c r="A41" s="375" t="s">
        <v>570</v>
      </c>
      <c r="B41" s="376" t="s">
        <v>568</v>
      </c>
      <c r="C41" s="377" t="s">
        <v>569</v>
      </c>
      <c r="D41" s="376" t="s">
        <v>574</v>
      </c>
      <c r="E41" s="378">
        <f>11.6+3.8</f>
        <v>15.399999999999999</v>
      </c>
      <c r="F41" s="434"/>
      <c r="G41" s="379"/>
    </row>
    <row r="42" spans="1:10" ht="15.75" customHeight="1" x14ac:dyDescent="0.3">
      <c r="A42" s="381"/>
      <c r="B42" s="376"/>
      <c r="C42" s="377"/>
      <c r="D42" s="376"/>
      <c r="E42" s="378"/>
      <c r="F42" s="434"/>
      <c r="G42" s="379"/>
    </row>
    <row r="43" spans="1:10" ht="22.8" customHeight="1" x14ac:dyDescent="0.3">
      <c r="A43" s="375" t="s">
        <v>572</v>
      </c>
      <c r="B43" s="376" t="s">
        <v>25</v>
      </c>
      <c r="C43" s="377" t="s">
        <v>571</v>
      </c>
      <c r="D43" s="376" t="s">
        <v>573</v>
      </c>
      <c r="E43" s="378">
        <v>30</v>
      </c>
      <c r="F43" s="434"/>
      <c r="G43" s="379"/>
    </row>
    <row r="44" spans="1:10" ht="15.75" customHeight="1" x14ac:dyDescent="0.3">
      <c r="A44" s="95"/>
      <c r="B44" s="96"/>
      <c r="C44" s="97"/>
      <c r="D44" s="96"/>
      <c r="E44" s="36"/>
      <c r="F44" s="430"/>
      <c r="G44" s="98"/>
    </row>
    <row r="45" spans="1:10" ht="15.75" customHeight="1" x14ac:dyDescent="0.3">
      <c r="A45" s="288"/>
      <c r="B45" s="169" t="s">
        <v>154</v>
      </c>
      <c r="C45" s="186"/>
      <c r="D45" s="96"/>
      <c r="E45" s="36"/>
      <c r="F45" s="430"/>
      <c r="G45" s="92"/>
    </row>
    <row r="46" spans="1:10" ht="15.75" customHeight="1" x14ac:dyDescent="0.3">
      <c r="A46" s="187">
        <v>4.3</v>
      </c>
      <c r="B46" s="291" t="s">
        <v>575</v>
      </c>
      <c r="C46" s="374" t="s">
        <v>576</v>
      </c>
      <c r="D46" s="96"/>
      <c r="E46" s="36"/>
      <c r="F46" s="430"/>
      <c r="G46" s="92"/>
    </row>
    <row r="47" spans="1:10" ht="15.75" customHeight="1" x14ac:dyDescent="0.3">
      <c r="A47" s="99"/>
      <c r="B47" s="5"/>
      <c r="C47" s="97"/>
      <c r="D47" s="96"/>
      <c r="E47" s="36"/>
      <c r="F47" s="430"/>
      <c r="G47" s="98"/>
    </row>
    <row r="48" spans="1:10" ht="20.399999999999999" customHeight="1" x14ac:dyDescent="0.3">
      <c r="A48" s="382"/>
      <c r="B48" s="383" t="s">
        <v>218</v>
      </c>
      <c r="C48" s="377" t="s">
        <v>577</v>
      </c>
      <c r="D48" s="376"/>
      <c r="E48" s="378"/>
      <c r="F48" s="434"/>
      <c r="G48" s="379"/>
    </row>
    <row r="49" spans="1:7" ht="15.75" customHeight="1" x14ac:dyDescent="0.3">
      <c r="A49" s="382" t="s">
        <v>15</v>
      </c>
      <c r="B49" s="383" t="s">
        <v>578</v>
      </c>
      <c r="C49" s="377" t="s">
        <v>579</v>
      </c>
      <c r="D49" s="376" t="s">
        <v>574</v>
      </c>
      <c r="E49" s="378">
        <f>9.3*1.5</f>
        <v>13.950000000000001</v>
      </c>
      <c r="F49" s="434"/>
      <c r="G49" s="379"/>
    </row>
    <row r="50" spans="1:7" ht="15.75" customHeight="1" x14ac:dyDescent="0.3">
      <c r="A50" s="101"/>
      <c r="B50" s="100"/>
      <c r="C50" s="97"/>
      <c r="D50" s="96"/>
      <c r="E50" s="36"/>
      <c r="F50" s="428"/>
      <c r="G50" s="98"/>
    </row>
    <row r="51" spans="1:7" ht="15.75" customHeight="1" x14ac:dyDescent="0.3">
      <c r="A51" s="382" t="s">
        <v>466</v>
      </c>
      <c r="B51" s="383" t="s">
        <v>560</v>
      </c>
      <c r="C51" s="377" t="s">
        <v>580</v>
      </c>
      <c r="D51" s="376" t="s">
        <v>573</v>
      </c>
      <c r="E51" s="378">
        <f>9*0.8*5</f>
        <v>36</v>
      </c>
      <c r="F51" s="428"/>
      <c r="G51" s="296"/>
    </row>
    <row r="52" spans="1:7" ht="15.75" customHeight="1" x14ac:dyDescent="0.3">
      <c r="A52" s="101"/>
      <c r="B52" s="100"/>
      <c r="C52" s="97"/>
      <c r="D52" s="96"/>
      <c r="E52" s="175"/>
      <c r="F52" s="428"/>
      <c r="G52" s="285"/>
    </row>
    <row r="53" spans="1:7" ht="15.75" customHeight="1" x14ac:dyDescent="0.3">
      <c r="A53" s="382" t="s">
        <v>467</v>
      </c>
      <c r="B53" s="383" t="s">
        <v>582</v>
      </c>
      <c r="C53" s="377" t="s">
        <v>581</v>
      </c>
      <c r="D53" s="376" t="s">
        <v>574</v>
      </c>
      <c r="E53" s="175">
        <v>77</v>
      </c>
      <c r="F53" s="428"/>
      <c r="G53" s="296"/>
    </row>
    <row r="54" spans="1:7" ht="15.75" customHeight="1" x14ac:dyDescent="0.3">
      <c r="A54" s="99"/>
      <c r="B54" s="5"/>
      <c r="C54" s="97"/>
      <c r="D54" s="96"/>
      <c r="E54" s="175"/>
      <c r="F54" s="428"/>
      <c r="G54" s="98"/>
    </row>
    <row r="55" spans="1:7" ht="15.75" customHeight="1" x14ac:dyDescent="0.3">
      <c r="A55" s="102"/>
      <c r="B55" s="103"/>
      <c r="C55" s="97"/>
      <c r="D55" s="96"/>
      <c r="E55" s="36"/>
      <c r="F55" s="428"/>
      <c r="G55" s="98"/>
    </row>
    <row r="56" spans="1:7" ht="15.75" customHeight="1" x14ac:dyDescent="0.3">
      <c r="A56" s="104"/>
      <c r="B56" s="103"/>
      <c r="C56" s="97"/>
      <c r="D56" s="96"/>
      <c r="E56" s="36"/>
      <c r="F56" s="430"/>
      <c r="G56" s="98"/>
    </row>
    <row r="57" spans="1:7" ht="15.75" customHeight="1" x14ac:dyDescent="0.3">
      <c r="A57" s="104"/>
      <c r="B57" s="103"/>
      <c r="C57" s="97"/>
      <c r="D57" s="96"/>
      <c r="E57" s="36"/>
      <c r="F57" s="430"/>
      <c r="G57" s="92"/>
    </row>
    <row r="58" spans="1:7" ht="15.75" customHeight="1" x14ac:dyDescent="0.3">
      <c r="A58" s="104"/>
      <c r="B58" s="103"/>
      <c r="C58" s="97"/>
      <c r="D58" s="96"/>
      <c r="E58" s="36"/>
      <c r="F58" s="430"/>
      <c r="G58" s="92"/>
    </row>
    <row r="59" spans="1:7" ht="15.75" customHeight="1" x14ac:dyDescent="0.3">
      <c r="A59" s="104"/>
      <c r="B59" s="103"/>
      <c r="C59" s="97"/>
      <c r="D59" s="96"/>
      <c r="E59" s="36"/>
      <c r="F59" s="430"/>
      <c r="G59" s="98"/>
    </row>
    <row r="60" spans="1:7" ht="15.75" customHeight="1" x14ac:dyDescent="0.3">
      <c r="A60" s="104"/>
      <c r="B60" s="103"/>
      <c r="C60" s="97"/>
      <c r="D60" s="96"/>
      <c r="E60" s="36"/>
      <c r="F60" s="430"/>
      <c r="G60" s="98"/>
    </row>
    <row r="61" spans="1:7" ht="15.75" customHeight="1" x14ac:dyDescent="0.3">
      <c r="A61" s="104"/>
      <c r="B61" s="103"/>
      <c r="C61" s="97"/>
      <c r="D61" s="96"/>
      <c r="E61" s="36"/>
      <c r="F61" s="430"/>
      <c r="G61" s="98"/>
    </row>
    <row r="62" spans="1:7" ht="15.75" customHeight="1" x14ac:dyDescent="0.3">
      <c r="A62" s="105"/>
      <c r="B62" s="106"/>
      <c r="C62" s="97"/>
      <c r="D62" s="96"/>
      <c r="E62" s="36"/>
      <c r="F62" s="430"/>
      <c r="G62" s="98"/>
    </row>
    <row r="63" spans="1:7" ht="15.75" customHeight="1" x14ac:dyDescent="0.3">
      <c r="A63" s="105"/>
      <c r="B63" s="106"/>
      <c r="C63" s="97"/>
      <c r="D63" s="96"/>
      <c r="E63" s="36"/>
      <c r="F63" s="430"/>
      <c r="G63" s="98"/>
    </row>
    <row r="64" spans="1:7" ht="15.75" customHeight="1" thickBot="1" x14ac:dyDescent="0.35">
      <c r="A64" s="107"/>
      <c r="B64" s="108"/>
      <c r="C64" s="97"/>
      <c r="D64" s="96"/>
      <c r="E64" s="36"/>
      <c r="F64" s="435"/>
      <c r="G64" s="98"/>
    </row>
    <row r="65" spans="1:7" ht="15.75" customHeight="1" x14ac:dyDescent="0.3">
      <c r="A65" s="109"/>
      <c r="B65" s="110"/>
      <c r="C65" s="111"/>
      <c r="D65" s="112"/>
      <c r="E65" s="1"/>
      <c r="F65" s="436"/>
      <c r="G65" s="113"/>
    </row>
    <row r="66" spans="1:7" ht="15.75" customHeight="1" x14ac:dyDescent="0.3">
      <c r="A66" s="791" t="s">
        <v>212</v>
      </c>
      <c r="B66" s="792"/>
      <c r="C66" s="793"/>
      <c r="D66" s="800"/>
      <c r="E66" s="801"/>
      <c r="F66" s="802"/>
      <c r="G66" s="317"/>
    </row>
    <row r="67" spans="1:7" ht="15.75" customHeight="1" thickBot="1" x14ac:dyDescent="0.35">
      <c r="A67" s="114"/>
      <c r="B67" s="115"/>
      <c r="C67" s="116"/>
      <c r="D67" s="117"/>
      <c r="E67" s="116"/>
      <c r="F67" s="437"/>
      <c r="G67" s="118"/>
    </row>
    <row r="68" spans="1:7" x14ac:dyDescent="0.3">
      <c r="C68" s="119"/>
    </row>
  </sheetData>
  <mergeCells count="5">
    <mergeCell ref="A2:G2"/>
    <mergeCell ref="E5:E6"/>
    <mergeCell ref="H24:L26"/>
    <mergeCell ref="A66:C66"/>
    <mergeCell ref="D66:F66"/>
  </mergeCells>
  <phoneticPr fontId="29" type="noConversion"/>
  <pageMargins left="0.70866141732283505" right="0.70866141732283505" top="0.74803149606299202" bottom="0.74803149606299202" header="0.31496062992126" footer="0.31496062992126"/>
  <pageSetup paperSize="9" scale="58" orientation="portrait" r:id="rId1"/>
  <headerFooter>
    <oddHeader xml:space="preserve">&amp;CMOSES KOTANE LOCAL MUNICIPALITY
TENDER NO: 009/MKLM/2025/2026
TENDER: REFURBISHMENT OF THREE (3) CEMETERIES IN TLOKWENG
</oddHeader>
    <oddFooter xml:space="preserve">&amp;C&amp;"Garamond,Regular"&amp;16C2.&amp;P&amp;"-,Regular"&amp;12
</oddFooter>
  </headerFooter>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5BF0EF-B40C-4F09-9996-64FFD385C4B6}">
  <sheetPr>
    <tabColor rgb="FF92D050"/>
  </sheetPr>
  <dimension ref="A1:G52"/>
  <sheetViews>
    <sheetView view="pageBreakPreview" topLeftCell="A22" zoomScaleNormal="100" zoomScaleSheetLayoutView="100" workbookViewId="0">
      <selection activeCell="H226" sqref="H226"/>
    </sheetView>
  </sheetViews>
  <sheetFormatPr defaultColWidth="9.109375" defaultRowHeight="15" x14ac:dyDescent="0.25"/>
  <cols>
    <col min="1" max="1" width="10.109375" style="389" customWidth="1"/>
    <col min="2" max="2" width="13.33203125" style="389" customWidth="1"/>
    <col min="3" max="3" width="51.21875" style="389" customWidth="1"/>
    <col min="4" max="4" width="12.109375" style="389" customWidth="1"/>
    <col min="5" max="5" width="16.5546875" style="389" customWidth="1"/>
    <col min="6" max="6" width="17.33203125" style="389" customWidth="1"/>
    <col min="7" max="7" width="21.5546875" style="389" customWidth="1"/>
    <col min="8" max="9" width="9.109375" style="389"/>
    <col min="10" max="10" width="12.21875" style="389" bestFit="1" customWidth="1"/>
    <col min="11" max="16384" width="9.109375" style="389"/>
  </cols>
  <sheetData>
    <row r="1" spans="1:7" s="280" customFormat="1" ht="15.75" customHeight="1" x14ac:dyDescent="0.3">
      <c r="A1" s="217"/>
      <c r="B1" s="162"/>
      <c r="D1" s="162"/>
      <c r="E1" s="162"/>
      <c r="F1" s="162"/>
      <c r="G1" s="162"/>
    </row>
    <row r="2" spans="1:7" s="280" customFormat="1" ht="15.75" customHeight="1" x14ac:dyDescent="0.3">
      <c r="A2" s="783" t="s">
        <v>844</v>
      </c>
      <c r="B2" s="783"/>
      <c r="C2" s="783"/>
      <c r="D2" s="783"/>
      <c r="E2" s="783"/>
      <c r="F2" s="783"/>
      <c r="G2" s="783"/>
    </row>
    <row r="3" spans="1:7" s="280" customFormat="1" ht="15.75" customHeight="1" thickBot="1" x14ac:dyDescent="0.35">
      <c r="A3" s="662"/>
      <c r="B3" s="322"/>
      <c r="C3" s="319"/>
      <c r="D3" s="322"/>
      <c r="E3" s="322"/>
      <c r="F3" s="322"/>
      <c r="G3" s="322"/>
    </row>
    <row r="4" spans="1:7" s="280" customFormat="1" ht="15.75" customHeight="1" x14ac:dyDescent="0.3">
      <c r="A4" s="163"/>
      <c r="B4" s="164"/>
      <c r="C4" s="164"/>
      <c r="D4" s="164"/>
      <c r="E4" s="164"/>
      <c r="F4" s="166"/>
      <c r="G4" s="167"/>
    </row>
    <row r="5" spans="1:7" s="280" customFormat="1" ht="15.75" customHeight="1" x14ac:dyDescent="0.3">
      <c r="A5" s="384" t="s">
        <v>126</v>
      </c>
      <c r="B5" s="169" t="s">
        <v>127</v>
      </c>
      <c r="C5" s="169" t="s">
        <v>0</v>
      </c>
      <c r="D5" s="169" t="s">
        <v>1</v>
      </c>
      <c r="E5" s="169" t="s">
        <v>26</v>
      </c>
      <c r="F5" s="169" t="s">
        <v>2</v>
      </c>
      <c r="G5" s="171" t="s">
        <v>3</v>
      </c>
    </row>
    <row r="6" spans="1:7" s="280" customFormat="1" ht="15.75" customHeight="1" x14ac:dyDescent="0.3">
      <c r="A6" s="384" t="s">
        <v>128</v>
      </c>
      <c r="B6" s="169" t="s">
        <v>129</v>
      </c>
      <c r="C6" s="172"/>
      <c r="D6" s="173"/>
      <c r="E6" s="173"/>
      <c r="F6" s="175"/>
      <c r="G6" s="176"/>
    </row>
    <row r="7" spans="1:7" s="280" customFormat="1" ht="15.75" customHeight="1" thickBot="1" x14ac:dyDescent="0.35">
      <c r="A7" s="177"/>
      <c r="B7" s="178"/>
      <c r="C7" s="178"/>
      <c r="D7" s="178"/>
      <c r="E7" s="178"/>
      <c r="F7" s="180"/>
      <c r="G7" s="181"/>
    </row>
    <row r="8" spans="1:7" s="280" customFormat="1" ht="15.75" customHeight="1" x14ac:dyDescent="0.3">
      <c r="A8" s="182"/>
      <c r="B8" s="173"/>
      <c r="C8" s="183"/>
      <c r="D8" s="173"/>
      <c r="E8" s="173"/>
      <c r="F8" s="184"/>
      <c r="G8" s="185"/>
    </row>
    <row r="9" spans="1:7" s="280" customFormat="1" ht="15.75" customHeight="1" x14ac:dyDescent="0.3">
      <c r="A9" s="182"/>
      <c r="B9" s="173"/>
      <c r="C9" s="385"/>
      <c r="D9" s="173"/>
      <c r="E9" s="173"/>
      <c r="F9" s="184"/>
      <c r="G9" s="185"/>
    </row>
    <row r="10" spans="1:7" s="280" customFormat="1" ht="15.75" customHeight="1" x14ac:dyDescent="0.3">
      <c r="A10" s="386">
        <v>5</v>
      </c>
      <c r="B10" s="173"/>
      <c r="C10" s="385" t="str">
        <f>A2</f>
        <v>SECTION 5 : ELEVATED TANK</v>
      </c>
      <c r="D10" s="173"/>
      <c r="E10" s="173"/>
      <c r="F10" s="184"/>
      <c r="G10" s="185"/>
    </row>
    <row r="11" spans="1:7" s="280" customFormat="1" ht="28.5" customHeight="1" x14ac:dyDescent="0.3">
      <c r="A11" s="182"/>
      <c r="B11" s="173"/>
      <c r="C11" s="385" t="s">
        <v>620</v>
      </c>
      <c r="D11" s="173"/>
      <c r="E11" s="173"/>
      <c r="F11" s="184"/>
      <c r="G11" s="185"/>
    </row>
    <row r="12" spans="1:7" s="280" customFormat="1" ht="22.95" customHeight="1" x14ac:dyDescent="0.3">
      <c r="A12" s="182"/>
      <c r="B12" s="173"/>
      <c r="C12" s="385"/>
      <c r="D12" s="173"/>
      <c r="E12" s="173"/>
      <c r="F12" s="184"/>
      <c r="G12" s="185"/>
    </row>
    <row r="13" spans="1:7" ht="18" customHeight="1" x14ac:dyDescent="0.25">
      <c r="A13" s="390"/>
      <c r="B13" s="398"/>
      <c r="C13" s="391" t="s">
        <v>900</v>
      </c>
      <c r="D13" s="392"/>
      <c r="E13" s="392"/>
      <c r="F13" s="394"/>
      <c r="G13" s="395"/>
    </row>
    <row r="14" spans="1:7" ht="18" customHeight="1" x14ac:dyDescent="0.25">
      <c r="A14" s="390"/>
      <c r="B14" s="398"/>
      <c r="C14" s="391" t="s">
        <v>901</v>
      </c>
      <c r="D14" s="392"/>
      <c r="E14" s="392"/>
      <c r="F14" s="394"/>
      <c r="G14" s="395"/>
    </row>
    <row r="15" spans="1:7" ht="18.75" customHeight="1" x14ac:dyDescent="0.25">
      <c r="A15" s="390"/>
      <c r="B15" s="398"/>
      <c r="C15" s="391" t="s">
        <v>72</v>
      </c>
      <c r="D15" s="392"/>
      <c r="E15" s="392"/>
      <c r="F15" s="396"/>
      <c r="G15" s="397"/>
    </row>
    <row r="16" spans="1:7" ht="19.5" customHeight="1" x14ac:dyDescent="0.25">
      <c r="A16" s="390">
        <v>5.3</v>
      </c>
      <c r="B16" s="398"/>
      <c r="C16" s="387" t="s">
        <v>905</v>
      </c>
      <c r="D16" s="392"/>
      <c r="E16" s="392"/>
      <c r="F16" s="396"/>
      <c r="G16" s="397"/>
    </row>
    <row r="17" spans="1:7" ht="14.25" customHeight="1" x14ac:dyDescent="0.25">
      <c r="A17" s="390"/>
      <c r="B17" s="398"/>
      <c r="C17" s="387" t="s">
        <v>902</v>
      </c>
      <c r="D17" s="392"/>
      <c r="E17" s="392"/>
      <c r="F17" s="394"/>
      <c r="G17" s="395"/>
    </row>
    <row r="18" spans="1:7" ht="15.75" customHeight="1" x14ac:dyDescent="0.25">
      <c r="A18" s="390"/>
      <c r="B18" s="398"/>
      <c r="C18" s="255" t="s">
        <v>903</v>
      </c>
      <c r="D18" s="396"/>
      <c r="E18" s="394"/>
      <c r="F18" s="400"/>
      <c r="G18" s="395"/>
    </row>
    <row r="19" spans="1:7" ht="15.75" customHeight="1" x14ac:dyDescent="0.25">
      <c r="A19" s="390"/>
      <c r="B19" s="398"/>
      <c r="C19" s="387" t="s">
        <v>904</v>
      </c>
      <c r="D19" s="392" t="s">
        <v>81</v>
      </c>
      <c r="E19" s="392">
        <v>1</v>
      </c>
      <c r="F19" s="394">
        <v>265000</v>
      </c>
      <c r="G19" s="395">
        <f>F19*E19</f>
        <v>265000</v>
      </c>
    </row>
    <row r="20" spans="1:7" ht="15.75" customHeight="1" x14ac:dyDescent="0.25">
      <c r="A20" s="390"/>
      <c r="B20" s="398"/>
      <c r="C20" s="255" t="s">
        <v>906</v>
      </c>
      <c r="D20" s="396"/>
      <c r="E20" s="394"/>
      <c r="F20" s="400"/>
      <c r="G20" s="395"/>
    </row>
    <row r="21" spans="1:7" ht="15.75" customHeight="1" x14ac:dyDescent="0.25">
      <c r="A21" s="390"/>
      <c r="B21" s="398"/>
      <c r="C21" s="255"/>
      <c r="D21" s="396"/>
      <c r="E21" s="394"/>
      <c r="F21" s="400"/>
      <c r="G21" s="395"/>
    </row>
    <row r="22" spans="1:7" ht="15.75" customHeight="1" x14ac:dyDescent="0.25">
      <c r="A22" s="390">
        <v>5.4</v>
      </c>
      <c r="B22" s="387"/>
      <c r="C22" s="387" t="s">
        <v>285</v>
      </c>
      <c r="D22" s="392"/>
      <c r="E22" s="392"/>
      <c r="F22" s="396"/>
      <c r="G22" s="397"/>
    </row>
    <row r="23" spans="1:7" ht="15.75" customHeight="1" x14ac:dyDescent="0.25">
      <c r="A23" s="390"/>
      <c r="B23" s="398"/>
      <c r="C23" s="255" t="s">
        <v>602</v>
      </c>
      <c r="D23" s="396" t="s">
        <v>5</v>
      </c>
      <c r="E23" s="394"/>
      <c r="F23" s="394">
        <v>265000</v>
      </c>
      <c r="G23" s="395"/>
    </row>
    <row r="24" spans="1:7" ht="15.75" customHeight="1" x14ac:dyDescent="0.25">
      <c r="A24" s="390"/>
      <c r="B24" s="151"/>
      <c r="C24" s="255"/>
      <c r="D24" s="396"/>
      <c r="E24" s="396"/>
      <c r="F24" s="400"/>
      <c r="G24" s="397"/>
    </row>
    <row r="25" spans="1:7" ht="28.2" customHeight="1" x14ac:dyDescent="0.25">
      <c r="A25" s="390">
        <v>5.5</v>
      </c>
      <c r="B25" s="387"/>
      <c r="C25" s="391" t="s">
        <v>610</v>
      </c>
      <c r="G25" s="653"/>
    </row>
    <row r="26" spans="1:7" ht="15.75" customHeight="1" x14ac:dyDescent="0.25">
      <c r="A26" s="390"/>
      <c r="B26" s="387"/>
      <c r="C26" s="391"/>
      <c r="D26" s="387"/>
      <c r="E26" s="387"/>
      <c r="F26" s="387"/>
      <c r="G26" s="388"/>
    </row>
    <row r="27" spans="1:7" ht="15.75" customHeight="1" x14ac:dyDescent="0.25">
      <c r="A27" s="390"/>
      <c r="B27" s="387"/>
      <c r="C27" s="387" t="s">
        <v>612</v>
      </c>
      <c r="D27" s="387"/>
      <c r="E27" s="387"/>
      <c r="F27" s="387"/>
      <c r="G27" s="388"/>
    </row>
    <row r="28" spans="1:7" ht="15.75" customHeight="1" x14ac:dyDescent="0.25">
      <c r="A28" s="390"/>
      <c r="B28" s="387"/>
      <c r="C28" s="391" t="s">
        <v>613</v>
      </c>
      <c r="D28" s="387"/>
      <c r="E28" s="387"/>
      <c r="F28" s="387"/>
      <c r="G28" s="388"/>
    </row>
    <row r="29" spans="1:7" ht="15.75" customHeight="1" x14ac:dyDescent="0.25">
      <c r="A29" s="390"/>
      <c r="B29" s="387"/>
      <c r="C29" s="391" t="s">
        <v>614</v>
      </c>
      <c r="D29" s="387"/>
      <c r="E29" s="387"/>
      <c r="F29" s="387"/>
      <c r="G29" s="388"/>
    </row>
    <row r="30" spans="1:7" ht="15.75" customHeight="1" x14ac:dyDescent="0.25">
      <c r="A30" s="390"/>
      <c r="B30" s="387"/>
      <c r="C30" s="391" t="s">
        <v>615</v>
      </c>
      <c r="D30" s="387"/>
      <c r="E30" s="387"/>
      <c r="F30" s="387"/>
      <c r="G30" s="388"/>
    </row>
    <row r="31" spans="1:7" ht="15.75" customHeight="1" x14ac:dyDescent="0.25">
      <c r="A31" s="390"/>
      <c r="B31" s="387"/>
      <c r="C31" s="391" t="s">
        <v>616</v>
      </c>
      <c r="D31" s="387"/>
      <c r="E31" s="387"/>
      <c r="F31" s="387"/>
      <c r="G31" s="388"/>
    </row>
    <row r="32" spans="1:7" ht="15.75" customHeight="1" x14ac:dyDescent="0.25">
      <c r="A32" s="390"/>
      <c r="B32" s="387"/>
      <c r="C32" s="391" t="s">
        <v>617</v>
      </c>
      <c r="D32" s="387"/>
      <c r="E32" s="387"/>
      <c r="F32" s="394"/>
      <c r="G32" s="395"/>
    </row>
    <row r="33" spans="1:7" ht="32.4" customHeight="1" x14ac:dyDescent="0.25">
      <c r="A33" s="390"/>
      <c r="B33" s="387"/>
      <c r="C33" s="391" t="s">
        <v>618</v>
      </c>
      <c r="D33" s="387"/>
      <c r="E33" s="387"/>
      <c r="F33" s="387"/>
      <c r="G33" s="388"/>
    </row>
    <row r="34" spans="1:7" ht="15.75" customHeight="1" x14ac:dyDescent="0.25">
      <c r="A34" s="390"/>
      <c r="B34" s="387"/>
      <c r="C34" s="391" t="s">
        <v>619</v>
      </c>
      <c r="D34" s="387" t="s">
        <v>611</v>
      </c>
      <c r="E34" s="387">
        <v>1</v>
      </c>
      <c r="F34" s="394">
        <v>157000</v>
      </c>
      <c r="G34" s="395">
        <f>F34*E34</f>
        <v>157000</v>
      </c>
    </row>
    <row r="35" spans="1:7" ht="15.75" customHeight="1" x14ac:dyDescent="0.25">
      <c r="A35" s="390"/>
      <c r="B35" s="387"/>
      <c r="C35" s="391"/>
      <c r="D35" s="387"/>
      <c r="E35" s="387"/>
      <c r="F35" s="387"/>
      <c r="G35" s="388"/>
    </row>
    <row r="36" spans="1:7" ht="15.75" customHeight="1" x14ac:dyDescent="0.25">
      <c r="A36" s="390">
        <v>5.6</v>
      </c>
      <c r="B36" s="387"/>
      <c r="C36" s="387" t="s">
        <v>285</v>
      </c>
      <c r="D36" s="392"/>
      <c r="E36" s="393"/>
      <c r="F36" s="396"/>
      <c r="G36" s="397"/>
    </row>
    <row r="37" spans="1:7" ht="15.75" customHeight="1" x14ac:dyDescent="0.25">
      <c r="A37" s="390"/>
      <c r="B37" s="398"/>
      <c r="C37" s="399" t="s">
        <v>603</v>
      </c>
      <c r="D37" s="396" t="s">
        <v>5</v>
      </c>
      <c r="E37" s="394"/>
      <c r="F37" s="394">
        <f>G34</f>
        <v>157000</v>
      </c>
      <c r="G37" s="395"/>
    </row>
    <row r="38" spans="1:7" ht="15.75" customHeight="1" x14ac:dyDescent="0.25">
      <c r="A38" s="390"/>
      <c r="B38" s="398"/>
      <c r="C38" s="399"/>
      <c r="D38" s="396"/>
      <c r="E38" s="394"/>
      <c r="F38" s="439"/>
      <c r="G38" s="395"/>
    </row>
    <row r="39" spans="1:7" ht="15.75" customHeight="1" x14ac:dyDescent="0.25">
      <c r="A39" s="390"/>
      <c r="B39" s="398"/>
      <c r="C39" s="399"/>
      <c r="D39" s="396"/>
      <c r="E39" s="394"/>
      <c r="F39" s="439"/>
      <c r="G39" s="395"/>
    </row>
    <row r="40" spans="1:7" ht="15.75" customHeight="1" x14ac:dyDescent="0.25">
      <c r="A40" s="390"/>
      <c r="B40" s="398"/>
      <c r="C40" s="399"/>
      <c r="D40" s="396"/>
      <c r="E40" s="394"/>
      <c r="F40" s="439"/>
      <c r="G40" s="395"/>
    </row>
    <row r="41" spans="1:7" ht="15.75" customHeight="1" x14ac:dyDescent="0.25">
      <c r="A41" s="390"/>
      <c r="B41" s="398"/>
      <c r="C41" s="399"/>
      <c r="D41" s="396"/>
      <c r="E41" s="394"/>
      <c r="F41" s="439"/>
      <c r="G41" s="395"/>
    </row>
    <row r="42" spans="1:7" ht="15.75" customHeight="1" x14ac:dyDescent="0.25">
      <c r="A42" s="390"/>
      <c r="B42" s="398"/>
      <c r="C42" s="399"/>
      <c r="D42" s="396"/>
      <c r="E42" s="394"/>
      <c r="F42" s="439"/>
      <c r="G42" s="395"/>
    </row>
    <row r="43" spans="1:7" ht="15.75" customHeight="1" x14ac:dyDescent="0.25">
      <c r="A43" s="390"/>
      <c r="B43" s="398"/>
      <c r="C43" s="399"/>
      <c r="D43" s="396"/>
      <c r="E43" s="394"/>
      <c r="F43" s="439"/>
      <c r="G43" s="395"/>
    </row>
    <row r="44" spans="1:7" ht="15.75" customHeight="1" x14ac:dyDescent="0.25">
      <c r="A44" s="390"/>
      <c r="B44" s="398"/>
      <c r="C44" s="399"/>
      <c r="D44" s="396"/>
      <c r="E44" s="394"/>
      <c r="F44" s="439"/>
      <c r="G44" s="395"/>
    </row>
    <row r="45" spans="1:7" ht="15.75" customHeight="1" x14ac:dyDescent="0.25">
      <c r="A45" s="390"/>
      <c r="B45" s="398"/>
      <c r="C45" s="399"/>
      <c r="D45" s="396"/>
      <c r="E45" s="394"/>
      <c r="F45" s="439"/>
      <c r="G45" s="395"/>
    </row>
    <row r="46" spans="1:7" ht="15.75" customHeight="1" x14ac:dyDescent="0.25">
      <c r="A46" s="390"/>
      <c r="B46" s="398"/>
      <c r="C46" s="399"/>
      <c r="D46" s="396"/>
      <c r="E46" s="394"/>
      <c r="F46" s="439"/>
      <c r="G46" s="395"/>
    </row>
    <row r="47" spans="1:7" ht="15.75" customHeight="1" x14ac:dyDescent="0.25">
      <c r="A47" s="390"/>
      <c r="B47" s="398"/>
      <c r="C47" s="399"/>
      <c r="D47" s="396"/>
      <c r="E47" s="394"/>
      <c r="F47" s="439"/>
      <c r="G47" s="395"/>
    </row>
    <row r="48" spans="1:7" ht="15.75" customHeight="1" x14ac:dyDescent="0.25">
      <c r="A48" s="390"/>
      <c r="B48" s="398"/>
      <c r="C48" s="399"/>
      <c r="D48" s="396"/>
      <c r="E48" s="394"/>
      <c r="F48" s="439"/>
      <c r="G48" s="395"/>
    </row>
    <row r="49" spans="1:7" ht="15.75" customHeight="1" thickBot="1" x14ac:dyDescent="0.3">
      <c r="A49" s="401"/>
      <c r="B49" s="402"/>
      <c r="C49" s="402"/>
      <c r="D49" s="402"/>
      <c r="E49" s="403"/>
      <c r="F49" s="402"/>
      <c r="G49" s="404"/>
    </row>
    <row r="50" spans="1:7" ht="15.75" customHeight="1" x14ac:dyDescent="0.25">
      <c r="A50" s="405"/>
      <c r="B50" s="313"/>
      <c r="C50" s="314"/>
      <c r="D50" s="315"/>
      <c r="E50" s="1"/>
      <c r="F50" s="406"/>
      <c r="G50" s="654"/>
    </row>
    <row r="51" spans="1:7" ht="15.75" customHeight="1" x14ac:dyDescent="0.25">
      <c r="A51" s="791" t="s">
        <v>212</v>
      </c>
      <c r="B51" s="792"/>
      <c r="C51" s="793"/>
      <c r="D51" s="795"/>
      <c r="E51" s="792"/>
      <c r="F51" s="796"/>
      <c r="G51" s="655"/>
    </row>
    <row r="52" spans="1:7" ht="15.75" customHeight="1" thickBot="1" x14ac:dyDescent="0.3">
      <c r="A52" s="407"/>
      <c r="B52" s="408"/>
      <c r="C52" s="320"/>
      <c r="D52" s="321"/>
      <c r="E52" s="320"/>
      <c r="F52" s="409"/>
      <c r="G52" s="410"/>
    </row>
  </sheetData>
  <mergeCells count="3">
    <mergeCell ref="A2:G2"/>
    <mergeCell ref="A51:C51"/>
    <mergeCell ref="D51:F51"/>
  </mergeCells>
  <pageMargins left="0.70866141732283505" right="0.70866141732283505" top="0.74803149606299202" bottom="0.74803149606299202" header="0.31496062992126" footer="0.31496062992126"/>
  <pageSetup paperSize="9" scale="60" orientation="portrait" r:id="rId1"/>
  <headerFooter>
    <oddHeader xml:space="preserve">&amp;CMOSES KOTANE LOCAL MUNICIPALITY
TENDER NO: 009/MKLM/2025/2026
TENDER: REFURBISHMENT OF THREE (3) CEMETERIES IN TLOKWENG
</oddHeader>
    <oddFooter xml:space="preserve">&amp;C&amp;"Garamond,Regular"&amp;16C2.&amp;P&amp;"-,Regular"&amp;12
</oddFooter>
  </headerFooter>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3562F-6E2D-44AA-9B5E-BE1CEFE241E3}">
  <sheetPr>
    <tabColor rgb="FF92D050"/>
  </sheetPr>
  <dimension ref="A1:X76"/>
  <sheetViews>
    <sheetView view="pageBreakPreview" topLeftCell="A13" zoomScale="85" zoomScaleNormal="100" zoomScaleSheetLayoutView="85" workbookViewId="0">
      <selection activeCell="H226" sqref="H226"/>
    </sheetView>
  </sheetViews>
  <sheetFormatPr defaultColWidth="9.109375" defaultRowHeight="15" x14ac:dyDescent="0.25"/>
  <cols>
    <col min="1" max="1" width="10.109375" style="59" customWidth="1"/>
    <col min="2" max="2" width="14.44140625" style="90" customWidth="1"/>
    <col min="3" max="3" width="54.33203125" style="54" customWidth="1"/>
    <col min="4" max="4" width="12.109375" style="54" customWidth="1"/>
    <col min="5" max="5" width="13.6640625" style="90" customWidth="1"/>
    <col min="6" max="6" width="17.33203125" style="60" customWidth="1"/>
    <col min="7" max="7" width="21.33203125" style="60" customWidth="1"/>
    <col min="8" max="22" width="9.109375" style="54"/>
    <col min="23" max="24" width="12.5546875" style="54" bestFit="1" customWidth="1"/>
    <col min="25" max="16384" width="9.109375" style="54"/>
  </cols>
  <sheetData>
    <row r="1" spans="1:7" s="33" customFormat="1" ht="15.75" customHeight="1" x14ac:dyDescent="0.3">
      <c r="A1" s="217"/>
      <c r="B1" s="162"/>
      <c r="C1" s="280"/>
      <c r="D1" s="162"/>
      <c r="E1" s="162"/>
      <c r="F1" s="162"/>
      <c r="G1" s="162"/>
    </row>
    <row r="2" spans="1:7" s="33" customFormat="1" ht="15.75" customHeight="1" x14ac:dyDescent="0.3">
      <c r="A2" s="783" t="s">
        <v>601</v>
      </c>
      <c r="B2" s="783"/>
      <c r="C2" s="783"/>
      <c r="D2" s="783"/>
      <c r="E2" s="783"/>
      <c r="F2" s="783"/>
      <c r="G2" s="783"/>
    </row>
    <row r="3" spans="1:7" s="33" customFormat="1" ht="15.75" customHeight="1" thickBot="1" x14ac:dyDescent="0.35">
      <c r="A3" s="662"/>
      <c r="B3" s="322"/>
      <c r="C3" s="319"/>
      <c r="D3" s="322"/>
      <c r="E3" s="322"/>
      <c r="F3" s="322"/>
      <c r="G3" s="322"/>
    </row>
    <row r="4" spans="1:7" s="33" customFormat="1" ht="15.75" customHeight="1" x14ac:dyDescent="0.3">
      <c r="A4" s="163"/>
      <c r="B4" s="164"/>
      <c r="C4" s="164"/>
      <c r="D4" s="164"/>
      <c r="E4" s="164"/>
      <c r="F4" s="166"/>
      <c r="G4" s="167"/>
    </row>
    <row r="5" spans="1:7" s="33" customFormat="1" ht="15.75" customHeight="1" x14ac:dyDescent="0.3">
      <c r="A5" s="168" t="s">
        <v>126</v>
      </c>
      <c r="B5" s="169" t="s">
        <v>127</v>
      </c>
      <c r="C5" s="169" t="s">
        <v>0</v>
      </c>
      <c r="D5" s="169" t="s">
        <v>1</v>
      </c>
      <c r="E5" s="803" t="s">
        <v>26</v>
      </c>
      <c r="F5" s="169" t="s">
        <v>2</v>
      </c>
      <c r="G5" s="171" t="s">
        <v>3</v>
      </c>
    </row>
    <row r="6" spans="1:7" s="33" customFormat="1" ht="15.75" customHeight="1" x14ac:dyDescent="0.3">
      <c r="A6" s="168" t="s">
        <v>128</v>
      </c>
      <c r="B6" s="169" t="s">
        <v>129</v>
      </c>
      <c r="C6" s="172"/>
      <c r="D6" s="173"/>
      <c r="E6" s="803"/>
      <c r="F6" s="175"/>
      <c r="G6" s="176"/>
    </row>
    <row r="7" spans="1:7" s="33" customFormat="1" ht="15.75" customHeight="1" thickBot="1" x14ac:dyDescent="0.35">
      <c r="A7" s="177"/>
      <c r="B7" s="178"/>
      <c r="C7" s="178"/>
      <c r="D7" s="178"/>
      <c r="E7" s="178"/>
      <c r="F7" s="180"/>
      <c r="G7" s="181"/>
    </row>
    <row r="8" spans="1:7" s="33" customFormat="1" ht="15.75" customHeight="1" x14ac:dyDescent="0.3">
      <c r="A8" s="324"/>
      <c r="B8" s="265"/>
      <c r="C8" s="325"/>
      <c r="D8" s="265"/>
      <c r="E8" s="265"/>
      <c r="F8" s="326"/>
      <c r="G8" s="652"/>
    </row>
    <row r="9" spans="1:7" s="33" customFormat="1" ht="15.75" customHeight="1" x14ac:dyDescent="0.3">
      <c r="A9" s="324"/>
      <c r="B9" s="173"/>
      <c r="C9" s="186" t="s">
        <v>847</v>
      </c>
      <c r="D9" s="173"/>
      <c r="E9" s="173"/>
      <c r="F9" s="184"/>
      <c r="G9" s="185"/>
    </row>
    <row r="10" spans="1:7" s="33" customFormat="1" ht="30.75" customHeight="1" x14ac:dyDescent="0.3">
      <c r="A10" s="324"/>
      <c r="B10" s="173"/>
      <c r="C10" s="186" t="s">
        <v>620</v>
      </c>
      <c r="D10" s="173"/>
      <c r="E10" s="173"/>
      <c r="F10" s="184"/>
      <c r="G10" s="185"/>
    </row>
    <row r="11" spans="1:7" s="33" customFormat="1" ht="15.75" customHeight="1" x14ac:dyDescent="0.3">
      <c r="A11" s="324"/>
      <c r="B11" s="169" t="s">
        <v>154</v>
      </c>
      <c r="C11" s="186"/>
      <c r="D11" s="173"/>
      <c r="E11" s="173"/>
      <c r="F11" s="184"/>
      <c r="G11" s="185"/>
    </row>
    <row r="12" spans="1:7" s="33" customFormat="1" ht="15.75" customHeight="1" x14ac:dyDescent="0.3">
      <c r="A12" s="327">
        <v>6.1</v>
      </c>
      <c r="B12" s="291" t="s">
        <v>75</v>
      </c>
      <c r="C12" s="292" t="s">
        <v>18</v>
      </c>
      <c r="D12" s="293"/>
      <c r="E12" s="175"/>
      <c r="F12" s="175"/>
      <c r="G12" s="176"/>
    </row>
    <row r="13" spans="1:7" ht="15.75" customHeight="1" x14ac:dyDescent="0.25">
      <c r="A13" s="328"/>
      <c r="B13" s="329"/>
      <c r="C13" s="330"/>
      <c r="D13" s="331"/>
      <c r="E13" s="175"/>
      <c r="F13" s="332"/>
      <c r="G13" s="333"/>
    </row>
    <row r="14" spans="1:7" ht="15.75" customHeight="1" x14ac:dyDescent="0.25">
      <c r="A14" s="328" t="s">
        <v>584</v>
      </c>
      <c r="B14" s="329" t="s">
        <v>12</v>
      </c>
      <c r="C14" s="334" t="s">
        <v>511</v>
      </c>
      <c r="D14" s="331"/>
      <c r="E14" s="175"/>
      <c r="F14" s="332"/>
      <c r="G14" s="333"/>
    </row>
    <row r="15" spans="1:7" ht="15.75" customHeight="1" x14ac:dyDescent="0.25">
      <c r="A15" s="328"/>
      <c r="B15" s="329"/>
      <c r="C15" s="335" t="s">
        <v>512</v>
      </c>
      <c r="D15" s="331"/>
      <c r="E15" s="175"/>
      <c r="F15" s="332"/>
      <c r="G15" s="333"/>
    </row>
    <row r="16" spans="1:7" ht="15.75" customHeight="1" x14ac:dyDescent="0.25">
      <c r="A16" s="328"/>
      <c r="B16" s="329"/>
      <c r="C16" s="335" t="s">
        <v>514</v>
      </c>
      <c r="D16" s="331"/>
      <c r="E16" s="175"/>
      <c r="F16" s="332"/>
      <c r="G16" s="333"/>
    </row>
    <row r="17" spans="1:12" ht="15.75" customHeight="1" x14ac:dyDescent="0.25">
      <c r="A17" s="328"/>
      <c r="B17" s="329"/>
      <c r="C17" s="335" t="s">
        <v>515</v>
      </c>
      <c r="D17" s="331"/>
      <c r="E17" s="175"/>
      <c r="F17" s="332"/>
      <c r="G17" s="333"/>
    </row>
    <row r="18" spans="1:12" ht="15.75" customHeight="1" x14ac:dyDescent="0.25">
      <c r="A18" s="328"/>
      <c r="B18" s="329"/>
      <c r="C18" s="335"/>
      <c r="D18" s="331"/>
      <c r="E18" s="175"/>
      <c r="F18" s="332"/>
      <c r="G18" s="333"/>
    </row>
    <row r="19" spans="1:12" ht="15.75" customHeight="1" x14ac:dyDescent="0.25">
      <c r="A19" s="328"/>
      <c r="B19" s="329"/>
      <c r="C19" s="335" t="s">
        <v>464</v>
      </c>
      <c r="D19" s="331"/>
      <c r="E19" s="175"/>
      <c r="F19" s="332"/>
      <c r="G19" s="333"/>
    </row>
    <row r="20" spans="1:12" ht="15.75" customHeight="1" x14ac:dyDescent="0.25">
      <c r="A20" s="328" t="s">
        <v>585</v>
      </c>
      <c r="B20" s="329"/>
      <c r="C20" s="336" t="s">
        <v>13</v>
      </c>
      <c r="D20" s="331" t="s">
        <v>7</v>
      </c>
      <c r="E20" s="175">
        <v>85</v>
      </c>
      <c r="F20" s="337"/>
      <c r="G20" s="338"/>
    </row>
    <row r="21" spans="1:12" ht="15.75" customHeight="1" x14ac:dyDescent="0.25">
      <c r="A21" s="339" t="s">
        <v>586</v>
      </c>
      <c r="B21" s="175"/>
      <c r="C21" s="335" t="s">
        <v>545</v>
      </c>
      <c r="D21" s="340" t="s">
        <v>524</v>
      </c>
      <c r="E21" s="175">
        <v>5</v>
      </c>
      <c r="F21" s="337"/>
      <c r="G21" s="338"/>
    </row>
    <row r="22" spans="1:12" ht="15.75" customHeight="1" x14ac:dyDescent="0.25">
      <c r="A22" s="339" t="s">
        <v>587</v>
      </c>
      <c r="B22" s="175"/>
      <c r="C22" s="336" t="s">
        <v>513</v>
      </c>
      <c r="D22" s="340" t="s">
        <v>524</v>
      </c>
      <c r="E22" s="175">
        <v>15</v>
      </c>
      <c r="F22" s="337"/>
      <c r="G22" s="338"/>
    </row>
    <row r="23" spans="1:12" ht="15.75" customHeight="1" x14ac:dyDescent="0.25">
      <c r="A23" s="339"/>
      <c r="B23" s="175"/>
      <c r="C23" s="341"/>
      <c r="D23" s="341"/>
      <c r="E23" s="175"/>
      <c r="F23" s="337"/>
      <c r="G23" s="338"/>
    </row>
    <row r="24" spans="1:12" ht="15.75" customHeight="1" x14ac:dyDescent="0.25">
      <c r="A24" s="411">
        <v>6.2</v>
      </c>
      <c r="B24" s="343" t="s">
        <v>68</v>
      </c>
      <c r="C24" s="344" t="s">
        <v>20</v>
      </c>
      <c r="D24" s="345"/>
      <c r="E24" s="175"/>
      <c r="F24" s="337"/>
      <c r="G24" s="338"/>
    </row>
    <row r="25" spans="1:12" ht="15.75" customHeight="1" x14ac:dyDescent="0.25">
      <c r="A25" s="342"/>
      <c r="B25" s="343" t="s">
        <v>462</v>
      </c>
      <c r="C25" s="346" t="s">
        <v>463</v>
      </c>
      <c r="D25" s="345"/>
      <c r="E25" s="175"/>
      <c r="F25" s="337"/>
      <c r="G25" s="338"/>
    </row>
    <row r="26" spans="1:12" ht="15.75" customHeight="1" x14ac:dyDescent="0.25">
      <c r="A26" s="342" t="s">
        <v>588</v>
      </c>
      <c r="B26" s="343"/>
      <c r="C26" s="346" t="s">
        <v>49</v>
      </c>
      <c r="D26" s="347" t="s">
        <v>524</v>
      </c>
      <c r="E26" s="348">
        <f>(0.15*0.6*45)</f>
        <v>4.05</v>
      </c>
      <c r="F26" s="337"/>
      <c r="G26" s="338"/>
    </row>
    <row r="27" spans="1:12" ht="15.75" customHeight="1" x14ac:dyDescent="0.25">
      <c r="A27" s="342" t="s">
        <v>589</v>
      </c>
      <c r="B27" s="343"/>
      <c r="C27" s="346" t="s">
        <v>66</v>
      </c>
      <c r="D27" s="347" t="s">
        <v>524</v>
      </c>
      <c r="E27" s="175">
        <f>1*0.6*45</f>
        <v>27</v>
      </c>
      <c r="F27" s="337"/>
      <c r="G27" s="338"/>
      <c r="H27" s="778"/>
      <c r="I27" s="778"/>
      <c r="J27" s="778"/>
      <c r="K27" s="778"/>
      <c r="L27" s="778"/>
    </row>
    <row r="28" spans="1:12" ht="15.75" customHeight="1" x14ac:dyDescent="0.25">
      <c r="A28" s="342"/>
      <c r="B28" s="343"/>
      <c r="C28" s="346"/>
      <c r="D28" s="345"/>
      <c r="E28" s="175"/>
      <c r="F28" s="337"/>
      <c r="G28" s="338"/>
      <c r="H28" s="778"/>
      <c r="I28" s="778"/>
      <c r="J28" s="778"/>
      <c r="K28" s="778"/>
      <c r="L28" s="778"/>
    </row>
    <row r="29" spans="1:12" ht="15.75" customHeight="1" x14ac:dyDescent="0.25">
      <c r="A29" s="411">
        <v>6.3</v>
      </c>
      <c r="B29" s="343" t="s">
        <v>69</v>
      </c>
      <c r="C29" s="344" t="s">
        <v>67</v>
      </c>
      <c r="D29" s="345"/>
      <c r="E29" s="175"/>
      <c r="F29" s="337"/>
      <c r="G29" s="338"/>
      <c r="H29" s="778"/>
      <c r="I29" s="778"/>
      <c r="J29" s="778"/>
      <c r="K29" s="778"/>
      <c r="L29" s="778"/>
    </row>
    <row r="30" spans="1:12" ht="15.75" customHeight="1" x14ac:dyDescent="0.25">
      <c r="A30" s="342"/>
      <c r="B30" s="343"/>
      <c r="C30" s="349" t="s">
        <v>282</v>
      </c>
      <c r="D30" s="345"/>
      <c r="E30" s="175"/>
      <c r="F30" s="337"/>
      <c r="G30" s="338"/>
      <c r="H30" s="778"/>
      <c r="I30" s="778"/>
      <c r="J30" s="778"/>
      <c r="K30" s="778"/>
      <c r="L30" s="778"/>
    </row>
    <row r="31" spans="1:12" ht="15.75" customHeight="1" x14ac:dyDescent="0.25">
      <c r="A31" s="342"/>
      <c r="B31" s="343"/>
      <c r="C31" s="349" t="s">
        <v>283</v>
      </c>
      <c r="D31" s="345"/>
      <c r="E31" s="175"/>
      <c r="F31" s="337"/>
      <c r="G31" s="338"/>
      <c r="H31" s="778"/>
      <c r="I31" s="778"/>
      <c r="J31" s="778"/>
      <c r="K31" s="778"/>
      <c r="L31" s="778"/>
    </row>
    <row r="32" spans="1:12" ht="15.75" customHeight="1" x14ac:dyDescent="0.25">
      <c r="A32" s="342"/>
      <c r="B32" s="343" t="s">
        <v>70</v>
      </c>
      <c r="C32" s="346" t="s">
        <v>471</v>
      </c>
      <c r="D32" s="345"/>
      <c r="E32" s="175"/>
      <c r="F32" s="337"/>
      <c r="G32" s="338"/>
      <c r="H32" s="778"/>
      <c r="I32" s="778"/>
      <c r="J32" s="778"/>
      <c r="K32" s="778"/>
      <c r="L32" s="778"/>
    </row>
    <row r="33" spans="1:24" ht="15.75" customHeight="1" x14ac:dyDescent="0.25">
      <c r="A33" s="342" t="s">
        <v>590</v>
      </c>
      <c r="B33" s="343"/>
      <c r="C33" s="346" t="s">
        <v>461</v>
      </c>
      <c r="D33" s="345" t="s">
        <v>7</v>
      </c>
      <c r="E33" s="175">
        <f>E20</f>
        <v>85</v>
      </c>
      <c r="F33" s="337"/>
      <c r="G33" s="338"/>
    </row>
    <row r="34" spans="1:24" ht="15.75" customHeight="1" x14ac:dyDescent="0.25">
      <c r="A34" s="339"/>
      <c r="B34" s="175"/>
      <c r="C34" s="341"/>
      <c r="D34" s="341"/>
      <c r="E34" s="175"/>
      <c r="F34" s="337"/>
      <c r="G34" s="338"/>
    </row>
    <row r="35" spans="1:24" ht="15.75" customHeight="1" x14ac:dyDescent="0.25">
      <c r="A35" s="350"/>
      <c r="B35" s="351" t="s">
        <v>69</v>
      </c>
      <c r="C35" s="352" t="s">
        <v>465</v>
      </c>
      <c r="D35" s="341"/>
      <c r="E35" s="175"/>
      <c r="F35" s="337"/>
      <c r="G35" s="338"/>
    </row>
    <row r="36" spans="1:24" ht="15.75" customHeight="1" x14ac:dyDescent="0.25">
      <c r="A36" s="350" t="s">
        <v>591</v>
      </c>
      <c r="B36" s="351"/>
      <c r="C36" s="353" t="s">
        <v>470</v>
      </c>
      <c r="D36" s="332" t="s">
        <v>6</v>
      </c>
      <c r="E36" s="175">
        <v>1</v>
      </c>
      <c r="F36" s="337"/>
      <c r="G36" s="338"/>
    </row>
    <row r="37" spans="1:24" ht="15.75" customHeight="1" x14ac:dyDescent="0.25">
      <c r="A37" s="350" t="s">
        <v>592</v>
      </c>
      <c r="B37" s="351"/>
      <c r="C37" s="353" t="s">
        <v>468</v>
      </c>
      <c r="D37" s="332" t="s">
        <v>6</v>
      </c>
      <c r="E37" s="175">
        <v>3</v>
      </c>
      <c r="F37" s="337"/>
      <c r="G37" s="338"/>
    </row>
    <row r="38" spans="1:24" ht="15.75" customHeight="1" x14ac:dyDescent="0.25">
      <c r="A38" s="350" t="s">
        <v>593</v>
      </c>
      <c r="B38" s="351"/>
      <c r="C38" s="354" t="s">
        <v>469</v>
      </c>
      <c r="D38" s="332" t="s">
        <v>6</v>
      </c>
      <c r="E38" s="175">
        <v>1</v>
      </c>
      <c r="F38" s="337"/>
      <c r="G38" s="338"/>
    </row>
    <row r="39" spans="1:24" ht="15.75" customHeight="1" x14ac:dyDescent="0.25">
      <c r="A39" s="355"/>
      <c r="B39" s="361"/>
      <c r="C39" s="354"/>
      <c r="D39" s="363"/>
      <c r="E39" s="175"/>
      <c r="F39" s="337"/>
      <c r="G39" s="123"/>
    </row>
    <row r="40" spans="1:24" ht="15.75" customHeight="1" x14ac:dyDescent="0.25">
      <c r="A40" s="412">
        <v>6.4</v>
      </c>
      <c r="B40" s="254" t="s">
        <v>472</v>
      </c>
      <c r="C40" s="358" t="s">
        <v>473</v>
      </c>
      <c r="D40" s="359"/>
      <c r="E40" s="359"/>
      <c r="F40" s="360"/>
      <c r="G40" s="651"/>
      <c r="H40" s="125"/>
      <c r="I40" s="61"/>
      <c r="J40" s="61"/>
      <c r="K40" s="61"/>
      <c r="L40" s="61"/>
      <c r="M40" s="61"/>
      <c r="N40" s="61"/>
      <c r="O40" s="61"/>
      <c r="P40" s="61"/>
      <c r="Q40" s="61"/>
      <c r="R40" s="61"/>
      <c r="S40" s="61"/>
      <c r="T40" s="61"/>
      <c r="U40" s="61"/>
      <c r="V40" s="61"/>
      <c r="W40" s="62"/>
      <c r="X40" s="62"/>
    </row>
    <row r="41" spans="1:24" ht="15.75" customHeight="1" x14ac:dyDescent="0.25">
      <c r="A41" s="355"/>
      <c r="B41" s="255"/>
      <c r="C41" s="358" t="s">
        <v>474</v>
      </c>
      <c r="D41" s="359"/>
      <c r="E41" s="332"/>
      <c r="F41" s="360"/>
      <c r="G41" s="651"/>
      <c r="H41" s="125"/>
      <c r="I41" s="61"/>
      <c r="J41" s="61"/>
      <c r="K41" s="61"/>
      <c r="L41" s="61"/>
      <c r="M41" s="61"/>
      <c r="N41" s="61"/>
      <c r="O41" s="61"/>
      <c r="P41" s="61"/>
      <c r="Q41" s="61"/>
      <c r="R41" s="61"/>
      <c r="S41" s="61"/>
      <c r="T41" s="61"/>
      <c r="U41" s="61"/>
      <c r="V41" s="61"/>
      <c r="W41" s="62"/>
      <c r="X41" s="62"/>
    </row>
    <row r="42" spans="1:24" ht="15.75" customHeight="1" x14ac:dyDescent="0.25">
      <c r="A42" s="350"/>
      <c r="B42" s="255"/>
      <c r="C42" s="358" t="s">
        <v>475</v>
      </c>
      <c r="D42" s="359"/>
      <c r="E42" s="332"/>
      <c r="F42" s="360"/>
      <c r="G42" s="651"/>
      <c r="H42" s="125"/>
      <c r="I42" s="61"/>
      <c r="J42" s="61"/>
      <c r="K42" s="61"/>
      <c r="L42" s="61"/>
      <c r="M42" s="61"/>
      <c r="N42" s="61"/>
      <c r="O42" s="61"/>
      <c r="P42" s="61"/>
      <c r="Q42" s="61"/>
      <c r="R42" s="61"/>
      <c r="S42" s="61"/>
      <c r="T42" s="61"/>
      <c r="U42" s="61"/>
      <c r="V42" s="61"/>
      <c r="W42" s="62"/>
      <c r="X42" s="62"/>
    </row>
    <row r="43" spans="1:24" ht="15.75" customHeight="1" x14ac:dyDescent="0.25">
      <c r="A43" s="350"/>
      <c r="B43" s="255"/>
      <c r="C43" s="358" t="s">
        <v>476</v>
      </c>
      <c r="D43" s="359"/>
      <c r="E43" s="332"/>
      <c r="F43" s="360"/>
      <c r="G43" s="650"/>
      <c r="H43" s="125"/>
      <c r="I43" s="61"/>
      <c r="J43" s="61"/>
      <c r="K43" s="61"/>
      <c r="L43" s="61"/>
      <c r="M43" s="61"/>
      <c r="N43" s="61"/>
      <c r="O43" s="61"/>
      <c r="P43" s="61"/>
      <c r="Q43" s="61"/>
      <c r="R43" s="61"/>
      <c r="S43" s="61"/>
      <c r="T43" s="61"/>
      <c r="U43" s="61"/>
      <c r="V43" s="61"/>
      <c r="W43" s="62"/>
      <c r="X43" s="62"/>
    </row>
    <row r="44" spans="1:24" ht="15.75" customHeight="1" x14ac:dyDescent="0.25">
      <c r="A44" s="350" t="s">
        <v>594</v>
      </c>
      <c r="B44" s="255"/>
      <c r="C44" s="358" t="s">
        <v>846</v>
      </c>
      <c r="D44" s="254" t="s">
        <v>10</v>
      </c>
      <c r="E44" s="254">
        <v>1</v>
      </c>
      <c r="F44" s="337"/>
      <c r="G44" s="338"/>
      <c r="H44" s="125"/>
      <c r="I44" s="61"/>
      <c r="J44" s="61"/>
      <c r="K44" s="61"/>
      <c r="L44" s="61"/>
      <c r="M44" s="61"/>
      <c r="N44" s="61"/>
      <c r="O44" s="61"/>
      <c r="P44" s="61"/>
      <c r="Q44" s="61"/>
      <c r="R44" s="61"/>
      <c r="S44" s="61"/>
      <c r="T44" s="61"/>
      <c r="U44" s="61"/>
      <c r="V44" s="61"/>
      <c r="W44" s="62"/>
      <c r="X44" s="62"/>
    </row>
    <row r="45" spans="1:24" ht="15.75" customHeight="1" x14ac:dyDescent="0.25">
      <c r="A45" s="355"/>
      <c r="B45" s="354"/>
      <c r="C45" s="354"/>
      <c r="D45" s="354"/>
      <c r="E45" s="354"/>
      <c r="F45" s="354"/>
      <c r="G45" s="650"/>
      <c r="H45" s="125"/>
      <c r="I45" s="61"/>
      <c r="J45" s="61"/>
      <c r="K45" s="61"/>
      <c r="L45" s="61"/>
      <c r="M45" s="61"/>
      <c r="N45" s="61"/>
      <c r="O45" s="61"/>
      <c r="P45" s="61"/>
      <c r="Q45" s="61"/>
      <c r="R45" s="61"/>
      <c r="S45" s="61"/>
      <c r="T45" s="61"/>
      <c r="U45" s="61"/>
      <c r="V45" s="61"/>
      <c r="W45" s="62"/>
      <c r="X45" s="62"/>
    </row>
    <row r="46" spans="1:24" ht="15.75" customHeight="1" x14ac:dyDescent="0.25">
      <c r="A46" s="412">
        <v>6.5</v>
      </c>
      <c r="B46" s="354" t="s">
        <v>492</v>
      </c>
      <c r="C46" s="354" t="s">
        <v>493</v>
      </c>
      <c r="D46" s="354"/>
      <c r="E46" s="354"/>
      <c r="F46" s="354"/>
      <c r="G46" s="650"/>
      <c r="H46" s="125"/>
      <c r="I46" s="61"/>
      <c r="J46" s="61"/>
      <c r="K46" s="61"/>
      <c r="L46" s="61"/>
      <c r="M46" s="61"/>
      <c r="N46" s="61"/>
      <c r="O46" s="61"/>
      <c r="P46" s="61"/>
      <c r="Q46" s="61"/>
      <c r="R46" s="61"/>
      <c r="S46" s="61"/>
      <c r="T46" s="61"/>
      <c r="U46" s="61"/>
      <c r="V46" s="61"/>
      <c r="W46" s="62"/>
      <c r="X46" s="62"/>
    </row>
    <row r="47" spans="1:24" ht="15.75" customHeight="1" x14ac:dyDescent="0.25">
      <c r="A47" s="355" t="s">
        <v>595</v>
      </c>
      <c r="B47" s="354"/>
      <c r="C47" s="353" t="s">
        <v>494</v>
      </c>
      <c r="D47" s="356" t="s">
        <v>10</v>
      </c>
      <c r="E47" s="357">
        <v>1</v>
      </c>
      <c r="F47" s="337"/>
      <c r="G47" s="338"/>
      <c r="H47" s="125"/>
      <c r="I47" s="61"/>
      <c r="J47" s="61"/>
      <c r="K47" s="61"/>
      <c r="L47" s="61"/>
      <c r="M47" s="61"/>
      <c r="N47" s="61"/>
      <c r="O47" s="61"/>
      <c r="P47" s="61"/>
      <c r="Q47" s="61"/>
      <c r="R47" s="61"/>
      <c r="S47" s="61"/>
      <c r="T47" s="61"/>
      <c r="U47" s="61"/>
      <c r="V47" s="61"/>
      <c r="W47" s="62"/>
      <c r="X47" s="62"/>
    </row>
    <row r="48" spans="1:24" ht="15.75" customHeight="1" x14ac:dyDescent="0.25">
      <c r="A48" s="355"/>
      <c r="B48" s="354"/>
      <c r="C48" s="354" t="s">
        <v>495</v>
      </c>
      <c r="D48" s="356"/>
      <c r="E48" s="356"/>
      <c r="F48" s="337"/>
      <c r="G48" s="338"/>
      <c r="H48" s="125"/>
      <c r="I48" s="61"/>
      <c r="J48" s="61"/>
      <c r="K48" s="61"/>
      <c r="L48" s="61"/>
      <c r="M48" s="61"/>
      <c r="N48" s="61"/>
      <c r="O48" s="61"/>
      <c r="P48" s="61"/>
      <c r="Q48" s="61"/>
      <c r="R48" s="61"/>
      <c r="S48" s="61"/>
      <c r="T48" s="61"/>
      <c r="U48" s="61"/>
      <c r="V48" s="61"/>
      <c r="W48" s="62"/>
      <c r="X48" s="62"/>
    </row>
    <row r="49" spans="1:24" ht="15.75" customHeight="1" x14ac:dyDescent="0.25">
      <c r="A49" s="355"/>
      <c r="B49" s="354"/>
      <c r="C49" s="354"/>
      <c r="D49" s="356"/>
      <c r="E49" s="356"/>
      <c r="F49" s="337"/>
      <c r="G49" s="338"/>
      <c r="H49" s="125"/>
      <c r="I49" s="61"/>
      <c r="J49" s="61"/>
      <c r="K49" s="61"/>
      <c r="L49" s="61"/>
      <c r="M49" s="61"/>
      <c r="N49" s="61"/>
      <c r="O49" s="61"/>
      <c r="P49" s="61"/>
      <c r="Q49" s="61"/>
      <c r="R49" s="61"/>
      <c r="S49" s="61"/>
      <c r="T49" s="61"/>
      <c r="U49" s="61"/>
      <c r="V49" s="61"/>
      <c r="W49" s="62"/>
      <c r="X49" s="62"/>
    </row>
    <row r="50" spans="1:24" ht="15.75" customHeight="1" x14ac:dyDescent="0.25">
      <c r="A50" s="355"/>
      <c r="B50" s="354" t="s">
        <v>478</v>
      </c>
      <c r="C50" s="354" t="s">
        <v>479</v>
      </c>
      <c r="D50" s="356"/>
      <c r="E50" s="356"/>
      <c r="F50" s="337"/>
      <c r="G50" s="338"/>
      <c r="H50" s="125"/>
      <c r="I50" s="61"/>
      <c r="J50" s="61"/>
      <c r="K50" s="61"/>
      <c r="L50" s="61"/>
      <c r="M50" s="61"/>
      <c r="N50" s="61"/>
      <c r="O50" s="61"/>
      <c r="P50" s="61"/>
      <c r="Q50" s="61"/>
      <c r="R50" s="61"/>
      <c r="S50" s="61"/>
      <c r="T50" s="61"/>
      <c r="U50" s="61"/>
      <c r="V50" s="61"/>
      <c r="W50" s="62"/>
      <c r="X50" s="62"/>
    </row>
    <row r="51" spans="1:24" ht="15.75" customHeight="1" x14ac:dyDescent="0.25">
      <c r="A51" s="355"/>
      <c r="B51" s="354"/>
      <c r="C51" s="354" t="s">
        <v>480</v>
      </c>
      <c r="D51" s="356" t="s">
        <v>22</v>
      </c>
      <c r="E51" s="357">
        <v>2</v>
      </c>
      <c r="F51" s="337"/>
      <c r="G51" s="338"/>
      <c r="H51" s="125"/>
      <c r="I51" s="61"/>
      <c r="J51" s="61"/>
      <c r="K51" s="61"/>
      <c r="L51" s="61"/>
      <c r="M51" s="61"/>
      <c r="N51" s="61"/>
      <c r="O51" s="61"/>
      <c r="P51" s="61"/>
      <c r="Q51" s="61"/>
      <c r="R51" s="61"/>
      <c r="S51" s="61"/>
      <c r="T51" s="61"/>
      <c r="U51" s="61"/>
      <c r="V51" s="61"/>
      <c r="W51" s="62"/>
      <c r="X51" s="62"/>
    </row>
    <row r="52" spans="1:24" ht="15.75" customHeight="1" x14ac:dyDescent="0.25">
      <c r="A52" s="355"/>
      <c r="B52" s="354"/>
      <c r="C52" s="354" t="s">
        <v>481</v>
      </c>
      <c r="D52" s="356"/>
      <c r="E52" s="356"/>
      <c r="F52" s="337"/>
      <c r="G52" s="338"/>
      <c r="H52" s="125"/>
      <c r="I52" s="61"/>
      <c r="J52" s="61"/>
      <c r="K52" s="61"/>
      <c r="L52" s="61"/>
      <c r="M52" s="61"/>
      <c r="N52" s="61"/>
      <c r="O52" s="61"/>
      <c r="P52" s="61"/>
      <c r="Q52" s="61"/>
      <c r="R52" s="61"/>
      <c r="S52" s="61"/>
      <c r="T52" s="61"/>
      <c r="U52" s="61"/>
      <c r="V52" s="61"/>
      <c r="W52" s="62"/>
      <c r="X52" s="62"/>
    </row>
    <row r="53" spans="1:24" ht="15.75" customHeight="1" x14ac:dyDescent="0.25">
      <c r="A53" s="355"/>
      <c r="B53" s="354"/>
      <c r="C53" s="354"/>
      <c r="D53" s="356"/>
      <c r="E53" s="356"/>
      <c r="F53" s="337"/>
      <c r="G53" s="123"/>
      <c r="H53" s="125"/>
      <c r="I53" s="61"/>
      <c r="J53" s="61"/>
      <c r="K53" s="61"/>
      <c r="L53" s="61"/>
      <c r="M53" s="61"/>
      <c r="N53" s="61"/>
      <c r="O53" s="61"/>
      <c r="P53" s="61"/>
      <c r="Q53" s="61"/>
      <c r="R53" s="61"/>
      <c r="S53" s="61"/>
      <c r="T53" s="61"/>
      <c r="U53" s="61"/>
      <c r="V53" s="61"/>
      <c r="W53" s="62"/>
      <c r="X53" s="62"/>
    </row>
    <row r="54" spans="1:24" ht="15.75" customHeight="1" x14ac:dyDescent="0.25">
      <c r="A54" s="412">
        <v>6.6</v>
      </c>
      <c r="B54" s="361" t="s">
        <v>71</v>
      </c>
      <c r="C54" s="362" t="s">
        <v>63</v>
      </c>
      <c r="D54" s="363"/>
      <c r="E54" s="175"/>
      <c r="F54" s="337"/>
      <c r="G54" s="123"/>
    </row>
    <row r="55" spans="1:24" ht="15.75" customHeight="1" x14ac:dyDescent="0.25">
      <c r="A55" s="355"/>
      <c r="B55" s="175" t="s">
        <v>482</v>
      </c>
      <c r="C55" s="341" t="s">
        <v>516</v>
      </c>
      <c r="D55" s="341"/>
      <c r="E55" s="175"/>
      <c r="F55" s="332"/>
      <c r="G55" s="649"/>
    </row>
    <row r="56" spans="1:24" ht="15.75" customHeight="1" x14ac:dyDescent="0.25">
      <c r="A56" s="339"/>
      <c r="B56" s="255"/>
      <c r="C56" s="353" t="s">
        <v>517</v>
      </c>
      <c r="D56" s="359"/>
      <c r="E56" s="332"/>
      <c r="F56" s="332"/>
      <c r="G56" s="649"/>
    </row>
    <row r="57" spans="1:24" ht="15.75" customHeight="1" x14ac:dyDescent="0.25">
      <c r="A57" s="364"/>
      <c r="B57" s="255"/>
      <c r="C57" s="365" t="s">
        <v>518</v>
      </c>
      <c r="D57" s="359"/>
      <c r="E57" s="332"/>
      <c r="F57" s="341"/>
      <c r="G57" s="648"/>
      <c r="X57" s="62"/>
    </row>
    <row r="58" spans="1:24" ht="15.75" customHeight="1" x14ac:dyDescent="0.25">
      <c r="A58" s="364"/>
      <c r="B58" s="255"/>
      <c r="C58" s="365"/>
      <c r="D58" s="359"/>
      <c r="E58" s="332"/>
      <c r="F58" s="341"/>
      <c r="G58" s="647"/>
      <c r="X58" s="62"/>
    </row>
    <row r="59" spans="1:24" ht="15.75" customHeight="1" x14ac:dyDescent="0.25">
      <c r="A59" s="364" t="s">
        <v>596</v>
      </c>
      <c r="B59" s="255"/>
      <c r="C59" s="358" t="s">
        <v>477</v>
      </c>
      <c r="D59" s="254" t="s">
        <v>10</v>
      </c>
      <c r="E59" s="332">
        <v>4</v>
      </c>
      <c r="F59" s="337"/>
      <c r="G59" s="338"/>
      <c r="H59" s="125"/>
      <c r="I59" s="61"/>
      <c r="J59" s="61"/>
      <c r="K59" s="61"/>
      <c r="L59" s="61"/>
      <c r="M59" s="61"/>
      <c r="N59" s="61"/>
      <c r="O59" s="61"/>
      <c r="P59" s="61"/>
      <c r="Q59" s="61"/>
      <c r="R59" s="61"/>
      <c r="S59" s="61"/>
      <c r="T59" s="61"/>
      <c r="U59" s="61"/>
      <c r="V59" s="61"/>
      <c r="W59" s="62"/>
      <c r="X59" s="62"/>
    </row>
    <row r="60" spans="1:24" ht="15.75" customHeight="1" x14ac:dyDescent="0.25">
      <c r="A60" s="364"/>
      <c r="B60" s="255"/>
      <c r="C60" s="358"/>
      <c r="D60" s="254"/>
      <c r="E60" s="332"/>
      <c r="F60" s="360"/>
      <c r="G60" s="650"/>
      <c r="H60" s="125"/>
      <c r="I60" s="61"/>
      <c r="J60" s="61"/>
      <c r="K60" s="61"/>
      <c r="L60" s="61"/>
      <c r="M60" s="61"/>
      <c r="N60" s="61"/>
      <c r="O60" s="61"/>
      <c r="P60" s="61"/>
      <c r="Q60" s="61"/>
      <c r="R60" s="61"/>
      <c r="S60" s="61"/>
      <c r="T60" s="61"/>
      <c r="U60" s="61"/>
      <c r="V60" s="61"/>
      <c r="W60" s="62"/>
      <c r="X60" s="62"/>
    </row>
    <row r="61" spans="1:24" ht="15.75" customHeight="1" x14ac:dyDescent="0.25">
      <c r="A61" s="364"/>
      <c r="B61" s="367" t="s">
        <v>483</v>
      </c>
      <c r="C61" s="368" t="s">
        <v>484</v>
      </c>
      <c r="D61" s="369"/>
      <c r="E61" s="332"/>
      <c r="F61" s="370"/>
      <c r="G61" s="646"/>
      <c r="H61" s="125"/>
      <c r="I61" s="61"/>
      <c r="J61" s="61"/>
      <c r="K61" s="61"/>
      <c r="L61" s="61"/>
      <c r="M61" s="61"/>
      <c r="N61" s="61"/>
      <c r="O61" s="61"/>
      <c r="P61" s="61"/>
      <c r="Q61" s="61"/>
      <c r="R61" s="61"/>
      <c r="S61" s="61"/>
      <c r="T61" s="61"/>
      <c r="U61" s="61"/>
      <c r="V61" s="61"/>
      <c r="W61" s="62"/>
      <c r="X61" s="62"/>
    </row>
    <row r="62" spans="1:24" ht="15.75" customHeight="1" x14ac:dyDescent="0.25">
      <c r="A62" s="364"/>
      <c r="B62" s="367"/>
      <c r="C62" s="368" t="s">
        <v>485</v>
      </c>
      <c r="D62" s="369"/>
      <c r="E62" s="332"/>
      <c r="F62" s="332"/>
      <c r="G62" s="616"/>
    </row>
    <row r="63" spans="1:24" ht="15.75" customHeight="1" x14ac:dyDescent="0.25">
      <c r="A63" s="364"/>
      <c r="B63" s="367"/>
      <c r="C63" s="368" t="s">
        <v>491</v>
      </c>
      <c r="D63" s="369"/>
      <c r="E63" s="332"/>
      <c r="F63" s="332"/>
      <c r="G63" s="616"/>
    </row>
    <row r="64" spans="1:24" ht="15.75" customHeight="1" x14ac:dyDescent="0.25">
      <c r="A64" s="364"/>
      <c r="B64" s="367"/>
      <c r="C64" s="368" t="s">
        <v>490</v>
      </c>
      <c r="D64" s="369"/>
      <c r="E64" s="332"/>
      <c r="F64" s="332"/>
      <c r="G64" s="616"/>
    </row>
    <row r="65" spans="1:7" ht="15.75" customHeight="1" x14ac:dyDescent="0.25">
      <c r="A65" s="364"/>
      <c r="B65" s="367"/>
      <c r="C65" s="368"/>
      <c r="D65" s="369"/>
      <c r="E65" s="332"/>
      <c r="F65" s="332"/>
      <c r="G65" s="616"/>
    </row>
    <row r="66" spans="1:7" ht="15.75" customHeight="1" x14ac:dyDescent="0.25">
      <c r="A66" s="364" t="s">
        <v>597</v>
      </c>
      <c r="B66" s="367"/>
      <c r="C66" s="368" t="s">
        <v>486</v>
      </c>
      <c r="D66" s="369" t="s">
        <v>6</v>
      </c>
      <c r="F66" s="332"/>
      <c r="G66" s="616" t="s">
        <v>8</v>
      </c>
    </row>
    <row r="67" spans="1:7" ht="15.75" customHeight="1" x14ac:dyDescent="0.25">
      <c r="A67" s="364" t="s">
        <v>598</v>
      </c>
      <c r="B67" s="367"/>
      <c r="C67" s="368" t="s">
        <v>487</v>
      </c>
      <c r="D67" s="369" t="s">
        <v>6</v>
      </c>
      <c r="E67" s="332">
        <v>4</v>
      </c>
      <c r="F67" s="337"/>
      <c r="G67" s="338"/>
    </row>
    <row r="68" spans="1:7" ht="15.75" customHeight="1" x14ac:dyDescent="0.25">
      <c r="A68" s="364" t="s">
        <v>599</v>
      </c>
      <c r="B68" s="367"/>
      <c r="C68" s="368" t="s">
        <v>488</v>
      </c>
      <c r="D68" s="369" t="s">
        <v>6</v>
      </c>
      <c r="E68" s="337"/>
      <c r="F68" s="337"/>
      <c r="G68" s="616" t="s">
        <v>8</v>
      </c>
    </row>
    <row r="69" spans="1:7" ht="15.75" customHeight="1" x14ac:dyDescent="0.25">
      <c r="A69" s="364" t="s">
        <v>600</v>
      </c>
      <c r="B69" s="367"/>
      <c r="C69" s="368" t="s">
        <v>489</v>
      </c>
      <c r="D69" s="332" t="s">
        <v>6</v>
      </c>
      <c r="E69" s="332"/>
      <c r="F69" s="332"/>
      <c r="G69" s="616" t="s">
        <v>8</v>
      </c>
    </row>
    <row r="70" spans="1:7" ht="15.75" customHeight="1" x14ac:dyDescent="0.25">
      <c r="A70" s="364"/>
      <c r="B70" s="367"/>
      <c r="C70" s="368"/>
      <c r="D70" s="332"/>
      <c r="E70" s="332"/>
      <c r="F70" s="332"/>
      <c r="G70" s="616"/>
    </row>
    <row r="71" spans="1:7" ht="15.75" customHeight="1" x14ac:dyDescent="0.25">
      <c r="A71" s="364"/>
      <c r="B71" s="367"/>
      <c r="C71" s="368"/>
      <c r="D71" s="332"/>
      <c r="E71" s="332"/>
      <c r="F71" s="332"/>
      <c r="G71" s="616"/>
    </row>
    <row r="72" spans="1:7" ht="15.75" customHeight="1" x14ac:dyDescent="0.25">
      <c r="A72" s="126"/>
      <c r="B72" s="127"/>
      <c r="C72" s="128"/>
      <c r="D72" s="76"/>
      <c r="E72" s="76"/>
      <c r="F72" s="76"/>
      <c r="G72" s="649"/>
    </row>
    <row r="73" spans="1:7" ht="15.75" customHeight="1" thickBot="1" x14ac:dyDescent="0.3">
      <c r="A73" s="126"/>
      <c r="B73" s="129"/>
      <c r="C73" s="130"/>
      <c r="D73" s="131"/>
      <c r="E73" s="131"/>
      <c r="F73" s="131"/>
      <c r="G73" s="616"/>
    </row>
    <row r="74" spans="1:7" ht="15.75" customHeight="1" x14ac:dyDescent="0.25">
      <c r="A74" s="312"/>
      <c r="B74" s="313"/>
      <c r="C74" s="314"/>
      <c r="D74" s="315"/>
      <c r="E74" s="316"/>
      <c r="F74" s="316"/>
      <c r="G74" s="269"/>
    </row>
    <row r="75" spans="1:7" ht="13.5" customHeight="1" x14ac:dyDescent="0.25">
      <c r="A75" s="791" t="s">
        <v>212</v>
      </c>
      <c r="B75" s="792"/>
      <c r="C75" s="793"/>
      <c r="D75" s="795"/>
      <c r="E75" s="792"/>
      <c r="F75" s="796"/>
      <c r="G75" s="317"/>
    </row>
    <row r="76" spans="1:7" ht="15.6" thickBot="1" x14ac:dyDescent="0.3">
      <c r="A76" s="318"/>
      <c r="B76" s="319"/>
      <c r="C76" s="320"/>
      <c r="D76" s="321"/>
      <c r="E76" s="320"/>
      <c r="F76" s="322"/>
      <c r="G76" s="323"/>
    </row>
  </sheetData>
  <mergeCells count="5">
    <mergeCell ref="H27:L32"/>
    <mergeCell ref="A2:G2"/>
    <mergeCell ref="A75:C75"/>
    <mergeCell ref="D75:F75"/>
    <mergeCell ref="E5:E6"/>
  </mergeCells>
  <pageMargins left="0.70866141732283505" right="0.70866141732283505" top="0.74803149606299202" bottom="0.74803149606299202" header="0.31496062992126" footer="0.31496062992126"/>
  <pageSetup paperSize="9" scale="60" orientation="portrait" r:id="rId1"/>
  <headerFooter>
    <oddHeader xml:space="preserve">&amp;CMOSES KOTANE LOCAL MUNICIPALITY
TENDER NO: 009/MKLM/2025/2026
TENDER: REFURBISHMENT OF THREE (3) CEMETERIES IN TLOKWENG
</oddHeader>
    <oddFooter xml:space="preserve">&amp;C&amp;"Garamond,Regular"&amp;16C2.&amp;P&amp;"-,Regular"&amp;12
</oddFooter>
  </headerFooter>
  <drawing r:id="rId2"/>
  <mc:AlternateContent xmlns:mc="http://schemas.openxmlformats.org/markup-compatibility/2006">
    <mc:Choice Requires="v">
      <legacyDrawing r:id="rId3"/>
    </mc:Choice>
  </mc:AlternateContent>
</worksheet>
</file>

<file path=xl/worksheets/sheet7.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6CFB9-3F3C-4D84-A17C-C640DF8C7B72}">
  <sheetPr>
    <tabColor rgb="FF92D050"/>
  </sheetPr>
  <dimension ref="A1:I1116"/>
  <sheetViews>
    <sheetView tabSelected="1" view="pageBreakPreview" zoomScale="85" zoomScaleNormal="100" zoomScaleSheetLayoutView="85" workbookViewId="0">
      <selection activeCell="H226" sqref="H226"/>
    </sheetView>
  </sheetViews>
  <sheetFormatPr defaultColWidth="9.109375" defaultRowHeight="15" x14ac:dyDescent="0.25"/>
  <cols>
    <col min="1" max="1" width="10.109375" style="63" customWidth="1"/>
    <col min="2" max="2" width="14.44140625" style="54" customWidth="1"/>
    <col min="3" max="3" width="50.44140625" style="138" customWidth="1"/>
    <col min="4" max="4" width="12.33203125" style="90" customWidth="1"/>
    <col min="5" max="5" width="14.88671875" style="90" customWidth="1"/>
    <col min="6" max="6" width="17.44140625" style="132" customWidth="1"/>
    <col min="7" max="7" width="26.33203125" style="132" customWidth="1"/>
    <col min="8" max="8" width="9" style="54" customWidth="1"/>
    <col min="9" max="9" width="5.5546875" style="54" customWidth="1"/>
    <col min="10" max="14" width="9.109375" style="54"/>
    <col min="15" max="15" width="10.5546875" style="54" bestFit="1" customWidth="1"/>
    <col min="16" max="16384" width="9.109375" style="54"/>
  </cols>
  <sheetData>
    <row r="1" spans="1:7" s="33" customFormat="1" ht="15.75" customHeight="1" x14ac:dyDescent="0.3">
      <c r="A1" s="217"/>
      <c r="B1" s="162"/>
      <c r="C1" s="280"/>
      <c r="D1" s="162"/>
      <c r="E1" s="162"/>
      <c r="F1" s="554"/>
      <c r="G1" s="554"/>
    </row>
    <row r="2" spans="1:7" s="33" customFormat="1" ht="15.75" customHeight="1" x14ac:dyDescent="0.3">
      <c r="A2" s="783" t="s">
        <v>607</v>
      </c>
      <c r="B2" s="783"/>
      <c r="C2" s="783"/>
      <c r="D2" s="783"/>
      <c r="E2" s="783"/>
      <c r="F2" s="783"/>
      <c r="G2" s="783"/>
    </row>
    <row r="3" spans="1:7" s="33" customFormat="1" ht="15.75" customHeight="1" thickBot="1" x14ac:dyDescent="0.35">
      <c r="A3" s="222"/>
      <c r="B3" s="162"/>
      <c r="C3" s="280"/>
      <c r="D3" s="162"/>
      <c r="E3" s="162"/>
      <c r="F3" s="554"/>
      <c r="G3" s="554"/>
    </row>
    <row r="4" spans="1:7" s="33" customFormat="1" ht="15.75" customHeight="1" x14ac:dyDescent="0.3">
      <c r="A4" s="163"/>
      <c r="B4" s="164"/>
      <c r="C4" s="164"/>
      <c r="D4" s="164"/>
      <c r="E4" s="164"/>
      <c r="F4" s="555"/>
      <c r="G4" s="556"/>
    </row>
    <row r="5" spans="1:7" s="33" customFormat="1" ht="15.75" customHeight="1" x14ac:dyDescent="0.3">
      <c r="A5" s="168" t="s">
        <v>126</v>
      </c>
      <c r="B5" s="169" t="s">
        <v>127</v>
      </c>
      <c r="C5" s="169" t="s">
        <v>0</v>
      </c>
      <c r="D5" s="169" t="s">
        <v>1</v>
      </c>
      <c r="E5" s="169" t="s">
        <v>26</v>
      </c>
      <c r="F5" s="557" t="s">
        <v>2</v>
      </c>
      <c r="G5" s="558" t="s">
        <v>3</v>
      </c>
    </row>
    <row r="6" spans="1:7" s="33" customFormat="1" ht="15.75" customHeight="1" x14ac:dyDescent="0.3">
      <c r="A6" s="168" t="s">
        <v>128</v>
      </c>
      <c r="B6" s="169" t="s">
        <v>129</v>
      </c>
      <c r="C6" s="172"/>
      <c r="D6" s="173"/>
      <c r="E6" s="173"/>
      <c r="F6" s="550"/>
      <c r="G6" s="271"/>
    </row>
    <row r="7" spans="1:7" s="33" customFormat="1" ht="15.75" customHeight="1" thickBot="1" x14ac:dyDescent="0.35">
      <c r="A7" s="177"/>
      <c r="B7" s="178"/>
      <c r="C7" s="178"/>
      <c r="D7" s="178"/>
      <c r="E7" s="178"/>
      <c r="F7" s="559"/>
      <c r="G7" s="560"/>
    </row>
    <row r="8" spans="1:7" s="33" customFormat="1" ht="15.75" customHeight="1" x14ac:dyDescent="0.3">
      <c r="A8" s="137"/>
      <c r="B8" s="35"/>
      <c r="C8" s="37"/>
      <c r="D8" s="35"/>
      <c r="E8" s="35"/>
      <c r="F8" s="133"/>
      <c r="G8" s="134"/>
    </row>
    <row r="9" spans="1:7" s="33" customFormat="1" ht="15.75" customHeight="1" x14ac:dyDescent="0.3">
      <c r="A9" s="173">
        <v>7</v>
      </c>
      <c r="B9" s="173"/>
      <c r="C9" s="186" t="s">
        <v>707</v>
      </c>
      <c r="D9" s="173"/>
      <c r="E9" s="173"/>
      <c r="F9" s="550"/>
      <c r="G9" s="271"/>
    </row>
    <row r="10" spans="1:7" s="33" customFormat="1" ht="30.75" customHeight="1" x14ac:dyDescent="0.3">
      <c r="A10" s="173"/>
      <c r="B10" s="173"/>
      <c r="C10" s="186" t="s">
        <v>620</v>
      </c>
      <c r="D10" s="173"/>
      <c r="E10" s="173"/>
      <c r="F10" s="550"/>
      <c r="G10" s="271"/>
    </row>
    <row r="11" spans="1:7" s="33" customFormat="1" ht="17.25" customHeight="1" x14ac:dyDescent="0.3">
      <c r="A11" s="173"/>
      <c r="B11" s="173"/>
      <c r="C11" s="186"/>
      <c r="D11" s="173"/>
      <c r="E11" s="173"/>
      <c r="F11" s="550"/>
      <c r="G11" s="271"/>
    </row>
    <row r="12" spans="1:7" x14ac:dyDescent="0.25">
      <c r="A12" s="173"/>
      <c r="B12" s="173"/>
      <c r="C12" s="552" t="s">
        <v>357</v>
      </c>
      <c r="D12" s="175"/>
      <c r="E12" s="175"/>
      <c r="F12" s="550"/>
      <c r="G12" s="271"/>
    </row>
    <row r="13" spans="1:7" x14ac:dyDescent="0.25">
      <c r="A13" s="173"/>
      <c r="B13" s="173"/>
      <c r="C13" s="552"/>
      <c r="D13" s="175"/>
      <c r="E13" s="175"/>
      <c r="F13" s="550"/>
      <c r="G13" s="271"/>
    </row>
    <row r="14" spans="1:7" s="219" customFormat="1" ht="15.6" x14ac:dyDescent="0.3">
      <c r="A14" s="551">
        <v>7.1</v>
      </c>
      <c r="B14"/>
      <c r="C14" s="552" t="s">
        <v>358</v>
      </c>
      <c r="D14" s="175"/>
      <c r="E14" s="175"/>
      <c r="F14" s="550"/>
      <c r="G14" s="271"/>
    </row>
    <row r="15" spans="1:7" x14ac:dyDescent="0.25">
      <c r="A15" s="81"/>
      <c r="B15" s="124"/>
      <c r="C15" s="80"/>
      <c r="D15" s="36"/>
      <c r="E15" s="36"/>
      <c r="F15" s="133"/>
      <c r="G15" s="134"/>
    </row>
    <row r="16" spans="1:7" x14ac:dyDescent="0.25">
      <c r="A16" s="81"/>
      <c r="B16" s="124"/>
      <c r="C16" s="80"/>
      <c r="D16" s="36"/>
      <c r="E16" s="36"/>
      <c r="F16" s="133"/>
      <c r="G16" s="134"/>
    </row>
    <row r="17" spans="1:7" ht="75.599999999999994" x14ac:dyDescent="0.3">
      <c r="A17" s="551"/>
      <c r="B17"/>
      <c r="C17" s="552" t="s">
        <v>359</v>
      </c>
      <c r="D17" s="175"/>
      <c r="E17" s="175"/>
      <c r="F17" s="550"/>
      <c r="G17" s="271"/>
    </row>
    <row r="18" spans="1:7" x14ac:dyDescent="0.25">
      <c r="A18" s="81"/>
      <c r="B18" s="124"/>
      <c r="C18" s="80"/>
      <c r="D18" s="36"/>
      <c r="E18" s="36"/>
      <c r="F18" s="133"/>
      <c r="G18" s="134"/>
    </row>
    <row r="19" spans="1:7" ht="15.6" x14ac:dyDescent="0.3">
      <c r="A19" s="551" t="s">
        <v>708</v>
      </c>
      <c r="B19"/>
      <c r="C19" s="552" t="s">
        <v>360</v>
      </c>
      <c r="D19" s="175" t="s">
        <v>125</v>
      </c>
      <c r="E19" s="175">
        <v>10.17</v>
      </c>
      <c r="F19" s="550"/>
      <c r="G19" s="271"/>
    </row>
    <row r="20" spans="1:7" ht="15.6" x14ac:dyDescent="0.3">
      <c r="A20" s="551"/>
      <c r="B20"/>
      <c r="C20" s="552"/>
      <c r="D20" s="175"/>
      <c r="E20" s="175"/>
      <c r="F20" s="550"/>
      <c r="G20" s="271"/>
    </row>
    <row r="21" spans="1:7" ht="15.6" x14ac:dyDescent="0.3">
      <c r="A21" s="551" t="s">
        <v>709</v>
      </c>
      <c r="B21"/>
      <c r="C21" s="552" t="s">
        <v>131</v>
      </c>
      <c r="D21" s="175" t="s">
        <v>125</v>
      </c>
      <c r="E21" s="175">
        <v>28.18</v>
      </c>
      <c r="F21" s="550"/>
      <c r="G21" s="271"/>
    </row>
    <row r="22" spans="1:7" ht="15.6" x14ac:dyDescent="0.3">
      <c r="A22" s="551"/>
      <c r="B22"/>
      <c r="C22" s="552"/>
      <c r="D22" s="175"/>
      <c r="E22" s="175"/>
      <c r="F22" s="550"/>
      <c r="G22" s="271"/>
    </row>
    <row r="23" spans="1:7" ht="45.6" x14ac:dyDescent="0.3">
      <c r="A23" s="551" t="s">
        <v>710</v>
      </c>
      <c r="B23"/>
      <c r="C23" s="552" t="s">
        <v>361</v>
      </c>
      <c r="D23" s="175" t="s">
        <v>125</v>
      </c>
      <c r="E23" s="175">
        <v>38.479999999999997</v>
      </c>
      <c r="F23" s="550"/>
      <c r="G23" s="271"/>
    </row>
    <row r="24" spans="1:7" ht="15.6" x14ac:dyDescent="0.3">
      <c r="A24" s="551"/>
      <c r="B24"/>
      <c r="C24" s="552"/>
      <c r="D24" s="175"/>
      <c r="E24" s="175"/>
      <c r="F24" s="550"/>
      <c r="G24" s="271"/>
    </row>
    <row r="25" spans="1:7" s="219" customFormat="1" ht="15.6" x14ac:dyDescent="0.3">
      <c r="A25" s="551" t="s">
        <v>711</v>
      </c>
      <c r="B25"/>
      <c r="C25" s="552" t="s">
        <v>712</v>
      </c>
      <c r="D25" s="175" t="s">
        <v>125</v>
      </c>
      <c r="E25" s="175">
        <v>0.13</v>
      </c>
      <c r="F25" s="550"/>
      <c r="G25" s="271"/>
    </row>
    <row r="26" spans="1:7" ht="45.6" x14ac:dyDescent="0.3">
      <c r="A26" s="551" t="s">
        <v>713</v>
      </c>
      <c r="B26"/>
      <c r="C26" s="552" t="s">
        <v>362</v>
      </c>
      <c r="D26" s="175" t="s">
        <v>130</v>
      </c>
      <c r="E26" s="175">
        <v>67.81</v>
      </c>
      <c r="F26" s="550"/>
      <c r="G26" s="271"/>
    </row>
    <row r="27" spans="1:7" x14ac:dyDescent="0.25">
      <c r="A27" s="81"/>
      <c r="B27" s="124"/>
      <c r="C27" s="80"/>
      <c r="D27" s="36"/>
      <c r="E27" s="36"/>
      <c r="F27" s="133"/>
      <c r="G27" s="134"/>
    </row>
    <row r="28" spans="1:7" x14ac:dyDescent="0.25">
      <c r="A28" s="551"/>
      <c r="B28" s="341"/>
      <c r="C28" s="552" t="s">
        <v>363</v>
      </c>
      <c r="D28" s="175"/>
      <c r="E28" s="175"/>
      <c r="F28" s="550"/>
      <c r="G28" s="271"/>
    </row>
    <row r="29" spans="1:7" x14ac:dyDescent="0.25">
      <c r="A29" s="551"/>
      <c r="B29" s="341"/>
      <c r="C29" s="552"/>
      <c r="D29" s="175"/>
      <c r="E29" s="175"/>
      <c r="F29" s="550"/>
      <c r="G29" s="271"/>
    </row>
    <row r="30" spans="1:7" ht="30" x14ac:dyDescent="0.25">
      <c r="A30" s="551" t="s">
        <v>713</v>
      </c>
      <c r="B30" s="341"/>
      <c r="C30" s="552" t="s">
        <v>364</v>
      </c>
      <c r="D30" s="175" t="s">
        <v>125</v>
      </c>
      <c r="E30" s="175">
        <v>7.6</v>
      </c>
      <c r="F30" s="550"/>
      <c r="G30" s="271"/>
    </row>
    <row r="31" spans="1:7" x14ac:dyDescent="0.25">
      <c r="A31" s="551"/>
      <c r="B31" s="341"/>
      <c r="C31" s="552"/>
      <c r="D31" s="175"/>
      <c r="E31" s="175"/>
      <c r="F31" s="550"/>
      <c r="G31" s="271"/>
    </row>
    <row r="32" spans="1:7" ht="45" x14ac:dyDescent="0.25">
      <c r="A32" s="551" t="s">
        <v>365</v>
      </c>
      <c r="B32" s="341"/>
      <c r="C32" s="552" t="s">
        <v>366</v>
      </c>
      <c r="D32" s="175" t="s">
        <v>125</v>
      </c>
      <c r="E32" s="175">
        <v>3.9</v>
      </c>
      <c r="F32" s="550"/>
      <c r="G32" s="271"/>
    </row>
    <row r="33" spans="1:7" x14ac:dyDescent="0.25">
      <c r="A33" s="551"/>
      <c r="B33" s="341"/>
      <c r="C33" s="80"/>
      <c r="D33" s="36"/>
      <c r="E33" s="36"/>
      <c r="F33" s="133"/>
      <c r="G33" s="134"/>
    </row>
    <row r="34" spans="1:7" ht="30" x14ac:dyDescent="0.25">
      <c r="A34" s="551" t="s">
        <v>797</v>
      </c>
      <c r="B34" s="341"/>
      <c r="C34" s="552" t="s">
        <v>367</v>
      </c>
      <c r="D34" s="175" t="s">
        <v>116</v>
      </c>
      <c r="E34" s="175">
        <v>1</v>
      </c>
      <c r="F34" s="550"/>
      <c r="G34" s="271"/>
    </row>
    <row r="35" spans="1:7" x14ac:dyDescent="0.25">
      <c r="A35" s="551"/>
      <c r="B35" s="341"/>
      <c r="C35" s="552"/>
      <c r="D35" s="175"/>
      <c r="E35" s="175"/>
      <c r="F35" s="550"/>
      <c r="G35" s="271"/>
    </row>
    <row r="36" spans="1:7" ht="15.6" x14ac:dyDescent="0.3">
      <c r="A36" s="551"/>
      <c r="B36" s="611"/>
      <c r="C36" s="552" t="s">
        <v>368</v>
      </c>
      <c r="D36" s="175"/>
      <c r="E36" s="175"/>
      <c r="F36" s="550"/>
      <c r="G36" s="271"/>
    </row>
    <row r="37" spans="1:7" ht="15.6" x14ac:dyDescent="0.3">
      <c r="A37" s="551"/>
      <c r="B37" s="611"/>
      <c r="C37" s="552"/>
      <c r="D37" s="175"/>
      <c r="E37" s="175"/>
      <c r="F37" s="550"/>
      <c r="G37" s="271"/>
    </row>
    <row r="38" spans="1:7" ht="73.5" customHeight="1" x14ac:dyDescent="0.3">
      <c r="A38" s="551" t="s">
        <v>798</v>
      </c>
      <c r="B38" s="611"/>
      <c r="C38" s="552" t="s">
        <v>369</v>
      </c>
      <c r="D38" s="175" t="s">
        <v>125</v>
      </c>
      <c r="E38" s="175" t="s">
        <v>714</v>
      </c>
      <c r="F38" s="550"/>
      <c r="G38" s="176"/>
    </row>
    <row r="39" spans="1:7" ht="25.95" customHeight="1" x14ac:dyDescent="0.3">
      <c r="A39" s="551"/>
      <c r="B39"/>
      <c r="C39" s="552"/>
      <c r="D39" s="175"/>
      <c r="E39" s="175"/>
      <c r="F39" s="550"/>
      <c r="G39" s="271"/>
    </row>
    <row r="40" spans="1:7" ht="51" customHeight="1" x14ac:dyDescent="0.25">
      <c r="A40" s="551" t="s">
        <v>799</v>
      </c>
      <c r="B40" s="341"/>
      <c r="C40" s="564" t="s">
        <v>370</v>
      </c>
      <c r="D40" s="175" t="s">
        <v>125</v>
      </c>
      <c r="E40" s="175">
        <f>20</f>
        <v>20</v>
      </c>
      <c r="F40" s="550"/>
      <c r="G40" s="271"/>
    </row>
    <row r="41" spans="1:7" ht="51" customHeight="1" x14ac:dyDescent="0.25">
      <c r="A41" s="551"/>
      <c r="B41" s="341"/>
      <c r="C41" s="564"/>
      <c r="D41" s="175"/>
      <c r="E41" s="175"/>
      <c r="F41" s="550"/>
      <c r="G41" s="271"/>
    </row>
    <row r="42" spans="1:7" ht="51" customHeight="1" x14ac:dyDescent="0.25">
      <c r="A42" s="551"/>
      <c r="B42" s="341"/>
      <c r="C42" s="564"/>
      <c r="D42" s="175"/>
      <c r="E42" s="175"/>
      <c r="F42" s="550"/>
      <c r="G42" s="271"/>
    </row>
    <row r="43" spans="1:7" ht="51" customHeight="1" x14ac:dyDescent="0.25">
      <c r="A43" s="551"/>
      <c r="B43" s="341"/>
      <c r="C43" s="564"/>
      <c r="D43" s="175"/>
      <c r="E43" s="175"/>
      <c r="F43" s="550"/>
      <c r="G43" s="271"/>
    </row>
    <row r="44" spans="1:7" ht="51" customHeight="1" x14ac:dyDescent="0.25">
      <c r="A44" s="551"/>
      <c r="B44" s="341"/>
      <c r="C44" s="564"/>
      <c r="D44" s="175"/>
      <c r="E44" s="175"/>
      <c r="F44" s="550"/>
      <c r="G44" s="271"/>
    </row>
    <row r="45" spans="1:7" ht="12.6" customHeight="1" x14ac:dyDescent="0.25">
      <c r="A45" s="81"/>
      <c r="B45" s="124"/>
      <c r="D45" s="36"/>
      <c r="E45" s="36"/>
      <c r="F45" s="133"/>
      <c r="G45" s="134"/>
    </row>
    <row r="46" spans="1:7" ht="12.6" customHeight="1" x14ac:dyDescent="0.25">
      <c r="A46" s="81"/>
      <c r="B46" s="124"/>
      <c r="D46" s="36"/>
      <c r="E46" s="36"/>
      <c r="F46" s="133"/>
      <c r="G46" s="134"/>
    </row>
    <row r="47" spans="1:7" ht="16.5" customHeight="1" thickBot="1" x14ac:dyDescent="0.3">
      <c r="A47" s="81"/>
      <c r="B47" s="124"/>
      <c r="C47" s="80"/>
      <c r="D47" s="36"/>
      <c r="E47" s="36"/>
      <c r="F47" s="133"/>
      <c r="G47" s="134"/>
    </row>
    <row r="48" spans="1:7" ht="15.75" customHeight="1" x14ac:dyDescent="0.25">
      <c r="A48" s="806"/>
      <c r="B48" s="807"/>
      <c r="C48" s="807"/>
      <c r="D48" s="52"/>
      <c r="E48" s="52"/>
      <c r="F48" s="53"/>
      <c r="G48" s="139"/>
    </row>
    <row r="49" spans="1:7" s="219" customFormat="1" ht="15.75" customHeight="1" x14ac:dyDescent="0.25">
      <c r="A49" s="786" t="s">
        <v>194</v>
      </c>
      <c r="B49" s="787"/>
      <c r="C49" s="787"/>
      <c r="D49" s="211"/>
      <c r="E49" s="211"/>
      <c r="F49" s="212"/>
      <c r="G49" s="596"/>
    </row>
    <row r="50" spans="1:7" ht="15.75" customHeight="1" thickBot="1" x14ac:dyDescent="0.3">
      <c r="A50" s="804"/>
      <c r="B50" s="805"/>
      <c r="C50" s="805"/>
      <c r="D50" s="57"/>
      <c r="E50" s="57"/>
      <c r="F50" s="58"/>
      <c r="G50" s="140"/>
    </row>
    <row r="51" spans="1:7" ht="15.75" customHeight="1" x14ac:dyDescent="0.25">
      <c r="A51" s="601"/>
      <c r="B51" s="59"/>
      <c r="C51" s="54"/>
      <c r="D51" s="60"/>
      <c r="E51" s="60"/>
      <c r="F51" s="61"/>
      <c r="G51" s="156"/>
    </row>
    <row r="52" spans="1:7" ht="15.75" customHeight="1" x14ac:dyDescent="0.25">
      <c r="A52" s="790" t="str">
        <f>A2</f>
        <v>SECTION 7 : GUARD HOUSE</v>
      </c>
      <c r="B52" s="790"/>
      <c r="C52" s="790"/>
      <c r="D52" s="790"/>
      <c r="E52" s="790"/>
      <c r="F52" s="790"/>
      <c r="G52" s="790"/>
    </row>
    <row r="53" spans="1:7" ht="15.75" customHeight="1" thickBot="1" x14ac:dyDescent="0.3">
      <c r="B53" s="59"/>
      <c r="C53" s="54"/>
      <c r="D53" s="60"/>
      <c r="E53" s="60"/>
      <c r="F53" s="61"/>
      <c r="G53" s="156"/>
    </row>
    <row r="54" spans="1:7" ht="15.75" customHeight="1" x14ac:dyDescent="0.25">
      <c r="A54" s="223"/>
      <c r="B54" s="224"/>
      <c r="C54" s="224"/>
      <c r="D54" s="224"/>
      <c r="E54" s="224"/>
      <c r="F54" s="225"/>
      <c r="G54" s="570"/>
    </row>
    <row r="55" spans="1:7" ht="15.75" customHeight="1" x14ac:dyDescent="0.25">
      <c r="A55" s="227" t="s">
        <v>126</v>
      </c>
      <c r="B55" s="228" t="s">
        <v>127</v>
      </c>
      <c r="C55" s="228" t="s">
        <v>0</v>
      </c>
      <c r="D55" s="228" t="s">
        <v>1</v>
      </c>
      <c r="E55" s="228" t="s">
        <v>26</v>
      </c>
      <c r="F55" s="228" t="s">
        <v>2</v>
      </c>
      <c r="G55" s="571" t="s">
        <v>3</v>
      </c>
    </row>
    <row r="56" spans="1:7" ht="15.75" customHeight="1" x14ac:dyDescent="0.25">
      <c r="A56" s="227" t="s">
        <v>128</v>
      </c>
      <c r="B56" s="228" t="s">
        <v>129</v>
      </c>
      <c r="C56" s="230"/>
      <c r="D56" s="230"/>
      <c r="E56" s="230"/>
      <c r="F56" s="231"/>
      <c r="G56" s="572"/>
    </row>
    <row r="57" spans="1:7" ht="15.75" customHeight="1" thickBot="1" x14ac:dyDescent="0.3">
      <c r="A57" s="233"/>
      <c r="B57" s="234"/>
      <c r="C57" s="234"/>
      <c r="D57" s="234"/>
      <c r="E57" s="234"/>
      <c r="F57" s="235"/>
      <c r="G57" s="573"/>
    </row>
    <row r="58" spans="1:7" ht="15.75" customHeight="1" thickBot="1" x14ac:dyDescent="0.3">
      <c r="A58" s="780" t="s">
        <v>195</v>
      </c>
      <c r="B58" s="781"/>
      <c r="C58" s="781"/>
      <c r="D58" s="781"/>
      <c r="E58" s="781"/>
      <c r="F58" s="782"/>
      <c r="G58" s="574"/>
    </row>
    <row r="59" spans="1:7" ht="15.75" customHeight="1" x14ac:dyDescent="0.25">
      <c r="A59" s="575"/>
      <c r="B59" s="240"/>
      <c r="C59" s="576"/>
      <c r="D59" s="577"/>
      <c r="E59" s="577"/>
      <c r="F59" s="565"/>
      <c r="G59" s="578"/>
    </row>
    <row r="60" spans="1:7" x14ac:dyDescent="0.25">
      <c r="A60" s="81"/>
      <c r="B60" s="124"/>
      <c r="C60" s="80"/>
      <c r="D60" s="36"/>
      <c r="E60" s="36"/>
      <c r="F60" s="133"/>
      <c r="G60" s="134"/>
    </row>
    <row r="61" spans="1:7" x14ac:dyDescent="0.25">
      <c r="A61" s="81"/>
      <c r="B61" s="124"/>
      <c r="C61" s="552" t="s">
        <v>117</v>
      </c>
      <c r="D61" s="36"/>
      <c r="E61" s="36"/>
      <c r="F61" s="133"/>
      <c r="G61" s="134"/>
    </row>
    <row r="62" spans="1:7" x14ac:dyDescent="0.25">
      <c r="A62" s="81"/>
      <c r="B62" s="124"/>
      <c r="C62" s="80"/>
      <c r="D62" s="36"/>
      <c r="E62" s="36"/>
      <c r="F62" s="133"/>
      <c r="G62" s="134"/>
    </row>
    <row r="63" spans="1:7" ht="75.599999999999994" x14ac:dyDescent="0.3">
      <c r="A63" s="551" t="s">
        <v>715</v>
      </c>
      <c r="B63"/>
      <c r="C63" s="552" t="s">
        <v>371</v>
      </c>
      <c r="D63" s="175" t="s">
        <v>130</v>
      </c>
      <c r="E63" s="175">
        <v>187.83</v>
      </c>
      <c r="F63" s="550"/>
      <c r="G63" s="271"/>
    </row>
    <row r="64" spans="1:7" x14ac:dyDescent="0.25">
      <c r="A64" s="81"/>
      <c r="B64" s="124"/>
      <c r="C64" s="80"/>
      <c r="D64" s="36"/>
      <c r="E64" s="36"/>
      <c r="F64" s="133"/>
      <c r="G64" s="134"/>
    </row>
    <row r="65" spans="1:7" x14ac:dyDescent="0.25">
      <c r="A65" s="81"/>
      <c r="B65" s="124"/>
      <c r="C65" s="552" t="s">
        <v>132</v>
      </c>
      <c r="D65" s="175"/>
      <c r="E65" s="175"/>
      <c r="F65" s="550"/>
      <c r="G65" s="271"/>
    </row>
    <row r="66" spans="1:7" x14ac:dyDescent="0.25">
      <c r="A66" s="81"/>
      <c r="B66" s="124"/>
      <c r="C66" s="552"/>
      <c r="D66" s="175"/>
      <c r="E66" s="175"/>
      <c r="F66" s="550"/>
      <c r="G66" s="271"/>
    </row>
    <row r="67" spans="1:7" x14ac:dyDescent="0.25">
      <c r="A67" s="81"/>
      <c r="B67" s="124"/>
      <c r="C67" s="552" t="s">
        <v>118</v>
      </c>
      <c r="D67" s="175"/>
      <c r="E67" s="175"/>
      <c r="F67" s="550"/>
      <c r="G67" s="271"/>
    </row>
    <row r="68" spans="1:7" x14ac:dyDescent="0.25">
      <c r="A68" s="81"/>
      <c r="B68" s="124"/>
      <c r="C68" s="552"/>
      <c r="D68" s="175"/>
      <c r="E68" s="175"/>
      <c r="F68" s="550"/>
      <c r="G68" s="271"/>
    </row>
    <row r="69" spans="1:7" x14ac:dyDescent="0.25">
      <c r="A69" s="81"/>
      <c r="B69" s="124"/>
      <c r="C69" s="552" t="s">
        <v>716</v>
      </c>
      <c r="D69" s="175"/>
      <c r="E69" s="175"/>
      <c r="F69" s="550"/>
      <c r="G69" s="271"/>
    </row>
    <row r="70" spans="1:7" x14ac:dyDescent="0.25">
      <c r="A70" s="81"/>
      <c r="B70" s="124"/>
      <c r="C70" s="552"/>
      <c r="D70" s="175"/>
      <c r="E70" s="175"/>
      <c r="F70" s="550"/>
      <c r="G70" s="271"/>
    </row>
    <row r="71" spans="1:7" x14ac:dyDescent="0.25">
      <c r="A71" s="551" t="s">
        <v>800</v>
      </c>
      <c r="B71" s="341"/>
      <c r="C71" s="552" t="s">
        <v>133</v>
      </c>
      <c r="D71" s="175" t="s">
        <v>130</v>
      </c>
      <c r="E71" s="175">
        <v>84.76</v>
      </c>
      <c r="F71" s="550"/>
      <c r="G71" s="271"/>
    </row>
    <row r="72" spans="1:7" x14ac:dyDescent="0.25">
      <c r="A72" s="551"/>
      <c r="B72" s="341"/>
      <c r="C72" s="552"/>
      <c r="D72" s="175"/>
      <c r="E72" s="175"/>
      <c r="F72" s="550"/>
      <c r="G72" s="271"/>
    </row>
    <row r="73" spans="1:7" ht="45" x14ac:dyDescent="0.25">
      <c r="A73" s="551" t="s">
        <v>796</v>
      </c>
      <c r="B73" s="341"/>
      <c r="C73" s="552" t="s">
        <v>372</v>
      </c>
      <c r="D73" s="175" t="s">
        <v>116</v>
      </c>
      <c r="E73" s="175">
        <v>1</v>
      </c>
      <c r="F73" s="550"/>
      <c r="G73" s="271"/>
    </row>
    <row r="74" spans="1:7" x14ac:dyDescent="0.25">
      <c r="A74" s="551"/>
      <c r="B74" s="341"/>
      <c r="C74" s="552"/>
      <c r="D74" s="175"/>
      <c r="E74" s="175"/>
      <c r="F74" s="550"/>
      <c r="G74" s="271"/>
    </row>
    <row r="75" spans="1:7" ht="15.6" x14ac:dyDescent="0.3">
      <c r="A75" s="551" t="s">
        <v>801</v>
      </c>
      <c r="B75" s="611"/>
      <c r="C75" s="552" t="s">
        <v>311</v>
      </c>
      <c r="D75" s="175" t="s">
        <v>130</v>
      </c>
      <c r="E75" s="175">
        <v>125.45</v>
      </c>
      <c r="F75" s="550"/>
      <c r="G75" s="271"/>
    </row>
    <row r="76" spans="1:7" x14ac:dyDescent="0.25">
      <c r="A76" s="551"/>
      <c r="B76" s="341"/>
      <c r="C76" s="552"/>
      <c r="D76" s="175"/>
      <c r="E76" s="175"/>
      <c r="F76" s="550"/>
      <c r="G76" s="271"/>
    </row>
    <row r="77" spans="1:7" x14ac:dyDescent="0.25">
      <c r="A77" s="551"/>
      <c r="B77" s="341"/>
      <c r="C77" s="552"/>
      <c r="D77" s="175"/>
      <c r="E77" s="175"/>
      <c r="F77" s="550"/>
      <c r="G77" s="271"/>
    </row>
    <row r="78" spans="1:7" x14ac:dyDescent="0.25">
      <c r="A78" s="551"/>
      <c r="B78" s="341"/>
      <c r="C78" s="552"/>
      <c r="D78" s="175"/>
      <c r="E78" s="175"/>
      <c r="F78" s="550"/>
      <c r="G78" s="271"/>
    </row>
    <row r="79" spans="1:7" x14ac:dyDescent="0.25">
      <c r="A79" s="81"/>
      <c r="B79" s="124"/>
      <c r="C79" s="80"/>
      <c r="D79" s="36"/>
      <c r="E79" s="36"/>
      <c r="F79" s="133"/>
      <c r="G79" s="134"/>
    </row>
    <row r="80" spans="1:7" x14ac:dyDescent="0.25">
      <c r="A80" s="81"/>
      <c r="B80" s="124"/>
      <c r="C80" s="80"/>
      <c r="D80" s="36"/>
      <c r="E80" s="36"/>
      <c r="F80" s="133"/>
      <c r="G80" s="134"/>
    </row>
    <row r="81" spans="1:7" x14ac:dyDescent="0.25">
      <c r="A81" s="81"/>
      <c r="B81" s="124"/>
      <c r="C81" s="80"/>
      <c r="D81" s="36"/>
      <c r="E81" s="36"/>
      <c r="F81" s="133"/>
      <c r="G81" s="134"/>
    </row>
    <row r="82" spans="1:7" x14ac:dyDescent="0.25">
      <c r="A82" s="81"/>
      <c r="B82" s="124"/>
      <c r="C82" s="80"/>
      <c r="D82" s="36"/>
      <c r="E82" s="36"/>
      <c r="F82" s="133"/>
      <c r="G82" s="134"/>
    </row>
    <row r="83" spans="1:7" x14ac:dyDescent="0.25">
      <c r="A83" s="81"/>
      <c r="B83" s="124"/>
      <c r="C83" s="80"/>
      <c r="D83" s="36"/>
      <c r="E83" s="36"/>
      <c r="F83" s="133"/>
      <c r="G83" s="134"/>
    </row>
    <row r="84" spans="1:7" x14ac:dyDescent="0.25">
      <c r="A84" s="81"/>
      <c r="B84" s="124"/>
      <c r="C84" s="80"/>
      <c r="D84" s="36"/>
      <c r="E84" s="36"/>
      <c r="F84" s="133"/>
      <c r="G84" s="134"/>
    </row>
    <row r="85" spans="1:7" x14ac:dyDescent="0.25">
      <c r="A85" s="81"/>
      <c r="B85" s="124"/>
      <c r="C85" s="80"/>
      <c r="D85" s="36"/>
      <c r="E85" s="36"/>
      <c r="F85" s="133"/>
      <c r="G85" s="134"/>
    </row>
    <row r="86" spans="1:7" x14ac:dyDescent="0.25">
      <c r="A86" s="81"/>
      <c r="B86" s="124"/>
      <c r="C86" s="80"/>
      <c r="D86" s="36"/>
      <c r="E86" s="36"/>
      <c r="F86" s="133"/>
      <c r="G86" s="134"/>
    </row>
    <row r="87" spans="1:7" x14ac:dyDescent="0.25">
      <c r="A87" s="81"/>
      <c r="B87" s="124"/>
      <c r="C87" s="80"/>
      <c r="D87" s="36"/>
      <c r="E87" s="36"/>
      <c r="F87" s="133"/>
      <c r="G87" s="134"/>
    </row>
    <row r="88" spans="1:7" x14ac:dyDescent="0.25">
      <c r="A88" s="81"/>
      <c r="B88" s="124"/>
      <c r="C88" s="80"/>
      <c r="D88" s="36"/>
      <c r="E88" s="36"/>
      <c r="F88" s="133"/>
      <c r="G88" s="134"/>
    </row>
    <row r="89" spans="1:7" x14ac:dyDescent="0.25">
      <c r="A89" s="81"/>
      <c r="B89" s="124"/>
      <c r="C89" s="80"/>
      <c r="D89" s="36"/>
      <c r="E89" s="36"/>
      <c r="F89" s="133"/>
      <c r="G89" s="134"/>
    </row>
    <row r="90" spans="1:7" x14ac:dyDescent="0.25">
      <c r="A90" s="81"/>
      <c r="B90" s="124"/>
      <c r="C90" s="80"/>
      <c r="D90" s="36"/>
      <c r="E90" s="36"/>
      <c r="F90" s="133"/>
      <c r="G90" s="134"/>
    </row>
    <row r="91" spans="1:7" x14ac:dyDescent="0.25">
      <c r="A91" s="81"/>
      <c r="B91" s="124"/>
      <c r="C91" s="80"/>
      <c r="D91" s="36"/>
      <c r="E91" s="36"/>
      <c r="F91" s="133"/>
      <c r="G91" s="134"/>
    </row>
    <row r="92" spans="1:7" x14ac:dyDescent="0.25">
      <c r="A92" s="81"/>
      <c r="B92" s="124"/>
      <c r="C92" s="80"/>
      <c r="D92" s="36"/>
      <c r="E92" s="36"/>
      <c r="F92" s="133"/>
      <c r="G92" s="134"/>
    </row>
    <row r="93" spans="1:7" x14ac:dyDescent="0.25">
      <c r="A93" s="81"/>
      <c r="B93" s="124"/>
      <c r="C93" s="80"/>
      <c r="D93" s="36"/>
      <c r="E93" s="36"/>
      <c r="F93" s="133"/>
      <c r="G93" s="134"/>
    </row>
    <row r="94" spans="1:7" x14ac:dyDescent="0.25">
      <c r="A94" s="81"/>
      <c r="B94" s="124"/>
      <c r="C94" s="80"/>
      <c r="D94" s="36"/>
      <c r="E94" s="36"/>
      <c r="F94" s="133"/>
      <c r="G94" s="134"/>
    </row>
    <row r="95" spans="1:7" x14ac:dyDescent="0.25">
      <c r="A95" s="81"/>
      <c r="B95" s="124"/>
      <c r="C95" s="80"/>
      <c r="D95" s="36"/>
      <c r="E95" s="36"/>
      <c r="F95" s="133"/>
      <c r="G95" s="134"/>
    </row>
    <row r="96" spans="1:7" x14ac:dyDescent="0.25">
      <c r="A96" s="81"/>
      <c r="B96" s="124"/>
      <c r="C96" s="80"/>
      <c r="D96" s="36"/>
      <c r="E96" s="36"/>
      <c r="F96" s="133"/>
      <c r="G96" s="134"/>
    </row>
    <row r="97" spans="1:7" x14ac:dyDescent="0.25">
      <c r="A97" s="81"/>
      <c r="B97" s="124"/>
      <c r="C97" s="80"/>
      <c r="D97" s="36"/>
      <c r="E97" s="36"/>
      <c r="F97" s="133"/>
      <c r="G97" s="134"/>
    </row>
    <row r="98" spans="1:7" x14ac:dyDescent="0.25">
      <c r="A98" s="81"/>
      <c r="B98" s="124"/>
      <c r="C98" s="80"/>
      <c r="D98" s="36"/>
      <c r="E98" s="36"/>
      <c r="F98" s="133"/>
      <c r="G98" s="134"/>
    </row>
    <row r="99" spans="1:7" x14ac:dyDescent="0.25">
      <c r="A99" s="81"/>
      <c r="B99" s="124"/>
      <c r="C99" s="80"/>
      <c r="D99" s="36"/>
      <c r="E99" s="36"/>
      <c r="F99" s="133"/>
      <c r="G99" s="134"/>
    </row>
    <row r="100" spans="1:7" x14ac:dyDescent="0.25">
      <c r="A100" s="81"/>
      <c r="B100" s="124"/>
      <c r="C100" s="80"/>
      <c r="D100" s="36"/>
      <c r="E100" s="36"/>
      <c r="F100" s="133"/>
      <c r="G100" s="134"/>
    </row>
    <row r="101" spans="1:7" x14ac:dyDescent="0.25">
      <c r="A101" s="81"/>
      <c r="B101" s="124"/>
      <c r="C101" s="80"/>
      <c r="D101" s="36"/>
      <c r="E101" s="36"/>
      <c r="F101" s="133"/>
      <c r="G101" s="134"/>
    </row>
    <row r="102" spans="1:7" x14ac:dyDescent="0.25">
      <c r="A102" s="81"/>
      <c r="B102" s="124"/>
      <c r="C102" s="80"/>
      <c r="D102" s="36"/>
      <c r="E102" s="36"/>
      <c r="F102" s="133"/>
      <c r="G102" s="134"/>
    </row>
    <row r="103" spans="1:7" x14ac:dyDescent="0.25">
      <c r="A103" s="81"/>
      <c r="B103" s="124"/>
      <c r="C103" s="80"/>
      <c r="D103" s="36"/>
      <c r="E103" s="36"/>
      <c r="F103" s="133"/>
      <c r="G103" s="134"/>
    </row>
    <row r="104" spans="1:7" x14ac:dyDescent="0.25">
      <c r="A104" s="81"/>
      <c r="B104" s="124"/>
      <c r="C104" s="80"/>
      <c r="D104" s="36"/>
      <c r="E104" s="36"/>
      <c r="F104" s="133"/>
      <c r="G104" s="134"/>
    </row>
    <row r="105" spans="1:7" x14ac:dyDescent="0.25">
      <c r="A105" s="81"/>
      <c r="B105" s="124"/>
      <c r="C105" s="80"/>
      <c r="D105" s="36"/>
      <c r="E105" s="36"/>
      <c r="F105" s="133"/>
      <c r="G105" s="134"/>
    </row>
    <row r="106" spans="1:7" x14ac:dyDescent="0.25">
      <c r="A106" s="81"/>
      <c r="B106" s="124"/>
      <c r="C106" s="80"/>
      <c r="D106" s="36"/>
      <c r="E106" s="36"/>
      <c r="F106" s="133"/>
      <c r="G106" s="134"/>
    </row>
    <row r="107" spans="1:7" x14ac:dyDescent="0.25">
      <c r="A107" s="81"/>
      <c r="B107" s="124"/>
      <c r="C107" s="80"/>
      <c r="D107" s="36"/>
      <c r="E107" s="36"/>
      <c r="F107" s="133"/>
      <c r="G107" s="134"/>
    </row>
    <row r="108" spans="1:7" x14ac:dyDescent="0.25">
      <c r="A108" s="81"/>
      <c r="B108" s="124"/>
      <c r="C108" s="80"/>
      <c r="D108" s="36"/>
      <c r="E108" s="36"/>
      <c r="F108" s="133"/>
      <c r="G108" s="134"/>
    </row>
    <row r="109" spans="1:7" x14ac:dyDescent="0.25">
      <c r="A109" s="81"/>
      <c r="B109" s="124"/>
      <c r="C109" s="80"/>
      <c r="D109" s="36"/>
      <c r="E109" s="36"/>
      <c r="F109" s="133"/>
      <c r="G109" s="134"/>
    </row>
    <row r="110" spans="1:7" x14ac:dyDescent="0.25">
      <c r="A110" s="81"/>
      <c r="B110" s="124"/>
      <c r="C110" s="80"/>
      <c r="D110" s="36"/>
      <c r="E110" s="36"/>
      <c r="F110" s="133"/>
      <c r="G110" s="134"/>
    </row>
    <row r="111" spans="1:7" x14ac:dyDescent="0.25">
      <c r="A111" s="81"/>
      <c r="B111" s="124"/>
      <c r="C111" s="80"/>
      <c r="D111" s="36"/>
      <c r="E111" s="36"/>
      <c r="F111" s="133"/>
      <c r="G111" s="134"/>
    </row>
    <row r="112" spans="1:7" x14ac:dyDescent="0.25">
      <c r="A112" s="81"/>
      <c r="B112" s="124"/>
      <c r="C112" s="80"/>
      <c r="D112" s="36"/>
      <c r="E112" s="36"/>
      <c r="F112" s="133"/>
      <c r="G112" s="134"/>
    </row>
    <row r="113" spans="1:7" x14ac:dyDescent="0.25">
      <c r="A113" s="81"/>
      <c r="B113" s="124"/>
      <c r="C113" s="80"/>
      <c r="D113" s="36"/>
      <c r="E113" s="36"/>
      <c r="F113" s="133"/>
      <c r="G113" s="134"/>
    </row>
    <row r="114" spans="1:7" x14ac:dyDescent="0.25">
      <c r="A114" s="81"/>
      <c r="B114" s="124"/>
      <c r="C114" s="80"/>
      <c r="D114" s="36"/>
      <c r="E114" s="36"/>
      <c r="F114" s="133"/>
      <c r="G114" s="134"/>
    </row>
    <row r="115" spans="1:7" x14ac:dyDescent="0.25">
      <c r="A115" s="81"/>
      <c r="B115" s="124"/>
      <c r="C115" s="80"/>
      <c r="D115" s="36"/>
      <c r="E115" s="36"/>
      <c r="F115" s="133"/>
      <c r="G115" s="134"/>
    </row>
    <row r="116" spans="1:7" x14ac:dyDescent="0.25">
      <c r="A116" s="81"/>
      <c r="B116" s="124"/>
      <c r="C116" s="80"/>
      <c r="D116" s="36"/>
      <c r="E116" s="36"/>
      <c r="F116" s="133"/>
      <c r="G116" s="134"/>
    </row>
    <row r="117" spans="1:7" x14ac:dyDescent="0.25">
      <c r="A117" s="81"/>
      <c r="B117" s="124"/>
      <c r="C117" s="80"/>
      <c r="D117" s="36"/>
      <c r="E117" s="36"/>
      <c r="F117" s="133"/>
      <c r="G117" s="134"/>
    </row>
    <row r="118" spans="1:7" x14ac:dyDescent="0.25">
      <c r="A118" s="81"/>
      <c r="B118" s="124"/>
      <c r="C118" s="80"/>
      <c r="D118" s="36"/>
      <c r="E118" s="36"/>
      <c r="F118" s="133"/>
      <c r="G118" s="134"/>
    </row>
    <row r="119" spans="1:7" x14ac:dyDescent="0.25">
      <c r="A119" s="81"/>
      <c r="B119" s="124"/>
      <c r="C119" s="80"/>
      <c r="D119" s="36"/>
      <c r="E119" s="36"/>
      <c r="F119" s="133"/>
      <c r="G119" s="134"/>
    </row>
    <row r="120" spans="1:7" ht="15.6" thickBot="1" x14ac:dyDescent="0.3">
      <c r="A120" s="143"/>
      <c r="B120" s="144"/>
      <c r="C120" s="145"/>
      <c r="D120" s="94"/>
      <c r="E120" s="94"/>
      <c r="F120" s="135"/>
      <c r="G120" s="136"/>
    </row>
    <row r="121" spans="1:7" x14ac:dyDescent="0.25">
      <c r="A121" s="806"/>
      <c r="B121" s="807"/>
      <c r="C121" s="807"/>
      <c r="D121" s="52"/>
      <c r="E121" s="52"/>
      <c r="F121" s="53"/>
      <c r="G121" s="139"/>
    </row>
    <row r="122" spans="1:7" x14ac:dyDescent="0.25">
      <c r="A122" s="786" t="s">
        <v>806</v>
      </c>
      <c r="B122" s="787"/>
      <c r="C122" s="787"/>
      <c r="D122" s="55"/>
      <c r="E122" s="55"/>
      <c r="F122" s="56"/>
      <c r="G122" s="596"/>
    </row>
    <row r="123" spans="1:7" ht="15.6" thickBot="1" x14ac:dyDescent="0.3">
      <c r="A123" s="804"/>
      <c r="B123" s="805"/>
      <c r="C123" s="805"/>
      <c r="D123" s="57"/>
      <c r="E123" s="57"/>
      <c r="F123" s="58"/>
      <c r="G123" s="140"/>
    </row>
    <row r="124" spans="1:7" x14ac:dyDescent="0.25">
      <c r="A124" s="217"/>
      <c r="B124" s="162"/>
      <c r="C124" s="280"/>
      <c r="D124" s="162"/>
      <c r="E124" s="162"/>
      <c r="F124" s="554"/>
      <c r="G124" s="554"/>
    </row>
    <row r="125" spans="1:7" x14ac:dyDescent="0.25">
      <c r="A125" s="783" t="str">
        <f>A52</f>
        <v>SECTION 7 : GUARD HOUSE</v>
      </c>
      <c r="B125" s="783"/>
      <c r="C125" s="783"/>
      <c r="D125" s="783"/>
      <c r="E125" s="783"/>
      <c r="F125" s="783"/>
      <c r="G125" s="783"/>
    </row>
    <row r="126" spans="1:7" ht="15.6" thickBot="1" x14ac:dyDescent="0.3">
      <c r="B126" s="90"/>
      <c r="C126" s="33"/>
    </row>
    <row r="127" spans="1:7" x14ac:dyDescent="0.25">
      <c r="A127" s="603"/>
      <c r="B127" s="602"/>
      <c r="C127" s="602"/>
      <c r="D127" s="602"/>
      <c r="E127" s="602"/>
      <c r="F127" s="604"/>
      <c r="G127" s="605"/>
    </row>
    <row r="128" spans="1:7" x14ac:dyDescent="0.25">
      <c r="A128" s="168" t="s">
        <v>126</v>
      </c>
      <c r="B128" s="169" t="s">
        <v>127</v>
      </c>
      <c r="C128" s="169" t="s">
        <v>0</v>
      </c>
      <c r="D128" s="169" t="s">
        <v>1</v>
      </c>
      <c r="E128" s="169" t="s">
        <v>26</v>
      </c>
      <c r="F128" s="557" t="s">
        <v>2</v>
      </c>
      <c r="G128" s="558" t="s">
        <v>3</v>
      </c>
    </row>
    <row r="129" spans="1:7" x14ac:dyDescent="0.25">
      <c r="A129" s="168" t="s">
        <v>128</v>
      </c>
      <c r="B129" s="169" t="s">
        <v>129</v>
      </c>
      <c r="C129" s="172"/>
      <c r="D129" s="173"/>
      <c r="E129" s="173"/>
      <c r="F129" s="550"/>
      <c r="G129" s="271"/>
    </row>
    <row r="130" spans="1:7" ht="15.6" thickBot="1" x14ac:dyDescent="0.3">
      <c r="A130" s="177"/>
      <c r="B130" s="178"/>
      <c r="C130" s="178"/>
      <c r="D130" s="178"/>
      <c r="E130" s="178"/>
      <c r="F130" s="559"/>
      <c r="G130" s="560"/>
    </row>
    <row r="131" spans="1:7" x14ac:dyDescent="0.25">
      <c r="A131" s="324"/>
      <c r="B131" s="173"/>
      <c r="C131" s="186" t="str">
        <f>C9</f>
        <v>SECTION NO. 7 - GUARD HOUSE</v>
      </c>
      <c r="D131" s="173"/>
      <c r="E131" s="173"/>
      <c r="F131" s="550"/>
      <c r="G131" s="499"/>
    </row>
    <row r="132" spans="1:7" ht="30" x14ac:dyDescent="0.25">
      <c r="A132" s="324"/>
      <c r="B132" s="173"/>
      <c r="C132" s="186" t="str">
        <f>C10</f>
        <v xml:space="preserve">REFURBISHMENT OF TLOKWENG CEMETERY </v>
      </c>
      <c r="D132" s="173"/>
      <c r="E132" s="173"/>
      <c r="F132" s="550"/>
      <c r="G132" s="499"/>
    </row>
    <row r="133" spans="1:7" x14ac:dyDescent="0.25">
      <c r="A133" s="324"/>
      <c r="B133" s="173"/>
      <c r="C133" s="186"/>
      <c r="D133" s="173"/>
      <c r="E133" s="173"/>
      <c r="F133" s="550"/>
      <c r="G133" s="499"/>
    </row>
    <row r="134" spans="1:7" ht="15.6" x14ac:dyDescent="0.3">
      <c r="A134" s="553"/>
      <c r="B134"/>
      <c r="C134" s="552" t="s">
        <v>373</v>
      </c>
      <c r="D134" s="175"/>
      <c r="E134" s="175"/>
      <c r="F134" s="550"/>
      <c r="G134" s="499"/>
    </row>
    <row r="135" spans="1:7" x14ac:dyDescent="0.25">
      <c r="A135" s="148"/>
      <c r="B135" s="124"/>
      <c r="C135" s="80"/>
      <c r="D135" s="36"/>
      <c r="E135" s="36"/>
      <c r="F135" s="133"/>
      <c r="G135" s="147"/>
    </row>
    <row r="136" spans="1:7" x14ac:dyDescent="0.25">
      <c r="A136" s="148"/>
      <c r="B136" s="124"/>
      <c r="C136" s="80"/>
      <c r="D136" s="36"/>
      <c r="E136" s="36"/>
      <c r="F136" s="133"/>
      <c r="G136" s="147"/>
    </row>
    <row r="137" spans="1:7" s="219" customFormat="1" ht="15.6" x14ac:dyDescent="0.3">
      <c r="A137" s="553">
        <v>7.2</v>
      </c>
      <c r="B137"/>
      <c r="C137" s="552" t="s">
        <v>374</v>
      </c>
      <c r="D137" s="175"/>
      <c r="E137" s="175"/>
      <c r="F137" s="550"/>
      <c r="G137" s="499"/>
    </row>
    <row r="138" spans="1:7" x14ac:dyDescent="0.25">
      <c r="A138" s="148"/>
      <c r="B138" s="124"/>
      <c r="C138" s="80"/>
      <c r="D138" s="36"/>
      <c r="E138" s="36"/>
      <c r="F138" s="133"/>
      <c r="G138" s="147"/>
    </row>
    <row r="139" spans="1:7" x14ac:dyDescent="0.25">
      <c r="A139" s="148"/>
      <c r="B139" s="124"/>
      <c r="C139" s="552" t="s">
        <v>375</v>
      </c>
      <c r="D139" s="36"/>
      <c r="E139" s="36"/>
      <c r="F139" s="133"/>
      <c r="G139" s="147"/>
    </row>
    <row r="140" spans="1:7" x14ac:dyDescent="0.25">
      <c r="A140" s="148"/>
      <c r="B140" s="124"/>
      <c r="C140" s="552"/>
      <c r="D140" s="36"/>
      <c r="E140" s="36"/>
      <c r="F140" s="133"/>
      <c r="G140" s="147"/>
    </row>
    <row r="141" spans="1:7" x14ac:dyDescent="0.25">
      <c r="A141" s="148"/>
      <c r="B141" s="124"/>
      <c r="C141" s="552" t="s">
        <v>123</v>
      </c>
      <c r="D141" s="36"/>
      <c r="E141" s="36"/>
      <c r="F141" s="133"/>
      <c r="G141" s="147"/>
    </row>
    <row r="142" spans="1:7" x14ac:dyDescent="0.25">
      <c r="A142" s="148"/>
      <c r="B142" s="124"/>
      <c r="C142" s="552"/>
      <c r="D142" s="36"/>
      <c r="E142" s="36"/>
      <c r="F142" s="133"/>
      <c r="G142" s="147"/>
    </row>
    <row r="143" spans="1:7" ht="150.75" customHeight="1" x14ac:dyDescent="0.25">
      <c r="A143" s="148"/>
      <c r="B143" s="124"/>
      <c r="C143" s="552" t="s">
        <v>376</v>
      </c>
      <c r="D143" s="36"/>
      <c r="E143" s="36"/>
      <c r="F143" s="133"/>
      <c r="G143" s="147"/>
    </row>
    <row r="144" spans="1:7" x14ac:dyDescent="0.25">
      <c r="A144" s="148"/>
      <c r="B144" s="124"/>
      <c r="C144" s="552"/>
      <c r="D144" s="36"/>
      <c r="E144" s="36"/>
      <c r="F144" s="133"/>
      <c r="G144" s="147"/>
    </row>
    <row r="145" spans="1:7" ht="191.4" customHeight="1" x14ac:dyDescent="0.25">
      <c r="A145" s="148"/>
      <c r="B145" s="80"/>
      <c r="C145" s="552" t="s">
        <v>377</v>
      </c>
      <c r="D145" s="36"/>
      <c r="E145" s="36"/>
      <c r="F145" s="133"/>
      <c r="G145" s="147"/>
    </row>
    <row r="146" spans="1:7" x14ac:dyDescent="0.25">
      <c r="A146" s="148"/>
      <c r="B146" s="124"/>
      <c r="C146" s="552"/>
      <c r="D146" s="36"/>
      <c r="E146" s="36"/>
      <c r="F146" s="133"/>
      <c r="G146" s="147"/>
    </row>
    <row r="147" spans="1:7" ht="180" x14ac:dyDescent="0.25">
      <c r="A147" s="148"/>
      <c r="B147" s="124"/>
      <c r="C147" s="552" t="s">
        <v>378</v>
      </c>
      <c r="D147" s="36"/>
      <c r="E147" s="36"/>
      <c r="F147" s="133"/>
      <c r="G147" s="147"/>
    </row>
    <row r="148" spans="1:7" x14ac:dyDescent="0.25">
      <c r="A148" s="148"/>
      <c r="B148" s="124"/>
      <c r="C148" s="80"/>
      <c r="D148" s="36"/>
      <c r="E148" s="36"/>
      <c r="F148" s="133"/>
      <c r="G148" s="147"/>
    </row>
    <row r="149" spans="1:7" s="219" customFormat="1" ht="15.6" x14ac:dyDescent="0.3">
      <c r="A149" s="553"/>
      <c r="B149"/>
      <c r="C149" s="552" t="s">
        <v>379</v>
      </c>
      <c r="D149" s="175"/>
      <c r="E149" s="175"/>
      <c r="F149" s="550"/>
      <c r="G149" s="499"/>
    </row>
    <row r="150" spans="1:7" x14ac:dyDescent="0.25">
      <c r="A150" s="148"/>
      <c r="B150" s="124"/>
      <c r="C150" s="80"/>
      <c r="D150" s="36"/>
      <c r="E150" s="36"/>
      <c r="F150" s="133"/>
      <c r="G150" s="147"/>
    </row>
    <row r="151" spans="1:7" ht="15.6" x14ac:dyDescent="0.3">
      <c r="A151" s="553" t="s">
        <v>717</v>
      </c>
      <c r="B151"/>
      <c r="C151" s="552" t="s">
        <v>718</v>
      </c>
      <c r="D151" s="175" t="s">
        <v>125</v>
      </c>
      <c r="E151" s="175">
        <v>18.82</v>
      </c>
      <c r="F151" s="550"/>
      <c r="G151" s="499"/>
    </row>
    <row r="152" spans="1:7" x14ac:dyDescent="0.25">
      <c r="A152" s="148"/>
      <c r="B152" s="124"/>
      <c r="C152" s="80"/>
      <c r="D152" s="36"/>
      <c r="E152" s="36"/>
      <c r="F152" s="133"/>
      <c r="G152" s="147"/>
    </row>
    <row r="153" spans="1:7" ht="15.6" x14ac:dyDescent="0.3">
      <c r="A153" s="553" t="s">
        <v>719</v>
      </c>
      <c r="B153"/>
      <c r="C153" s="552" t="s">
        <v>720</v>
      </c>
      <c r="D153" s="175" t="s">
        <v>125</v>
      </c>
      <c r="E153" s="175">
        <v>7.63</v>
      </c>
      <c r="F153" s="550"/>
      <c r="G153" s="499"/>
    </row>
    <row r="154" spans="1:7" x14ac:dyDescent="0.25">
      <c r="A154" s="148"/>
      <c r="B154" s="124"/>
      <c r="C154" s="80"/>
      <c r="D154" s="36"/>
      <c r="E154" s="36"/>
      <c r="F154" s="133"/>
      <c r="G154" s="147"/>
    </row>
    <row r="155" spans="1:7" ht="15.6" x14ac:dyDescent="0.3">
      <c r="A155" s="553" t="s">
        <v>721</v>
      </c>
      <c r="B155"/>
      <c r="C155" s="552" t="s">
        <v>722</v>
      </c>
      <c r="D155" s="175" t="s">
        <v>125</v>
      </c>
      <c r="E155" s="175">
        <v>0.13</v>
      </c>
      <c r="F155" s="550"/>
      <c r="G155" s="499"/>
    </row>
    <row r="156" spans="1:7" ht="15.6" x14ac:dyDescent="0.3">
      <c r="A156" s="553"/>
      <c r="B156"/>
      <c r="C156" s="552"/>
      <c r="D156" s="175"/>
      <c r="E156" s="175"/>
      <c r="F156" s="550"/>
      <c r="G156" s="499"/>
    </row>
    <row r="157" spans="1:7" ht="15.6" x14ac:dyDescent="0.3">
      <c r="A157" s="553"/>
      <c r="B157"/>
      <c r="C157" s="552"/>
      <c r="D157" s="175"/>
      <c r="E157" s="175"/>
      <c r="F157" s="550"/>
      <c r="G157" s="499"/>
    </row>
    <row r="158" spans="1:7" ht="15.6" x14ac:dyDescent="0.3">
      <c r="A158" s="553"/>
      <c r="B158"/>
      <c r="C158" s="552"/>
      <c r="D158" s="175"/>
      <c r="E158" s="175"/>
      <c r="F158" s="550"/>
      <c r="G158" s="499"/>
    </row>
    <row r="159" spans="1:7" ht="15.6" x14ac:dyDescent="0.3">
      <c r="A159" s="553"/>
      <c r="B159"/>
      <c r="C159" s="552"/>
      <c r="D159" s="175"/>
      <c r="E159" s="175"/>
      <c r="F159" s="550"/>
      <c r="G159" s="499"/>
    </row>
    <row r="160" spans="1:7" ht="15.6" x14ac:dyDescent="0.3">
      <c r="A160" s="553"/>
      <c r="B160"/>
      <c r="C160" s="552"/>
      <c r="D160" s="175"/>
      <c r="E160" s="175"/>
      <c r="F160" s="550"/>
      <c r="G160" s="499"/>
    </row>
    <row r="161" spans="1:7" x14ac:dyDescent="0.25">
      <c r="A161" s="148"/>
      <c r="B161" s="124"/>
      <c r="C161" s="80"/>
      <c r="D161" s="36"/>
      <c r="E161" s="36"/>
      <c r="F161" s="133"/>
      <c r="G161" s="147"/>
    </row>
    <row r="162" spans="1:7" x14ac:dyDescent="0.25">
      <c r="A162" s="148"/>
      <c r="B162" s="124"/>
      <c r="C162" s="80"/>
      <c r="D162" s="36"/>
      <c r="E162" s="36"/>
      <c r="F162" s="133"/>
      <c r="G162" s="147"/>
    </row>
    <row r="163" spans="1:7" x14ac:dyDescent="0.25">
      <c r="A163" s="148"/>
      <c r="B163" s="124"/>
      <c r="C163" s="80"/>
      <c r="D163" s="36"/>
      <c r="E163" s="36"/>
      <c r="F163" s="133"/>
      <c r="G163" s="147"/>
    </row>
    <row r="164" spans="1:7" x14ac:dyDescent="0.25">
      <c r="A164" s="148"/>
      <c r="B164" s="124"/>
      <c r="C164" s="80"/>
      <c r="D164" s="36"/>
      <c r="E164" s="36"/>
      <c r="F164" s="133"/>
      <c r="G164" s="147"/>
    </row>
    <row r="165" spans="1:7" ht="15.6" thickBot="1" x14ac:dyDescent="0.3">
      <c r="A165" s="148"/>
      <c r="B165" s="144"/>
      <c r="C165" s="145"/>
      <c r="D165" s="94"/>
      <c r="E165" s="94"/>
      <c r="F165" s="135"/>
      <c r="G165" s="147"/>
    </row>
    <row r="166" spans="1:7" x14ac:dyDescent="0.25">
      <c r="A166" s="806"/>
      <c r="B166" s="807"/>
      <c r="C166" s="807"/>
      <c r="D166" s="52"/>
      <c r="E166" s="52"/>
      <c r="F166" s="53"/>
      <c r="G166" s="139"/>
    </row>
    <row r="167" spans="1:7" x14ac:dyDescent="0.25">
      <c r="A167" s="786" t="s">
        <v>194</v>
      </c>
      <c r="B167" s="787"/>
      <c r="C167" s="787"/>
      <c r="D167" s="55"/>
      <c r="E167" s="55"/>
      <c r="F167" s="56"/>
      <c r="G167" s="596"/>
    </row>
    <row r="168" spans="1:7" ht="15.6" thickBot="1" x14ac:dyDescent="0.3">
      <c r="A168" s="804"/>
      <c r="B168" s="805"/>
      <c r="C168" s="805"/>
      <c r="D168" s="57"/>
      <c r="E168" s="57"/>
      <c r="F168" s="58"/>
      <c r="G168" s="140"/>
    </row>
    <row r="169" spans="1:7" x14ac:dyDescent="0.25">
      <c r="A169" s="601"/>
      <c r="B169" s="59"/>
      <c r="C169" s="54"/>
      <c r="D169" s="60"/>
      <c r="E169" s="60"/>
      <c r="F169" s="61"/>
      <c r="G169" s="156"/>
    </row>
    <row r="170" spans="1:7" x14ac:dyDescent="0.25">
      <c r="A170" s="790" t="str">
        <f>A125</f>
        <v>SECTION 7 : GUARD HOUSE</v>
      </c>
      <c r="B170" s="790"/>
      <c r="C170" s="790"/>
      <c r="D170" s="790"/>
      <c r="E170" s="790"/>
      <c r="F170" s="790"/>
      <c r="G170" s="790"/>
    </row>
    <row r="171" spans="1:7" ht="15.6" thickBot="1" x14ac:dyDescent="0.3">
      <c r="B171" s="59"/>
      <c r="C171" s="54"/>
      <c r="D171" s="60"/>
      <c r="E171" s="60"/>
      <c r="F171" s="61"/>
      <c r="G171" s="156"/>
    </row>
    <row r="172" spans="1:7" x14ac:dyDescent="0.25">
      <c r="A172" s="223"/>
      <c r="B172" s="224"/>
      <c r="C172" s="224"/>
      <c r="D172" s="224"/>
      <c r="E172" s="224"/>
      <c r="F172" s="225"/>
      <c r="G172" s="570"/>
    </row>
    <row r="173" spans="1:7" x14ac:dyDescent="0.25">
      <c r="A173" s="227" t="s">
        <v>126</v>
      </c>
      <c r="B173" s="228" t="s">
        <v>127</v>
      </c>
      <c r="C173" s="228" t="s">
        <v>0</v>
      </c>
      <c r="D173" s="228" t="s">
        <v>1</v>
      </c>
      <c r="E173" s="228" t="s">
        <v>26</v>
      </c>
      <c r="F173" s="228" t="s">
        <v>2</v>
      </c>
      <c r="G173" s="571" t="s">
        <v>3</v>
      </c>
    </row>
    <row r="174" spans="1:7" x14ac:dyDescent="0.25">
      <c r="A174" s="227" t="s">
        <v>128</v>
      </c>
      <c r="B174" s="228" t="s">
        <v>129</v>
      </c>
      <c r="C174" s="230"/>
      <c r="D174" s="230"/>
      <c r="E174" s="230"/>
      <c r="F174" s="231"/>
      <c r="G174" s="572"/>
    </row>
    <row r="175" spans="1:7" ht="15.6" thickBot="1" x14ac:dyDescent="0.3">
      <c r="A175" s="233"/>
      <c r="B175" s="234"/>
      <c r="C175" s="234"/>
      <c r="D175" s="234"/>
      <c r="E175" s="234"/>
      <c r="F175" s="235"/>
      <c r="G175" s="573"/>
    </row>
    <row r="176" spans="1:7" ht="15.6" thickBot="1" x14ac:dyDescent="0.3">
      <c r="A176" s="780" t="s">
        <v>195</v>
      </c>
      <c r="B176" s="781"/>
      <c r="C176" s="781"/>
      <c r="D176" s="781"/>
      <c r="E176" s="781"/>
      <c r="F176" s="782"/>
      <c r="G176" s="574"/>
    </row>
    <row r="177" spans="1:7" x14ac:dyDescent="0.25">
      <c r="A177" s="141"/>
      <c r="B177" s="64"/>
      <c r="C177" s="606"/>
      <c r="D177" s="607"/>
      <c r="E177" s="607"/>
      <c r="F177" s="608"/>
      <c r="G177" s="142"/>
    </row>
    <row r="178" spans="1:7" x14ac:dyDescent="0.25">
      <c r="A178" s="551"/>
      <c r="B178" s="341"/>
      <c r="C178" s="552" t="s">
        <v>380</v>
      </c>
      <c r="D178" s="175"/>
      <c r="E178" s="175"/>
      <c r="F178" s="550"/>
      <c r="G178" s="271"/>
    </row>
    <row r="179" spans="1:7" x14ac:dyDescent="0.25">
      <c r="A179" s="551"/>
      <c r="B179" s="341"/>
      <c r="C179" s="552"/>
      <c r="D179" s="175"/>
      <c r="E179" s="175"/>
      <c r="F179" s="550"/>
      <c r="G179" s="271"/>
    </row>
    <row r="180" spans="1:7" ht="30" x14ac:dyDescent="0.25">
      <c r="A180" s="551" t="s">
        <v>723</v>
      </c>
      <c r="B180" s="341"/>
      <c r="C180" s="552" t="s">
        <v>381</v>
      </c>
      <c r="D180" s="175" t="s">
        <v>6</v>
      </c>
      <c r="E180" s="175">
        <v>1</v>
      </c>
      <c r="F180" s="550"/>
      <c r="G180" s="271"/>
    </row>
    <row r="181" spans="1:7" x14ac:dyDescent="0.25">
      <c r="A181" s="551"/>
      <c r="B181" s="341"/>
      <c r="C181" s="552"/>
      <c r="D181" s="175"/>
      <c r="E181" s="175"/>
      <c r="F181" s="550"/>
      <c r="G181" s="271"/>
    </row>
    <row r="182" spans="1:7" x14ac:dyDescent="0.25">
      <c r="A182" s="551"/>
      <c r="B182" s="341"/>
      <c r="C182" s="552" t="s">
        <v>382</v>
      </c>
      <c r="D182" s="175"/>
      <c r="E182" s="175"/>
      <c r="F182" s="550"/>
      <c r="G182" s="271"/>
    </row>
    <row r="183" spans="1:7" x14ac:dyDescent="0.25">
      <c r="A183" s="551"/>
      <c r="B183" s="341"/>
      <c r="C183" s="552"/>
      <c r="D183" s="175"/>
      <c r="E183" s="175"/>
      <c r="F183" s="550"/>
      <c r="G183" s="271"/>
    </row>
    <row r="184" spans="1:7" ht="30" x14ac:dyDescent="0.25">
      <c r="A184" s="551"/>
      <c r="B184" s="341"/>
      <c r="C184" s="552" t="s">
        <v>383</v>
      </c>
      <c r="D184" s="175"/>
      <c r="E184" s="175"/>
      <c r="F184" s="550"/>
      <c r="G184" s="271"/>
    </row>
    <row r="185" spans="1:7" x14ac:dyDescent="0.25">
      <c r="A185" s="551"/>
      <c r="B185" s="341"/>
      <c r="C185" s="552"/>
      <c r="D185" s="175"/>
      <c r="E185" s="175"/>
      <c r="F185" s="133"/>
      <c r="G185" s="134"/>
    </row>
    <row r="186" spans="1:7" x14ac:dyDescent="0.25">
      <c r="A186" s="551" t="s">
        <v>725</v>
      </c>
      <c r="B186" s="341"/>
      <c r="C186" s="552" t="s">
        <v>384</v>
      </c>
      <c r="D186" s="175" t="s">
        <v>130</v>
      </c>
      <c r="E186" s="175"/>
      <c r="F186" s="133"/>
      <c r="G186" s="271" t="s">
        <v>8</v>
      </c>
    </row>
    <row r="187" spans="1:7" x14ac:dyDescent="0.25">
      <c r="A187" s="81"/>
      <c r="B187" s="124"/>
      <c r="C187" s="80"/>
      <c r="D187" s="36"/>
      <c r="E187" s="36"/>
      <c r="F187" s="133"/>
      <c r="G187" s="134"/>
    </row>
    <row r="188" spans="1:7" ht="15.6" x14ac:dyDescent="0.3">
      <c r="A188" s="551"/>
      <c r="B188"/>
      <c r="C188" s="552" t="s">
        <v>385</v>
      </c>
      <c r="D188" s="175"/>
      <c r="E188" s="175"/>
      <c r="F188" s="550"/>
      <c r="G188" s="271"/>
    </row>
    <row r="189" spans="1:7" ht="15.6" x14ac:dyDescent="0.3">
      <c r="A189" s="551"/>
      <c r="B189"/>
      <c r="C189" s="552"/>
      <c r="D189" s="175"/>
      <c r="E189" s="175"/>
      <c r="F189" s="550"/>
      <c r="G189" s="271"/>
    </row>
    <row r="190" spans="1:7" ht="30.6" x14ac:dyDescent="0.3">
      <c r="A190" s="551"/>
      <c r="B190"/>
      <c r="C190" s="552" t="s">
        <v>386</v>
      </c>
      <c r="D190" s="175"/>
      <c r="E190" s="175"/>
      <c r="F190" s="550"/>
      <c r="G190" s="271"/>
    </row>
    <row r="191" spans="1:7" ht="15.6" x14ac:dyDescent="0.3">
      <c r="A191" s="551"/>
      <c r="B191"/>
      <c r="C191" s="552"/>
      <c r="D191" s="175"/>
      <c r="E191" s="175"/>
      <c r="F191" s="550"/>
      <c r="G191" s="271"/>
    </row>
    <row r="192" spans="1:7" ht="15.6" x14ac:dyDescent="0.3">
      <c r="A192" s="551" t="s">
        <v>727</v>
      </c>
      <c r="B192"/>
      <c r="C192" s="552" t="s">
        <v>724</v>
      </c>
      <c r="D192" s="175" t="s">
        <v>9</v>
      </c>
      <c r="E192" s="175">
        <v>0.41</v>
      </c>
      <c r="F192" s="550"/>
      <c r="G192" s="271"/>
    </row>
    <row r="193" spans="1:7" ht="15.6" x14ac:dyDescent="0.3">
      <c r="A193" s="551"/>
      <c r="B193"/>
      <c r="C193" s="552"/>
      <c r="D193" s="175"/>
      <c r="E193" s="175"/>
      <c r="F193" s="550"/>
      <c r="G193" s="271"/>
    </row>
    <row r="194" spans="1:7" ht="15.6" x14ac:dyDescent="0.3">
      <c r="A194" s="551" t="s">
        <v>787</v>
      </c>
      <c r="B194"/>
      <c r="C194" s="552" t="s">
        <v>726</v>
      </c>
      <c r="D194" s="175" t="s">
        <v>9</v>
      </c>
      <c r="E194" s="175">
        <v>0.28000000000000003</v>
      </c>
      <c r="F194" s="550"/>
      <c r="G194" s="271"/>
    </row>
    <row r="195" spans="1:7" ht="15.6" x14ac:dyDescent="0.3">
      <c r="A195" s="551"/>
      <c r="B195"/>
      <c r="C195" s="552"/>
      <c r="D195" s="175"/>
      <c r="E195" s="175"/>
      <c r="F195" s="550"/>
      <c r="G195" s="271"/>
    </row>
    <row r="196" spans="1:7" ht="15.6" x14ac:dyDescent="0.3">
      <c r="A196" s="551"/>
      <c r="B196"/>
      <c r="C196" s="552" t="s">
        <v>120</v>
      </c>
      <c r="D196" s="175"/>
      <c r="E196" s="175"/>
      <c r="F196" s="550"/>
      <c r="G196" s="271"/>
    </row>
    <row r="197" spans="1:7" x14ac:dyDescent="0.25">
      <c r="A197" s="81"/>
      <c r="B197" s="124"/>
      <c r="C197" s="80"/>
      <c r="D197" s="36"/>
      <c r="E197" s="36"/>
      <c r="F197" s="133"/>
      <c r="G197" s="134"/>
    </row>
    <row r="198" spans="1:7" ht="30.6" x14ac:dyDescent="0.3">
      <c r="A198" s="551" t="s">
        <v>728</v>
      </c>
      <c r="B198"/>
      <c r="C198" s="552" t="s">
        <v>387</v>
      </c>
      <c r="D198" s="175" t="s">
        <v>130</v>
      </c>
      <c r="E198" s="206">
        <v>187.83</v>
      </c>
      <c r="F198" s="550"/>
      <c r="G198" s="271"/>
    </row>
    <row r="199" spans="1:7" x14ac:dyDescent="0.25">
      <c r="A199" s="81"/>
      <c r="B199" s="124"/>
      <c r="C199" s="80"/>
      <c r="D199" s="36"/>
      <c r="E199" s="36"/>
      <c r="F199" s="133"/>
      <c r="G199" s="134"/>
    </row>
    <row r="200" spans="1:7" s="219" customFormat="1" ht="30.6" x14ac:dyDescent="0.3">
      <c r="A200" s="551" t="s">
        <v>788</v>
      </c>
      <c r="B200"/>
      <c r="C200" s="552" t="s">
        <v>388</v>
      </c>
      <c r="D200" s="175" t="s">
        <v>130</v>
      </c>
      <c r="E200" s="175"/>
      <c r="F200" s="550"/>
      <c r="G200" s="271" t="s">
        <v>8</v>
      </c>
    </row>
    <row r="201" spans="1:7" s="219" customFormat="1" ht="15.6" x14ac:dyDescent="0.3">
      <c r="A201" s="551"/>
      <c r="B201"/>
      <c r="C201" s="552"/>
      <c r="D201" s="175"/>
      <c r="E201" s="175"/>
      <c r="F201" s="550"/>
      <c r="G201" s="271"/>
    </row>
    <row r="202" spans="1:7" s="219" customFormat="1" ht="15.6" x14ac:dyDescent="0.3">
      <c r="A202" s="551"/>
      <c r="B202"/>
      <c r="C202" s="552" t="s">
        <v>363</v>
      </c>
      <c r="D202" s="175"/>
      <c r="E202" s="175"/>
      <c r="F202" s="550"/>
      <c r="G202" s="271"/>
    </row>
    <row r="203" spans="1:7" s="219" customFormat="1" ht="15.6" x14ac:dyDescent="0.3">
      <c r="A203" s="551"/>
      <c r="B203"/>
      <c r="C203" s="552"/>
      <c r="D203" s="175"/>
      <c r="E203" s="175"/>
      <c r="F203" s="550"/>
      <c r="G203" s="271"/>
    </row>
    <row r="204" spans="1:7" s="219" customFormat="1" ht="15.6" x14ac:dyDescent="0.3">
      <c r="A204" s="551" t="s">
        <v>802</v>
      </c>
      <c r="B204"/>
      <c r="C204" s="552" t="s">
        <v>389</v>
      </c>
      <c r="D204" s="175" t="s">
        <v>7</v>
      </c>
      <c r="E204" s="175"/>
      <c r="F204" s="550"/>
      <c r="G204" s="271" t="s">
        <v>8</v>
      </c>
    </row>
    <row r="205" spans="1:7" x14ac:dyDescent="0.25">
      <c r="A205" s="81"/>
      <c r="B205" s="124"/>
      <c r="C205" s="80"/>
      <c r="D205" s="36"/>
      <c r="E205" s="36"/>
      <c r="F205" s="133"/>
      <c r="G205" s="134"/>
    </row>
    <row r="206" spans="1:7" ht="15.6" x14ac:dyDescent="0.3">
      <c r="A206" s="551" t="s">
        <v>803</v>
      </c>
      <c r="B206"/>
      <c r="C206" s="552" t="s">
        <v>729</v>
      </c>
      <c r="D206" s="175" t="s">
        <v>9</v>
      </c>
      <c r="E206" s="175">
        <v>0.01</v>
      </c>
      <c r="F206" s="550"/>
      <c r="G206" s="271"/>
    </row>
    <row r="207" spans="1:7" x14ac:dyDescent="0.25">
      <c r="A207" s="81"/>
      <c r="B207" s="124"/>
      <c r="C207" s="80"/>
      <c r="D207" s="36"/>
      <c r="E207" s="36"/>
      <c r="F207" s="133"/>
      <c r="G207" s="134"/>
    </row>
    <row r="208" spans="1:7" x14ac:dyDescent="0.25">
      <c r="A208" s="81"/>
      <c r="B208" s="124"/>
      <c r="C208" s="80"/>
      <c r="D208" s="36"/>
      <c r="E208" s="36"/>
      <c r="F208" s="133"/>
      <c r="G208" s="134"/>
    </row>
    <row r="209" spans="1:7" x14ac:dyDescent="0.25">
      <c r="A209" s="81"/>
      <c r="B209" s="124"/>
      <c r="C209" s="80"/>
      <c r="D209" s="36"/>
      <c r="E209" s="36"/>
      <c r="F209" s="133"/>
      <c r="G209" s="134"/>
    </row>
    <row r="210" spans="1:7" x14ac:dyDescent="0.25">
      <c r="A210" s="81"/>
      <c r="B210" s="124"/>
      <c r="C210" s="80"/>
      <c r="D210" s="36"/>
      <c r="E210" s="36"/>
      <c r="F210" s="133"/>
      <c r="G210" s="134"/>
    </row>
    <row r="211" spans="1:7" x14ac:dyDescent="0.25">
      <c r="A211" s="81"/>
      <c r="B211" s="124"/>
      <c r="C211" s="80"/>
      <c r="D211" s="36"/>
      <c r="E211" s="36"/>
      <c r="F211" s="133"/>
      <c r="G211" s="134"/>
    </row>
    <row r="212" spans="1:7" x14ac:dyDescent="0.25">
      <c r="A212" s="81"/>
      <c r="B212" s="124"/>
      <c r="C212" s="80"/>
      <c r="D212" s="36"/>
      <c r="E212" s="36"/>
      <c r="F212" s="133"/>
      <c r="G212" s="134"/>
    </row>
    <row r="213" spans="1:7" x14ac:dyDescent="0.25">
      <c r="A213" s="81"/>
      <c r="B213" s="124"/>
      <c r="C213" s="80"/>
      <c r="D213" s="36"/>
      <c r="E213" s="36"/>
      <c r="F213" s="133"/>
      <c r="G213" s="134"/>
    </row>
    <row r="214" spans="1:7" x14ac:dyDescent="0.25">
      <c r="A214" s="81"/>
      <c r="B214" s="124"/>
      <c r="C214" s="80"/>
      <c r="D214" s="36"/>
      <c r="E214" s="36"/>
      <c r="F214" s="133"/>
      <c r="G214" s="134"/>
    </row>
    <row r="215" spans="1:7" x14ac:dyDescent="0.25">
      <c r="A215" s="81"/>
      <c r="B215" s="124"/>
      <c r="C215" s="80"/>
      <c r="D215" s="36"/>
      <c r="E215" s="36"/>
      <c r="F215" s="133"/>
      <c r="G215" s="134"/>
    </row>
    <row r="216" spans="1:7" x14ac:dyDescent="0.25">
      <c r="A216" s="81"/>
      <c r="B216" s="124"/>
      <c r="C216" s="80"/>
      <c r="D216" s="36"/>
      <c r="E216" s="36"/>
      <c r="F216" s="133"/>
      <c r="G216" s="134"/>
    </row>
    <row r="217" spans="1:7" x14ac:dyDescent="0.25">
      <c r="A217" s="81"/>
      <c r="B217" s="124"/>
      <c r="C217" s="80"/>
      <c r="D217" s="36"/>
      <c r="E217" s="36"/>
      <c r="F217" s="133"/>
      <c r="G217" s="134"/>
    </row>
    <row r="218" spans="1:7" x14ac:dyDescent="0.25">
      <c r="A218" s="81"/>
      <c r="B218" s="124"/>
      <c r="C218" s="80"/>
      <c r="D218" s="36"/>
      <c r="E218" s="36"/>
      <c r="F218" s="133"/>
      <c r="G218" s="134"/>
    </row>
    <row r="219" spans="1:7" x14ac:dyDescent="0.25">
      <c r="A219" s="81"/>
      <c r="B219" s="124"/>
      <c r="C219" s="80"/>
      <c r="D219" s="36"/>
      <c r="E219" s="36"/>
      <c r="F219" s="133"/>
      <c r="G219" s="134"/>
    </row>
    <row r="220" spans="1:7" x14ac:dyDescent="0.25">
      <c r="A220" s="81"/>
      <c r="B220" s="124"/>
      <c r="C220" s="80"/>
      <c r="D220" s="36"/>
      <c r="E220" s="36"/>
      <c r="F220" s="133"/>
      <c r="G220" s="134"/>
    </row>
    <row r="221" spans="1:7" x14ac:dyDescent="0.25">
      <c r="A221" s="81"/>
      <c r="B221" s="124"/>
      <c r="C221" s="80"/>
      <c r="D221" s="36"/>
      <c r="E221" s="36"/>
      <c r="F221" s="133"/>
      <c r="G221" s="134"/>
    </row>
    <row r="222" spans="1:7" x14ac:dyDescent="0.25">
      <c r="A222" s="81"/>
      <c r="B222" s="124"/>
      <c r="C222" s="80"/>
      <c r="D222" s="36"/>
      <c r="E222" s="36"/>
      <c r="F222" s="133"/>
      <c r="G222" s="134"/>
    </row>
    <row r="223" spans="1:7" x14ac:dyDescent="0.25">
      <c r="A223" s="81"/>
      <c r="B223" s="124"/>
      <c r="C223" s="80"/>
      <c r="D223" s="36"/>
      <c r="E223" s="36"/>
      <c r="F223" s="133"/>
      <c r="G223" s="134"/>
    </row>
    <row r="224" spans="1:7" x14ac:dyDescent="0.25">
      <c r="A224" s="81"/>
      <c r="B224" s="124"/>
      <c r="C224" s="80"/>
      <c r="D224" s="36"/>
      <c r="E224" s="36"/>
      <c r="F224" s="133"/>
      <c r="G224" s="134"/>
    </row>
    <row r="225" spans="1:7" x14ac:dyDescent="0.25">
      <c r="A225" s="81"/>
      <c r="B225" s="124"/>
      <c r="C225" s="80"/>
      <c r="D225" s="36"/>
      <c r="E225" s="36"/>
      <c r="F225" s="133"/>
      <c r="G225" s="134"/>
    </row>
    <row r="226" spans="1:7" x14ac:dyDescent="0.25">
      <c r="A226" s="81"/>
      <c r="B226" s="124"/>
      <c r="C226" s="80"/>
      <c r="D226" s="36"/>
      <c r="E226" s="36"/>
      <c r="F226" s="133"/>
      <c r="G226" s="134"/>
    </row>
    <row r="227" spans="1:7" x14ac:dyDescent="0.25">
      <c r="A227" s="81"/>
      <c r="B227" s="124"/>
      <c r="C227" s="80"/>
      <c r="D227" s="36"/>
      <c r="E227" s="36"/>
      <c r="F227" s="133"/>
      <c r="G227" s="134"/>
    </row>
    <row r="228" spans="1:7" x14ac:dyDescent="0.25">
      <c r="A228" s="81"/>
      <c r="B228" s="124"/>
      <c r="C228" s="80"/>
      <c r="D228" s="36"/>
      <c r="E228" s="36"/>
      <c r="F228" s="133"/>
      <c r="G228" s="134"/>
    </row>
    <row r="229" spans="1:7" x14ac:dyDescent="0.25">
      <c r="A229" s="81"/>
      <c r="B229" s="124"/>
      <c r="C229" s="80"/>
      <c r="D229" s="36"/>
      <c r="E229" s="36"/>
      <c r="F229" s="133"/>
      <c r="G229" s="134"/>
    </row>
    <row r="230" spans="1:7" x14ac:dyDescent="0.25">
      <c r="A230" s="81"/>
      <c r="B230" s="124"/>
      <c r="C230" s="80"/>
      <c r="D230" s="36"/>
      <c r="E230" s="36"/>
      <c r="F230" s="133"/>
      <c r="G230" s="134"/>
    </row>
    <row r="231" spans="1:7" x14ac:dyDescent="0.25">
      <c r="A231" s="81"/>
      <c r="B231" s="124"/>
      <c r="C231" s="80"/>
      <c r="D231" s="36"/>
      <c r="E231" s="36"/>
      <c r="F231" s="133"/>
      <c r="G231" s="134"/>
    </row>
    <row r="232" spans="1:7" x14ac:dyDescent="0.25">
      <c r="A232" s="81"/>
      <c r="B232" s="124"/>
      <c r="C232" s="80"/>
      <c r="D232" s="36"/>
      <c r="E232" s="36"/>
      <c r="F232" s="133"/>
      <c r="G232" s="134"/>
    </row>
    <row r="233" spans="1:7" x14ac:dyDescent="0.25">
      <c r="A233" s="81"/>
      <c r="B233" s="124"/>
      <c r="C233" s="80"/>
      <c r="D233" s="36"/>
      <c r="E233" s="36"/>
      <c r="F233" s="133"/>
      <c r="G233" s="134"/>
    </row>
    <row r="234" spans="1:7" x14ac:dyDescent="0.25">
      <c r="A234" s="81"/>
      <c r="B234" s="124"/>
      <c r="C234" s="80"/>
      <c r="D234" s="36"/>
      <c r="E234" s="36"/>
      <c r="F234" s="133"/>
      <c r="G234" s="134"/>
    </row>
    <row r="235" spans="1:7" x14ac:dyDescent="0.25">
      <c r="A235" s="81"/>
      <c r="B235" s="124"/>
      <c r="C235" s="80"/>
      <c r="D235" s="36"/>
      <c r="E235" s="36"/>
      <c r="F235" s="133"/>
      <c r="G235" s="134"/>
    </row>
    <row r="236" spans="1:7" x14ac:dyDescent="0.25">
      <c r="A236" s="81"/>
      <c r="B236" s="124"/>
      <c r="C236" s="80"/>
      <c r="D236" s="36"/>
      <c r="E236" s="36"/>
      <c r="F236" s="133"/>
      <c r="G236" s="134"/>
    </row>
    <row r="237" spans="1:7" x14ac:dyDescent="0.25">
      <c r="A237" s="81"/>
      <c r="B237" s="124"/>
      <c r="C237" s="80"/>
      <c r="D237" s="36"/>
      <c r="E237" s="36"/>
      <c r="F237" s="133"/>
      <c r="G237" s="134"/>
    </row>
    <row r="238" spans="1:7" x14ac:dyDescent="0.25">
      <c r="A238" s="81"/>
      <c r="B238" s="124"/>
      <c r="C238" s="80"/>
      <c r="D238" s="36"/>
      <c r="E238" s="36"/>
      <c r="F238" s="133"/>
      <c r="G238" s="134"/>
    </row>
    <row r="239" spans="1:7" ht="15.6" thickBot="1" x14ac:dyDescent="0.3">
      <c r="A239" s="143"/>
      <c r="B239" s="144"/>
      <c r="C239" s="145"/>
      <c r="D239" s="94"/>
      <c r="E239" s="94"/>
      <c r="F239" s="135"/>
      <c r="G239" s="136"/>
    </row>
    <row r="240" spans="1:7" x14ac:dyDescent="0.25">
      <c r="A240" s="806"/>
      <c r="B240" s="807"/>
      <c r="C240" s="807"/>
      <c r="D240" s="52"/>
      <c r="E240" s="52"/>
      <c r="F240" s="53"/>
      <c r="G240" s="139"/>
    </row>
    <row r="241" spans="1:7" x14ac:dyDescent="0.25">
      <c r="A241" s="786" t="s">
        <v>806</v>
      </c>
      <c r="B241" s="787"/>
      <c r="C241" s="787"/>
      <c r="D241" s="211"/>
      <c r="E241" s="211"/>
      <c r="F241" s="212"/>
      <c r="G241" s="596"/>
    </row>
    <row r="242" spans="1:7" ht="15.6" thickBot="1" x14ac:dyDescent="0.3">
      <c r="A242" s="788"/>
      <c r="B242" s="789"/>
      <c r="C242" s="789"/>
      <c r="D242" s="214"/>
      <c r="E242" s="214"/>
      <c r="F242" s="215"/>
      <c r="G242" s="562"/>
    </row>
    <row r="243" spans="1:7" x14ac:dyDescent="0.25">
      <c r="A243" s="217"/>
      <c r="B243" s="162"/>
      <c r="C243" s="280"/>
      <c r="D243" s="162"/>
      <c r="E243" s="162"/>
      <c r="F243" s="554"/>
      <c r="G243" s="554"/>
    </row>
    <row r="244" spans="1:7" x14ac:dyDescent="0.25">
      <c r="A244" s="783" t="str">
        <f>A170</f>
        <v>SECTION 7 : GUARD HOUSE</v>
      </c>
      <c r="B244" s="783"/>
      <c r="C244" s="783"/>
      <c r="D244" s="783"/>
      <c r="E244" s="783"/>
      <c r="F244" s="783"/>
      <c r="G244" s="783"/>
    </row>
    <row r="245" spans="1:7" ht="15.6" thickBot="1" x14ac:dyDescent="0.3">
      <c r="A245" s="222"/>
      <c r="B245" s="162"/>
      <c r="C245" s="280"/>
      <c r="D245" s="162"/>
      <c r="E245" s="162"/>
      <c r="F245" s="554"/>
      <c r="G245" s="554"/>
    </row>
    <row r="246" spans="1:7" x14ac:dyDescent="0.25">
      <c r="A246" s="603"/>
      <c r="B246" s="602"/>
      <c r="C246" s="602"/>
      <c r="D246" s="602"/>
      <c r="E246" s="602"/>
      <c r="F246" s="604"/>
      <c r="G246" s="605"/>
    </row>
    <row r="247" spans="1:7" x14ac:dyDescent="0.25">
      <c r="A247" s="168" t="s">
        <v>126</v>
      </c>
      <c r="B247" s="169" t="s">
        <v>127</v>
      </c>
      <c r="C247" s="169" t="s">
        <v>0</v>
      </c>
      <c r="D247" s="169" t="s">
        <v>1</v>
      </c>
      <c r="E247" s="169" t="s">
        <v>26</v>
      </c>
      <c r="F247" s="557" t="s">
        <v>2</v>
      </c>
      <c r="G247" s="558" t="s">
        <v>3</v>
      </c>
    </row>
    <row r="248" spans="1:7" x14ac:dyDescent="0.25">
      <c r="A248" s="168" t="s">
        <v>128</v>
      </c>
      <c r="B248" s="169" t="s">
        <v>129</v>
      </c>
      <c r="C248" s="172"/>
      <c r="D248" s="173"/>
      <c r="E248" s="173"/>
      <c r="F248" s="550"/>
      <c r="G248" s="271"/>
    </row>
    <row r="249" spans="1:7" ht="15.6" thickBot="1" x14ac:dyDescent="0.3">
      <c r="A249" s="177"/>
      <c r="B249" s="178"/>
      <c r="C249" s="178"/>
      <c r="D249" s="178"/>
      <c r="E249" s="178"/>
      <c r="F249" s="559"/>
      <c r="G249" s="560"/>
    </row>
    <row r="250" spans="1:7" ht="15.6" x14ac:dyDescent="0.3">
      <c r="A250" s="551"/>
      <c r="B250"/>
      <c r="C250" s="579" t="str">
        <f>C131</f>
        <v>SECTION NO. 7 - GUARD HOUSE</v>
      </c>
      <c r="D250" s="175"/>
      <c r="E250" s="175"/>
      <c r="F250" s="550"/>
      <c r="G250" s="271"/>
    </row>
    <row r="251" spans="1:7" ht="30.6" x14ac:dyDescent="0.3">
      <c r="A251" s="551"/>
      <c r="B251"/>
      <c r="C251" s="580" t="str">
        <f>C132</f>
        <v xml:space="preserve">REFURBISHMENT OF TLOKWENG CEMETERY </v>
      </c>
      <c r="D251" s="36"/>
      <c r="E251" s="36"/>
      <c r="F251" s="133"/>
      <c r="G251" s="134"/>
    </row>
    <row r="252" spans="1:7" ht="15.6" x14ac:dyDescent="0.3">
      <c r="A252" s="551"/>
      <c r="B252"/>
      <c r="C252" s="580"/>
      <c r="D252" s="175"/>
      <c r="E252" s="36"/>
      <c r="F252" s="133"/>
      <c r="G252" s="134"/>
    </row>
    <row r="253" spans="1:7" ht="15.6" x14ac:dyDescent="0.3">
      <c r="A253" s="551"/>
      <c r="B253"/>
      <c r="C253" s="552"/>
      <c r="D253" s="175"/>
      <c r="E253" s="36"/>
      <c r="F253" s="133"/>
      <c r="G253" s="134"/>
    </row>
    <row r="254" spans="1:7" ht="15.6" x14ac:dyDescent="0.3">
      <c r="A254" s="551"/>
      <c r="B254"/>
      <c r="C254" s="552" t="s">
        <v>136</v>
      </c>
      <c r="D254" s="175"/>
      <c r="E254" s="36"/>
      <c r="F254" s="133"/>
      <c r="G254" s="134"/>
    </row>
    <row r="255" spans="1:7" ht="15.6" x14ac:dyDescent="0.3">
      <c r="A255" s="551"/>
      <c r="B255"/>
      <c r="C255" s="552"/>
      <c r="D255" s="175"/>
      <c r="E255" s="36"/>
      <c r="F255" s="133"/>
      <c r="G255" s="134"/>
    </row>
    <row r="256" spans="1:7" ht="15.6" x14ac:dyDescent="0.3">
      <c r="A256" s="551">
        <v>7.3</v>
      </c>
      <c r="B256"/>
      <c r="C256" s="552" t="s">
        <v>138</v>
      </c>
      <c r="D256" s="175"/>
      <c r="E256" s="36"/>
      <c r="F256" s="133"/>
      <c r="G256" s="134"/>
    </row>
    <row r="257" spans="1:7" ht="15.6" x14ac:dyDescent="0.3">
      <c r="A257" s="551"/>
      <c r="B257"/>
      <c r="C257" s="552"/>
      <c r="D257" s="175"/>
      <c r="E257" s="36"/>
      <c r="F257" s="133"/>
      <c r="G257" s="134"/>
    </row>
    <row r="258" spans="1:7" ht="15.6" x14ac:dyDescent="0.3">
      <c r="A258" s="551"/>
      <c r="B258"/>
      <c r="C258" s="552" t="s">
        <v>121</v>
      </c>
      <c r="D258" s="175"/>
      <c r="E258" s="36"/>
      <c r="F258" s="133"/>
      <c r="G258" s="134"/>
    </row>
    <row r="259" spans="1:7" ht="15.6" x14ac:dyDescent="0.3">
      <c r="A259" s="551"/>
      <c r="B259"/>
      <c r="C259" s="552"/>
      <c r="D259" s="175"/>
      <c r="E259" s="36"/>
      <c r="F259" s="133"/>
      <c r="G259" s="134"/>
    </row>
    <row r="260" spans="1:7" ht="15.6" x14ac:dyDescent="0.3">
      <c r="A260" s="551"/>
      <c r="B260"/>
      <c r="C260" s="552" t="s">
        <v>390</v>
      </c>
      <c r="D260" s="175"/>
      <c r="E260" s="36"/>
      <c r="F260" s="133"/>
      <c r="G260" s="134"/>
    </row>
    <row r="261" spans="1:7" ht="15.6" x14ac:dyDescent="0.3">
      <c r="A261" s="551"/>
      <c r="B261"/>
      <c r="C261" s="552"/>
      <c r="D261" s="175"/>
      <c r="E261" s="36"/>
      <c r="F261" s="133"/>
      <c r="G261" s="134"/>
    </row>
    <row r="262" spans="1:7" ht="30.6" x14ac:dyDescent="0.3">
      <c r="A262" s="551"/>
      <c r="B262"/>
      <c r="C262" s="552" t="s">
        <v>391</v>
      </c>
      <c r="D262" s="175"/>
      <c r="E262" s="36"/>
      <c r="F262" s="133"/>
      <c r="G262" s="134"/>
    </row>
    <row r="263" spans="1:7" x14ac:dyDescent="0.25">
      <c r="A263" s="81"/>
      <c r="B263" s="124"/>
      <c r="C263" s="80"/>
      <c r="D263" s="36"/>
      <c r="E263" s="36"/>
      <c r="F263" s="133"/>
      <c r="G263" s="134"/>
    </row>
    <row r="264" spans="1:7" ht="15.6" x14ac:dyDescent="0.3">
      <c r="A264" s="551" t="s">
        <v>730</v>
      </c>
      <c r="B264"/>
      <c r="C264" s="552" t="s">
        <v>392</v>
      </c>
      <c r="D264" s="175" t="s">
        <v>130</v>
      </c>
      <c r="E264" s="175">
        <v>25.43</v>
      </c>
      <c r="F264" s="550"/>
      <c r="G264" s="271"/>
    </row>
    <row r="265" spans="1:7" x14ac:dyDescent="0.25">
      <c r="A265" s="81"/>
      <c r="B265" s="124"/>
      <c r="C265" s="80"/>
      <c r="D265" s="36"/>
      <c r="E265" s="36"/>
      <c r="F265" s="133"/>
      <c r="G265" s="134"/>
    </row>
    <row r="266" spans="1:7" ht="15.6" x14ac:dyDescent="0.3">
      <c r="A266" s="551"/>
      <c r="B266"/>
      <c r="C266" s="552" t="s">
        <v>139</v>
      </c>
      <c r="D266" s="36"/>
      <c r="E266" s="36"/>
      <c r="F266" s="133"/>
      <c r="G266" s="134"/>
    </row>
    <row r="267" spans="1:7" ht="15.6" x14ac:dyDescent="0.3">
      <c r="A267" s="551"/>
      <c r="B267"/>
      <c r="C267" s="552"/>
      <c r="D267" s="36"/>
      <c r="E267" s="36"/>
      <c r="F267" s="133"/>
      <c r="G267" s="134"/>
    </row>
    <row r="268" spans="1:7" ht="15.6" x14ac:dyDescent="0.3">
      <c r="A268" s="551"/>
      <c r="B268"/>
      <c r="C268" s="552" t="s">
        <v>393</v>
      </c>
      <c r="D268" s="36"/>
      <c r="E268" s="36"/>
      <c r="F268" s="133"/>
      <c r="G268" s="134"/>
    </row>
    <row r="269" spans="1:7" ht="15.6" x14ac:dyDescent="0.3">
      <c r="A269" s="551"/>
      <c r="B269"/>
      <c r="C269" s="552"/>
      <c r="D269" s="36"/>
      <c r="E269" s="36"/>
      <c r="F269" s="133"/>
      <c r="G269" s="134"/>
    </row>
    <row r="270" spans="1:7" ht="15.6" x14ac:dyDescent="0.3">
      <c r="A270" s="551" t="s">
        <v>731</v>
      </c>
      <c r="B270"/>
      <c r="C270" s="552" t="s">
        <v>392</v>
      </c>
      <c r="D270" s="175" t="s">
        <v>130</v>
      </c>
      <c r="E270" s="175">
        <v>163.31</v>
      </c>
      <c r="F270" s="550"/>
      <c r="G270" s="271"/>
    </row>
    <row r="271" spans="1:7" ht="15.6" x14ac:dyDescent="0.3">
      <c r="A271" s="551"/>
      <c r="B271"/>
      <c r="C271" s="552"/>
      <c r="D271" s="175"/>
      <c r="E271" s="175"/>
      <c r="F271" s="550"/>
      <c r="G271" s="271"/>
    </row>
    <row r="272" spans="1:7" s="219" customFormat="1" ht="15.6" x14ac:dyDescent="0.3">
      <c r="A272" s="551" t="s">
        <v>732</v>
      </c>
      <c r="B272"/>
      <c r="C272" s="552" t="s">
        <v>733</v>
      </c>
      <c r="D272" s="175" t="s">
        <v>130</v>
      </c>
      <c r="E272" s="175">
        <v>26.28</v>
      </c>
      <c r="F272" s="550"/>
      <c r="G272" s="271"/>
    </row>
    <row r="273" spans="1:7" s="219" customFormat="1" ht="15.6" x14ac:dyDescent="0.3">
      <c r="A273" s="551"/>
      <c r="B273"/>
      <c r="C273" s="552"/>
      <c r="D273" s="175"/>
      <c r="E273" s="175"/>
      <c r="F273" s="550"/>
      <c r="G273" s="271"/>
    </row>
    <row r="274" spans="1:7" s="219" customFormat="1" ht="15.6" x14ac:dyDescent="0.3">
      <c r="A274" s="551" t="s">
        <v>734</v>
      </c>
      <c r="B274"/>
      <c r="C274" s="552" t="s">
        <v>735</v>
      </c>
      <c r="D274" s="175" t="s">
        <v>125</v>
      </c>
      <c r="E274" s="175">
        <v>0.61</v>
      </c>
      <c r="F274" s="550"/>
      <c r="G274" s="271"/>
    </row>
    <row r="275" spans="1:7" s="219" customFormat="1" ht="15.6" x14ac:dyDescent="0.3">
      <c r="A275" s="551"/>
      <c r="B275"/>
      <c r="C275" s="552"/>
      <c r="D275" s="175"/>
      <c r="E275" s="175"/>
      <c r="F275" s="550"/>
      <c r="G275" s="271"/>
    </row>
    <row r="276" spans="1:7" s="219" customFormat="1" ht="15.6" x14ac:dyDescent="0.3">
      <c r="A276" s="551" t="s">
        <v>736</v>
      </c>
      <c r="B276"/>
      <c r="C276" s="552" t="s">
        <v>737</v>
      </c>
      <c r="D276" s="175" t="s">
        <v>7</v>
      </c>
      <c r="E276" s="175">
        <v>12.39</v>
      </c>
      <c r="F276" s="550"/>
      <c r="G276" s="271"/>
    </row>
    <row r="277" spans="1:7" s="219" customFormat="1" ht="15.6" x14ac:dyDescent="0.3">
      <c r="A277" s="551"/>
      <c r="B277"/>
      <c r="C277" s="552"/>
      <c r="D277" s="175"/>
      <c r="E277" s="175"/>
      <c r="F277" s="550"/>
      <c r="G277" s="271"/>
    </row>
    <row r="278" spans="1:7" s="219" customFormat="1" ht="15.6" x14ac:dyDescent="0.3">
      <c r="A278" s="551" t="s">
        <v>738</v>
      </c>
      <c r="B278"/>
      <c r="C278" s="552" t="s">
        <v>394</v>
      </c>
      <c r="D278" s="175" t="s">
        <v>130</v>
      </c>
      <c r="E278" s="175">
        <v>20</v>
      </c>
      <c r="F278" s="550"/>
      <c r="G278" s="271"/>
    </row>
    <row r="279" spans="1:7" x14ac:dyDescent="0.25">
      <c r="A279" s="81"/>
      <c r="B279" s="124"/>
      <c r="C279" s="80"/>
      <c r="D279" s="36"/>
      <c r="E279" s="36"/>
      <c r="F279" s="133"/>
      <c r="G279" s="134"/>
    </row>
    <row r="280" spans="1:7" s="219" customFormat="1" ht="45.6" x14ac:dyDescent="0.3">
      <c r="A280" s="551"/>
      <c r="B280"/>
      <c r="C280" s="552" t="s">
        <v>395</v>
      </c>
      <c r="D280" s="175"/>
      <c r="E280" s="175"/>
      <c r="F280" s="550"/>
      <c r="G280" s="271"/>
    </row>
    <row r="281" spans="1:7" x14ac:dyDescent="0.25">
      <c r="A281" s="81"/>
      <c r="B281" s="124"/>
      <c r="C281" s="80"/>
      <c r="D281" s="36"/>
      <c r="E281" s="36"/>
      <c r="F281" s="133"/>
      <c r="G281" s="134"/>
    </row>
    <row r="282" spans="1:7" ht="15.6" x14ac:dyDescent="0.3">
      <c r="A282" s="551" t="s">
        <v>789</v>
      </c>
      <c r="B282"/>
      <c r="C282" s="552" t="s">
        <v>396</v>
      </c>
      <c r="D282" s="175" t="s">
        <v>130</v>
      </c>
      <c r="E282" s="175">
        <v>200.23</v>
      </c>
      <c r="F282" s="550"/>
      <c r="G282" s="271"/>
    </row>
    <row r="283" spans="1:7" ht="15.6" x14ac:dyDescent="0.3">
      <c r="A283" s="551"/>
      <c r="B283"/>
      <c r="C283" s="552"/>
      <c r="D283" s="175"/>
      <c r="E283" s="175"/>
      <c r="F283" s="550"/>
      <c r="G283" s="271"/>
    </row>
    <row r="284" spans="1:7" ht="15.6" x14ac:dyDescent="0.3">
      <c r="A284" s="551"/>
      <c r="B284"/>
      <c r="C284" s="552" t="s">
        <v>140</v>
      </c>
      <c r="D284" s="175"/>
      <c r="E284" s="175"/>
      <c r="F284" s="550"/>
      <c r="G284" s="271"/>
    </row>
    <row r="285" spans="1:7" ht="15.6" x14ac:dyDescent="0.3">
      <c r="A285" s="551"/>
      <c r="B285"/>
      <c r="C285" s="552"/>
      <c r="D285" s="175"/>
      <c r="E285" s="175"/>
      <c r="F285" s="550"/>
      <c r="G285" s="271"/>
    </row>
    <row r="286" spans="1:7" ht="15.6" x14ac:dyDescent="0.3">
      <c r="A286" s="551" t="s">
        <v>790</v>
      </c>
      <c r="B286"/>
      <c r="C286" s="552" t="s">
        <v>397</v>
      </c>
      <c r="D286" s="175" t="s">
        <v>7</v>
      </c>
      <c r="E286" s="175">
        <v>650</v>
      </c>
      <c r="F286" s="550"/>
      <c r="G286" s="271"/>
    </row>
    <row r="287" spans="1:7" x14ac:dyDescent="0.25">
      <c r="A287" s="81"/>
      <c r="B287" s="124"/>
      <c r="C287" s="80"/>
      <c r="D287" s="36"/>
      <c r="E287" s="36"/>
      <c r="F287" s="133"/>
      <c r="G287" s="134"/>
    </row>
    <row r="288" spans="1:7" s="219" customFormat="1" ht="15.6" x14ac:dyDescent="0.3">
      <c r="A288" s="551" t="s">
        <v>791</v>
      </c>
      <c r="B288"/>
      <c r="C288" s="552" t="s">
        <v>739</v>
      </c>
      <c r="D288" s="175" t="s">
        <v>130</v>
      </c>
      <c r="E288" s="175">
        <v>62.38</v>
      </c>
      <c r="F288" s="550"/>
      <c r="G288" s="271"/>
    </row>
    <row r="289" spans="1:7" x14ac:dyDescent="0.25">
      <c r="A289" s="81"/>
      <c r="B289" s="124"/>
      <c r="C289" s="80"/>
      <c r="D289" s="36"/>
      <c r="E289" s="36"/>
      <c r="F289" s="133"/>
      <c r="G289" s="134"/>
    </row>
    <row r="290" spans="1:7" x14ac:dyDescent="0.25">
      <c r="A290" s="81"/>
      <c r="B290" s="124"/>
      <c r="C290" s="80"/>
      <c r="D290" s="36"/>
      <c r="E290" s="36"/>
      <c r="F290" s="133"/>
      <c r="G290" s="134"/>
    </row>
    <row r="291" spans="1:7" x14ac:dyDescent="0.25">
      <c r="A291" s="81"/>
      <c r="B291" s="124"/>
      <c r="C291" s="80"/>
      <c r="D291" s="36"/>
      <c r="E291" s="36"/>
      <c r="F291" s="133"/>
      <c r="G291" s="134"/>
    </row>
    <row r="292" spans="1:7" x14ac:dyDescent="0.25">
      <c r="A292" s="81"/>
      <c r="B292" s="124"/>
      <c r="C292" s="80"/>
      <c r="D292" s="36"/>
      <c r="E292" s="36"/>
      <c r="F292" s="133"/>
      <c r="G292" s="134"/>
    </row>
    <row r="293" spans="1:7" x14ac:dyDescent="0.25">
      <c r="A293" s="81"/>
      <c r="B293" s="124"/>
      <c r="C293" s="80"/>
      <c r="D293" s="36"/>
      <c r="E293" s="36"/>
      <c r="F293" s="133"/>
      <c r="G293" s="134"/>
    </row>
    <row r="294" spans="1:7" x14ac:dyDescent="0.25">
      <c r="A294" s="81"/>
      <c r="B294" s="124"/>
      <c r="C294" s="80"/>
      <c r="D294" s="36"/>
      <c r="E294" s="36"/>
      <c r="F294" s="133"/>
      <c r="G294" s="134"/>
    </row>
    <row r="295" spans="1:7" x14ac:dyDescent="0.25">
      <c r="A295" s="81"/>
      <c r="B295" s="124"/>
      <c r="C295" s="80"/>
      <c r="D295" s="36"/>
      <c r="E295" s="36"/>
      <c r="F295" s="133"/>
      <c r="G295" s="134"/>
    </row>
    <row r="296" spans="1:7" x14ac:dyDescent="0.25">
      <c r="A296" s="81"/>
      <c r="B296" s="124"/>
      <c r="C296" s="80"/>
      <c r="D296" s="36"/>
      <c r="E296" s="36"/>
      <c r="F296" s="133"/>
      <c r="G296" s="134"/>
    </row>
    <row r="297" spans="1:7" x14ac:dyDescent="0.25">
      <c r="A297" s="81"/>
      <c r="B297" s="124"/>
      <c r="C297" s="80"/>
      <c r="D297" s="36"/>
      <c r="E297" s="36"/>
      <c r="F297" s="133"/>
      <c r="G297" s="134"/>
    </row>
    <row r="298" spans="1:7" x14ac:dyDescent="0.25">
      <c r="A298" s="81"/>
      <c r="B298" s="124"/>
      <c r="C298" s="80"/>
      <c r="D298" s="36"/>
      <c r="E298" s="36"/>
      <c r="F298" s="133"/>
      <c r="G298" s="134"/>
    </row>
    <row r="299" spans="1:7" x14ac:dyDescent="0.25">
      <c r="A299" s="81"/>
      <c r="B299" s="124"/>
      <c r="C299" s="80"/>
      <c r="D299" s="36"/>
      <c r="E299" s="36"/>
      <c r="F299" s="133"/>
      <c r="G299" s="134"/>
    </row>
    <row r="300" spans="1:7" x14ac:dyDescent="0.25">
      <c r="A300" s="81"/>
      <c r="B300" s="124"/>
      <c r="C300" s="80"/>
      <c r="D300" s="36"/>
      <c r="E300" s="36"/>
      <c r="F300" s="133"/>
      <c r="G300" s="134"/>
    </row>
    <row r="301" spans="1:7" x14ac:dyDescent="0.25">
      <c r="A301" s="81"/>
      <c r="B301" s="124"/>
      <c r="C301" s="80"/>
      <c r="D301" s="36"/>
      <c r="E301" s="36"/>
      <c r="F301" s="133"/>
      <c r="G301" s="134"/>
    </row>
    <row r="302" spans="1:7" x14ac:dyDescent="0.25">
      <c r="A302" s="81"/>
      <c r="B302" s="124"/>
      <c r="C302" s="80"/>
      <c r="D302" s="36"/>
      <c r="E302" s="36"/>
      <c r="F302" s="133"/>
      <c r="G302" s="134"/>
    </row>
    <row r="303" spans="1:7" x14ac:dyDescent="0.25">
      <c r="A303" s="81"/>
      <c r="B303" s="124"/>
      <c r="C303" s="80"/>
      <c r="D303" s="36"/>
      <c r="E303" s="36"/>
      <c r="F303" s="133"/>
      <c r="G303" s="134"/>
    </row>
    <row r="304" spans="1:7" x14ac:dyDescent="0.25">
      <c r="A304" s="81"/>
      <c r="B304" s="124"/>
      <c r="C304" s="80"/>
      <c r="D304" s="36"/>
      <c r="E304" s="36"/>
      <c r="F304" s="133"/>
      <c r="G304" s="134"/>
    </row>
    <row r="305" spans="1:7" x14ac:dyDescent="0.25">
      <c r="A305" s="81"/>
      <c r="B305" s="124"/>
      <c r="C305" s="80"/>
      <c r="D305" s="36"/>
      <c r="E305" s="36"/>
      <c r="F305" s="133"/>
      <c r="G305" s="134"/>
    </row>
    <row r="306" spans="1:7" x14ac:dyDescent="0.25">
      <c r="A306" s="81"/>
      <c r="B306" s="124"/>
      <c r="C306" s="80"/>
      <c r="D306" s="36"/>
      <c r="E306" s="36"/>
      <c r="F306" s="133"/>
      <c r="G306" s="134"/>
    </row>
    <row r="307" spans="1:7" x14ac:dyDescent="0.25">
      <c r="A307" s="81"/>
      <c r="B307" s="124"/>
      <c r="C307" s="80"/>
      <c r="D307" s="36"/>
      <c r="E307" s="36"/>
      <c r="F307" s="133"/>
      <c r="G307" s="134"/>
    </row>
    <row r="308" spans="1:7" x14ac:dyDescent="0.25">
      <c r="A308" s="81"/>
      <c r="B308" s="124"/>
      <c r="C308" s="80"/>
      <c r="D308" s="36"/>
      <c r="E308" s="36"/>
      <c r="F308" s="133"/>
      <c r="G308" s="134"/>
    </row>
    <row r="309" spans="1:7" x14ac:dyDescent="0.25">
      <c r="A309" s="81"/>
      <c r="B309" s="124"/>
      <c r="C309" s="80"/>
      <c r="D309" s="36"/>
      <c r="E309" s="36"/>
      <c r="F309" s="133"/>
      <c r="G309" s="134"/>
    </row>
    <row r="310" spans="1:7" x14ac:dyDescent="0.25">
      <c r="A310" s="81"/>
      <c r="B310" s="124"/>
      <c r="C310" s="80"/>
      <c r="D310" s="36"/>
      <c r="E310" s="36"/>
      <c r="F310" s="133"/>
      <c r="G310" s="134"/>
    </row>
    <row r="311" spans="1:7" x14ac:dyDescent="0.25">
      <c r="A311" s="81"/>
      <c r="B311" s="124"/>
      <c r="C311" s="80"/>
      <c r="D311" s="36"/>
      <c r="E311" s="36"/>
      <c r="F311" s="133"/>
      <c r="G311" s="134"/>
    </row>
    <row r="312" spans="1:7" x14ac:dyDescent="0.25">
      <c r="A312" s="81"/>
      <c r="B312" s="124"/>
      <c r="C312" s="80"/>
      <c r="D312" s="36"/>
      <c r="E312" s="36"/>
      <c r="F312" s="133"/>
      <c r="G312" s="134"/>
    </row>
    <row r="313" spans="1:7" ht="15.6" thickBot="1" x14ac:dyDescent="0.3">
      <c r="A313" s="143"/>
      <c r="B313" s="144"/>
      <c r="C313" s="145"/>
      <c r="D313" s="94"/>
      <c r="E313" s="94"/>
      <c r="F313" s="135"/>
      <c r="G313" s="136"/>
    </row>
    <row r="314" spans="1:7" x14ac:dyDescent="0.25">
      <c r="A314" s="806"/>
      <c r="B314" s="807"/>
      <c r="C314" s="807"/>
      <c r="D314" s="52"/>
      <c r="E314" s="52"/>
      <c r="F314" s="53"/>
      <c r="G314" s="139"/>
    </row>
    <row r="315" spans="1:7" s="219" customFormat="1" x14ac:dyDescent="0.25">
      <c r="A315" s="786" t="s">
        <v>806</v>
      </c>
      <c r="B315" s="787"/>
      <c r="C315" s="787"/>
      <c r="D315" s="211"/>
      <c r="E315" s="211"/>
      <c r="F315" s="212"/>
      <c r="G315" s="596"/>
    </row>
    <row r="316" spans="1:7" ht="15.6" thickBot="1" x14ac:dyDescent="0.3">
      <c r="A316" s="804"/>
      <c r="B316" s="805"/>
      <c r="C316" s="805"/>
      <c r="D316" s="57"/>
      <c r="E316" s="57"/>
      <c r="F316" s="58"/>
      <c r="G316" s="140"/>
    </row>
    <row r="317" spans="1:7" x14ac:dyDescent="0.25">
      <c r="A317" s="601"/>
      <c r="B317" s="90"/>
      <c r="C317" s="33"/>
    </row>
    <row r="318" spans="1:7" x14ac:dyDescent="0.25">
      <c r="A318" s="783" t="str">
        <f>A244</f>
        <v>SECTION 7 : GUARD HOUSE</v>
      </c>
      <c r="B318" s="783"/>
      <c r="C318" s="783"/>
      <c r="D318" s="783"/>
      <c r="E318" s="783"/>
      <c r="F318" s="783"/>
      <c r="G318" s="783"/>
    </row>
    <row r="319" spans="1:7" ht="15.6" thickBot="1" x14ac:dyDescent="0.3">
      <c r="A319" s="222"/>
      <c r="B319" s="162"/>
      <c r="C319" s="280"/>
      <c r="D319" s="162"/>
      <c r="E319" s="162"/>
      <c r="F319" s="554"/>
      <c r="G319" s="554"/>
    </row>
    <row r="320" spans="1:7" x14ac:dyDescent="0.25">
      <c r="A320" s="163"/>
      <c r="B320" s="164"/>
      <c r="C320" s="164"/>
      <c r="D320" s="164"/>
      <c r="E320" s="164"/>
      <c r="F320" s="555"/>
      <c r="G320" s="556"/>
    </row>
    <row r="321" spans="1:7" x14ac:dyDescent="0.25">
      <c r="A321" s="168" t="s">
        <v>126</v>
      </c>
      <c r="B321" s="169" t="s">
        <v>127</v>
      </c>
      <c r="C321" s="169" t="s">
        <v>0</v>
      </c>
      <c r="D321" s="169" t="s">
        <v>1</v>
      </c>
      <c r="E321" s="169" t="s">
        <v>26</v>
      </c>
      <c r="F321" s="557" t="s">
        <v>2</v>
      </c>
      <c r="G321" s="558" t="s">
        <v>3</v>
      </c>
    </row>
    <row r="322" spans="1:7" x14ac:dyDescent="0.25">
      <c r="A322" s="168" t="s">
        <v>128</v>
      </c>
      <c r="B322" s="169" t="s">
        <v>129</v>
      </c>
      <c r="C322" s="172"/>
      <c r="D322" s="173"/>
      <c r="E322" s="173"/>
      <c r="F322" s="550"/>
      <c r="G322" s="271"/>
    </row>
    <row r="323" spans="1:7" ht="15.6" thickBot="1" x14ac:dyDescent="0.3">
      <c r="A323" s="120"/>
      <c r="B323" s="93"/>
      <c r="C323" s="93"/>
      <c r="D323" s="93"/>
      <c r="E323" s="93"/>
      <c r="F323" s="135"/>
      <c r="G323" s="136"/>
    </row>
    <row r="324" spans="1:7" ht="15.6" x14ac:dyDescent="0.3">
      <c r="A324" s="551"/>
      <c r="B324"/>
      <c r="C324" s="579" t="str">
        <f>C250</f>
        <v>SECTION NO. 7 - GUARD HOUSE</v>
      </c>
      <c r="D324" s="175"/>
      <c r="E324" s="175"/>
      <c r="F324" s="550"/>
      <c r="G324" s="271"/>
    </row>
    <row r="325" spans="1:7" ht="30.6" x14ac:dyDescent="0.3">
      <c r="A325" s="551"/>
      <c r="B325"/>
      <c r="C325" s="580" t="str">
        <f>C251</f>
        <v xml:space="preserve">REFURBISHMENT OF TLOKWENG CEMETERY </v>
      </c>
      <c r="D325" s="175"/>
      <c r="E325" s="175"/>
      <c r="F325" s="550"/>
      <c r="G325" s="271"/>
    </row>
    <row r="326" spans="1:7" x14ac:dyDescent="0.25">
      <c r="A326" s="175"/>
      <c r="B326" s="175"/>
      <c r="C326" s="175"/>
      <c r="D326" s="175"/>
      <c r="E326" s="175"/>
      <c r="F326" s="550"/>
      <c r="G326" s="271"/>
    </row>
    <row r="327" spans="1:7" x14ac:dyDescent="0.25">
      <c r="A327" s="175"/>
      <c r="B327" s="175"/>
      <c r="C327" s="175"/>
      <c r="D327" s="175"/>
      <c r="E327" s="175"/>
      <c r="F327" s="550"/>
      <c r="G327" s="271"/>
    </row>
    <row r="328" spans="1:7" x14ac:dyDescent="0.25">
      <c r="A328" s="175"/>
      <c r="B328" s="175"/>
      <c r="C328" s="175"/>
      <c r="D328" s="175"/>
      <c r="E328" s="175"/>
      <c r="F328" s="550"/>
      <c r="G328" s="271"/>
    </row>
    <row r="329" spans="1:7" ht="15.6" x14ac:dyDescent="0.3">
      <c r="A329" s="551">
        <v>7.4</v>
      </c>
      <c r="B329"/>
      <c r="C329" s="552" t="s">
        <v>137</v>
      </c>
      <c r="D329" s="175"/>
      <c r="E329" s="175"/>
      <c r="F329" s="550"/>
      <c r="G329" s="271"/>
    </row>
    <row r="330" spans="1:7" ht="15.6" x14ac:dyDescent="0.3">
      <c r="A330" s="551"/>
      <c r="B330"/>
      <c r="C330" s="552"/>
      <c r="D330" s="175"/>
      <c r="E330" s="175"/>
      <c r="F330" s="550"/>
      <c r="G330" s="271"/>
    </row>
    <row r="331" spans="1:7" ht="15.6" x14ac:dyDescent="0.3">
      <c r="A331" s="551" t="s">
        <v>792</v>
      </c>
      <c r="B331"/>
      <c r="C331" s="552" t="s">
        <v>142</v>
      </c>
      <c r="D331" s="175"/>
      <c r="E331" s="175"/>
      <c r="F331" s="550"/>
      <c r="G331" s="271"/>
    </row>
    <row r="332" spans="1:7" ht="15.6" x14ac:dyDescent="0.3">
      <c r="A332" s="551"/>
      <c r="B332"/>
      <c r="C332" s="552"/>
      <c r="D332" s="175"/>
      <c r="E332" s="175"/>
      <c r="F332" s="550"/>
      <c r="G332" s="271"/>
    </row>
    <row r="333" spans="1:7" ht="15.6" x14ac:dyDescent="0.3">
      <c r="A333" s="551"/>
      <c r="B333"/>
      <c r="C333" s="552" t="s">
        <v>398</v>
      </c>
      <c r="D333" s="175"/>
      <c r="E333" s="175"/>
      <c r="F333" s="550"/>
      <c r="G333" s="271"/>
    </row>
    <row r="334" spans="1:7" ht="15.6" x14ac:dyDescent="0.3">
      <c r="A334" s="551"/>
      <c r="B334"/>
      <c r="C334" s="552"/>
      <c r="D334" s="175"/>
      <c r="E334" s="175"/>
      <c r="F334" s="550"/>
      <c r="G334" s="271"/>
    </row>
    <row r="335" spans="1:7" ht="30.6" x14ac:dyDescent="0.3">
      <c r="A335" s="551"/>
      <c r="B335"/>
      <c r="C335" s="552" t="s">
        <v>399</v>
      </c>
      <c r="D335" s="175"/>
      <c r="E335" s="175"/>
      <c r="F335" s="550"/>
      <c r="G335" s="271"/>
    </row>
    <row r="336" spans="1:7" ht="15.6" x14ac:dyDescent="0.3">
      <c r="A336" s="551"/>
      <c r="B336"/>
      <c r="C336" s="552"/>
      <c r="D336" s="175"/>
      <c r="E336" s="175"/>
      <c r="F336" s="550"/>
      <c r="G336" s="271"/>
    </row>
    <row r="337" spans="1:7" ht="45.6" x14ac:dyDescent="0.3">
      <c r="A337" s="551" t="s">
        <v>793</v>
      </c>
      <c r="B337"/>
      <c r="C337" s="552" t="s">
        <v>400</v>
      </c>
      <c r="D337" s="175" t="s">
        <v>130</v>
      </c>
      <c r="E337" s="175">
        <v>187.83</v>
      </c>
      <c r="F337" s="550"/>
      <c r="G337" s="271"/>
    </row>
    <row r="338" spans="1:7" ht="15.6" x14ac:dyDescent="0.3">
      <c r="A338" s="551"/>
      <c r="B338"/>
      <c r="C338" s="552"/>
      <c r="D338" s="175"/>
      <c r="E338" s="175"/>
      <c r="F338" s="550"/>
      <c r="G338" s="271"/>
    </row>
    <row r="339" spans="1:7" ht="45.6" x14ac:dyDescent="0.3">
      <c r="A339" s="551"/>
      <c r="B339"/>
      <c r="C339" s="552" t="s">
        <v>401</v>
      </c>
      <c r="D339" s="175"/>
      <c r="E339" s="175"/>
      <c r="F339" s="550"/>
      <c r="G339" s="271"/>
    </row>
    <row r="340" spans="1:7" x14ac:dyDescent="0.25">
      <c r="A340" s="551"/>
      <c r="B340" s="341"/>
      <c r="C340" s="552"/>
      <c r="D340" s="175"/>
      <c r="E340" s="175"/>
      <c r="F340" s="550"/>
      <c r="G340" s="271"/>
    </row>
    <row r="341" spans="1:7" x14ac:dyDescent="0.25">
      <c r="A341" s="551" t="s">
        <v>794</v>
      </c>
      <c r="B341" s="341"/>
      <c r="C341" s="183" t="s">
        <v>805</v>
      </c>
      <c r="D341" s="175" t="s">
        <v>130</v>
      </c>
      <c r="E341" s="175">
        <v>31.5</v>
      </c>
      <c r="F341" s="550"/>
      <c r="G341" s="271"/>
    </row>
    <row r="342" spans="1:7" x14ac:dyDescent="0.25">
      <c r="A342" s="81"/>
      <c r="B342" s="124"/>
      <c r="C342" s="552" t="s">
        <v>804</v>
      </c>
      <c r="D342" s="36"/>
      <c r="E342" s="36"/>
      <c r="F342" s="133"/>
      <c r="G342" s="134"/>
    </row>
    <row r="343" spans="1:7" ht="15.6" x14ac:dyDescent="0.3">
      <c r="A343" s="551"/>
      <c r="B343"/>
      <c r="C343" s="552"/>
      <c r="D343" s="175"/>
      <c r="E343" s="175"/>
      <c r="F343" s="550"/>
      <c r="G343" s="271"/>
    </row>
    <row r="344" spans="1:7" x14ac:dyDescent="0.25">
      <c r="A344" s="81"/>
      <c r="B344" s="124"/>
      <c r="C344" s="80"/>
      <c r="D344" s="36"/>
      <c r="E344" s="36"/>
      <c r="F344" s="133"/>
      <c r="G344" s="134"/>
    </row>
    <row r="345" spans="1:7" ht="15.6" x14ac:dyDescent="0.3">
      <c r="A345" s="551"/>
      <c r="B345"/>
      <c r="C345" s="552"/>
      <c r="D345" s="175"/>
      <c r="E345" s="175"/>
      <c r="F345" s="550"/>
      <c r="G345" s="271"/>
    </row>
    <row r="346" spans="1:7" x14ac:dyDescent="0.25">
      <c r="A346" s="81"/>
      <c r="B346" s="124"/>
      <c r="C346" s="80"/>
      <c r="D346" s="36"/>
      <c r="E346" s="36"/>
      <c r="F346" s="133"/>
      <c r="G346" s="134"/>
    </row>
    <row r="347" spans="1:7" ht="15.6" x14ac:dyDescent="0.3">
      <c r="A347" s="551"/>
      <c r="B347"/>
      <c r="C347" s="552"/>
      <c r="D347" s="175"/>
      <c r="E347" s="175"/>
      <c r="F347" s="550"/>
      <c r="G347" s="271"/>
    </row>
    <row r="348" spans="1:7" x14ac:dyDescent="0.25">
      <c r="A348" s="81"/>
      <c r="B348" s="124"/>
      <c r="C348" s="80"/>
      <c r="D348" s="36"/>
      <c r="E348" s="36"/>
      <c r="F348" s="133"/>
      <c r="G348" s="134"/>
    </row>
    <row r="349" spans="1:7" x14ac:dyDescent="0.25">
      <c r="A349" s="81"/>
      <c r="B349" s="124"/>
      <c r="C349" s="80"/>
      <c r="D349" s="36"/>
      <c r="E349" s="36"/>
      <c r="F349" s="133"/>
      <c r="G349" s="134"/>
    </row>
    <row r="350" spans="1:7" x14ac:dyDescent="0.25">
      <c r="A350" s="81"/>
      <c r="B350" s="124"/>
      <c r="C350" s="80"/>
      <c r="D350" s="36"/>
      <c r="E350" s="36"/>
      <c r="F350" s="133"/>
      <c r="G350" s="134"/>
    </row>
    <row r="351" spans="1:7" x14ac:dyDescent="0.25">
      <c r="A351" s="81"/>
      <c r="B351" s="124"/>
      <c r="C351" s="80"/>
      <c r="D351" s="36"/>
      <c r="E351" s="36"/>
      <c r="F351" s="133"/>
      <c r="G351" s="134"/>
    </row>
    <row r="352" spans="1:7" x14ac:dyDescent="0.25">
      <c r="A352" s="81"/>
      <c r="B352" s="124"/>
      <c r="C352" s="80"/>
      <c r="D352" s="36"/>
      <c r="E352" s="36"/>
      <c r="F352" s="133"/>
      <c r="G352" s="134"/>
    </row>
    <row r="353" spans="1:7" x14ac:dyDescent="0.25">
      <c r="A353" s="81"/>
      <c r="B353" s="124"/>
      <c r="C353" s="80"/>
      <c r="D353" s="36"/>
      <c r="E353" s="36"/>
      <c r="F353" s="133"/>
      <c r="G353" s="134"/>
    </row>
    <row r="354" spans="1:7" x14ac:dyDescent="0.25">
      <c r="A354" s="81"/>
      <c r="B354" s="124"/>
      <c r="C354" s="80"/>
      <c r="D354" s="36"/>
      <c r="E354" s="36"/>
      <c r="F354" s="133"/>
      <c r="G354" s="134"/>
    </row>
    <row r="355" spans="1:7" x14ac:dyDescent="0.25">
      <c r="A355" s="81"/>
      <c r="B355" s="124"/>
      <c r="C355" s="80"/>
      <c r="D355" s="36"/>
      <c r="E355" s="36"/>
      <c r="F355" s="133"/>
      <c r="G355" s="134"/>
    </row>
    <row r="356" spans="1:7" x14ac:dyDescent="0.25">
      <c r="A356" s="81"/>
      <c r="B356" s="124"/>
      <c r="C356" s="80"/>
      <c r="D356" s="36"/>
      <c r="E356" s="36"/>
      <c r="F356" s="133"/>
      <c r="G356" s="134"/>
    </row>
    <row r="357" spans="1:7" x14ac:dyDescent="0.25">
      <c r="A357" s="81"/>
      <c r="B357" s="124"/>
      <c r="C357" s="80"/>
      <c r="D357" s="36"/>
      <c r="E357" s="36"/>
      <c r="F357" s="133"/>
      <c r="G357" s="134"/>
    </row>
    <row r="358" spans="1:7" x14ac:dyDescent="0.25">
      <c r="A358" s="81"/>
      <c r="B358" s="124"/>
      <c r="C358" s="80"/>
      <c r="D358" s="36"/>
      <c r="E358" s="36"/>
      <c r="F358" s="133"/>
      <c r="G358" s="134"/>
    </row>
    <row r="359" spans="1:7" x14ac:dyDescent="0.25">
      <c r="A359" s="81"/>
      <c r="B359" s="124"/>
      <c r="C359" s="80"/>
      <c r="D359" s="36"/>
      <c r="E359" s="36"/>
      <c r="F359" s="133"/>
      <c r="G359" s="134"/>
    </row>
    <row r="360" spans="1:7" x14ac:dyDescent="0.25">
      <c r="A360" s="81"/>
      <c r="B360" s="124"/>
      <c r="C360" s="80"/>
      <c r="D360" s="36"/>
      <c r="E360" s="36"/>
      <c r="F360" s="133"/>
      <c r="G360" s="134"/>
    </row>
    <row r="361" spans="1:7" x14ac:dyDescent="0.25">
      <c r="A361" s="81"/>
      <c r="B361" s="124"/>
      <c r="C361" s="80"/>
      <c r="D361" s="36"/>
      <c r="E361" s="36"/>
      <c r="F361" s="133"/>
      <c r="G361" s="134"/>
    </row>
    <row r="362" spans="1:7" x14ac:dyDescent="0.25">
      <c r="A362" s="81"/>
      <c r="B362" s="124"/>
      <c r="C362" s="80"/>
      <c r="D362" s="36"/>
      <c r="E362" s="36"/>
      <c r="F362" s="133"/>
      <c r="G362" s="134"/>
    </row>
    <row r="363" spans="1:7" x14ac:dyDescent="0.25">
      <c r="A363" s="81"/>
      <c r="B363" s="124"/>
      <c r="C363" s="80"/>
      <c r="D363" s="36"/>
      <c r="E363" s="36"/>
      <c r="F363" s="133"/>
      <c r="G363" s="134"/>
    </row>
    <row r="364" spans="1:7" x14ac:dyDescent="0.25">
      <c r="A364" s="81"/>
      <c r="B364" s="124"/>
      <c r="C364" s="80"/>
      <c r="D364" s="36"/>
      <c r="E364" s="36"/>
      <c r="F364" s="133"/>
      <c r="G364" s="134"/>
    </row>
    <row r="365" spans="1:7" x14ac:dyDescent="0.25">
      <c r="A365" s="81"/>
      <c r="B365" s="124"/>
      <c r="C365" s="80"/>
      <c r="D365" s="36"/>
      <c r="E365" s="36"/>
      <c r="F365" s="133"/>
      <c r="G365" s="134"/>
    </row>
    <row r="366" spans="1:7" x14ac:dyDescent="0.25">
      <c r="A366" s="81"/>
      <c r="B366" s="124"/>
      <c r="C366" s="80"/>
      <c r="D366" s="36"/>
      <c r="E366" s="36"/>
      <c r="F366" s="133"/>
      <c r="G366" s="134"/>
    </row>
    <row r="367" spans="1:7" x14ac:dyDescent="0.25">
      <c r="A367" s="81"/>
      <c r="B367" s="124"/>
      <c r="C367" s="80"/>
      <c r="D367" s="36"/>
      <c r="E367" s="36"/>
      <c r="F367" s="133"/>
      <c r="G367" s="134"/>
    </row>
    <row r="368" spans="1:7" x14ac:dyDescent="0.25">
      <c r="A368" s="81"/>
      <c r="B368" s="124"/>
      <c r="C368" s="80"/>
      <c r="D368" s="36"/>
      <c r="E368" s="36"/>
      <c r="F368" s="133"/>
      <c r="G368" s="134"/>
    </row>
    <row r="369" spans="1:7" x14ac:dyDescent="0.25">
      <c r="A369" s="81"/>
      <c r="B369" s="124"/>
      <c r="C369" s="80"/>
      <c r="D369" s="36"/>
      <c r="E369" s="36"/>
      <c r="F369" s="133"/>
      <c r="G369" s="134"/>
    </row>
    <row r="370" spans="1:7" x14ac:dyDescent="0.25">
      <c r="A370" s="81"/>
      <c r="B370" s="124"/>
      <c r="C370" s="80"/>
      <c r="D370" s="36"/>
      <c r="E370" s="36"/>
      <c r="F370" s="133"/>
      <c r="G370" s="134"/>
    </row>
    <row r="371" spans="1:7" x14ac:dyDescent="0.25">
      <c r="A371" s="81"/>
      <c r="B371" s="124"/>
      <c r="C371" s="80"/>
      <c r="D371" s="36"/>
      <c r="E371" s="36"/>
      <c r="F371" s="133"/>
      <c r="G371" s="134"/>
    </row>
    <row r="372" spans="1:7" x14ac:dyDescent="0.25">
      <c r="A372" s="81"/>
      <c r="B372" s="124"/>
      <c r="C372" s="80"/>
      <c r="D372" s="36"/>
      <c r="E372" s="36"/>
      <c r="F372" s="133"/>
      <c r="G372" s="134"/>
    </row>
    <row r="373" spans="1:7" x14ac:dyDescent="0.25">
      <c r="A373" s="81"/>
      <c r="B373" s="124"/>
      <c r="C373" s="80"/>
      <c r="D373" s="36"/>
      <c r="E373" s="36"/>
      <c r="F373" s="133"/>
      <c r="G373" s="134"/>
    </row>
    <row r="374" spans="1:7" x14ac:dyDescent="0.25">
      <c r="A374" s="81"/>
      <c r="B374" s="124"/>
      <c r="C374" s="80"/>
      <c r="D374" s="36"/>
      <c r="E374" s="36"/>
      <c r="F374" s="133"/>
      <c r="G374" s="134"/>
    </row>
    <row r="375" spans="1:7" x14ac:dyDescent="0.25">
      <c r="A375" s="81"/>
      <c r="B375" s="124"/>
      <c r="C375" s="80"/>
      <c r="D375" s="36"/>
      <c r="E375" s="36"/>
      <c r="F375" s="133"/>
      <c r="G375" s="134"/>
    </row>
    <row r="376" spans="1:7" x14ac:dyDescent="0.25">
      <c r="A376" s="81"/>
      <c r="B376" s="124"/>
      <c r="C376" s="80"/>
      <c r="D376" s="36"/>
      <c r="E376" s="36"/>
      <c r="F376" s="133"/>
      <c r="G376" s="134"/>
    </row>
    <row r="377" spans="1:7" x14ac:dyDescent="0.25">
      <c r="A377" s="81"/>
      <c r="B377" s="124"/>
      <c r="C377" s="80"/>
      <c r="D377" s="36"/>
      <c r="E377" s="36"/>
      <c r="F377" s="133"/>
      <c r="G377" s="134"/>
    </row>
    <row r="378" spans="1:7" x14ac:dyDescent="0.25">
      <c r="A378" s="81"/>
      <c r="B378" s="124"/>
      <c r="C378" s="80"/>
      <c r="D378" s="36"/>
      <c r="E378" s="36"/>
      <c r="F378" s="133"/>
      <c r="G378" s="134"/>
    </row>
    <row r="379" spans="1:7" x14ac:dyDescent="0.25">
      <c r="A379" s="81"/>
      <c r="B379" s="124"/>
      <c r="C379" s="80"/>
      <c r="D379" s="36"/>
      <c r="E379" s="36"/>
      <c r="F379" s="133"/>
      <c r="G379" s="134"/>
    </row>
    <row r="380" spans="1:7" x14ac:dyDescent="0.25">
      <c r="A380" s="81"/>
      <c r="B380" s="124"/>
      <c r="C380" s="80"/>
      <c r="D380" s="36"/>
      <c r="E380" s="36"/>
      <c r="F380" s="133"/>
      <c r="G380" s="134"/>
    </row>
    <row r="381" spans="1:7" x14ac:dyDescent="0.25">
      <c r="A381" s="81"/>
      <c r="B381" s="124"/>
      <c r="C381" s="80"/>
      <c r="D381" s="36"/>
      <c r="E381" s="36"/>
      <c r="F381" s="133"/>
      <c r="G381" s="134"/>
    </row>
    <row r="382" spans="1:7" x14ac:dyDescent="0.25">
      <c r="A382" s="81"/>
      <c r="B382" s="124"/>
      <c r="C382" s="80"/>
      <c r="D382" s="36"/>
      <c r="E382" s="36"/>
      <c r="F382" s="133"/>
      <c r="G382" s="134"/>
    </row>
    <row r="383" spans="1:7" x14ac:dyDescent="0.25">
      <c r="A383" s="81"/>
      <c r="B383" s="124"/>
      <c r="C383" s="80"/>
      <c r="D383" s="36"/>
      <c r="E383" s="36"/>
      <c r="F383" s="133"/>
      <c r="G383" s="134"/>
    </row>
    <row r="384" spans="1:7" x14ac:dyDescent="0.25">
      <c r="A384" s="81"/>
      <c r="B384" s="124"/>
      <c r="C384" s="80"/>
      <c r="D384" s="36"/>
      <c r="E384" s="36"/>
      <c r="F384" s="133"/>
      <c r="G384" s="134"/>
    </row>
    <row r="385" spans="1:7" ht="15.6" thickBot="1" x14ac:dyDescent="0.3">
      <c r="A385" s="143"/>
      <c r="B385" s="144"/>
      <c r="C385" s="145"/>
      <c r="D385" s="94"/>
      <c r="E385" s="94"/>
      <c r="F385" s="135"/>
      <c r="G385" s="136"/>
    </row>
    <row r="386" spans="1:7" x14ac:dyDescent="0.25">
      <c r="A386" s="806"/>
      <c r="B386" s="807"/>
      <c r="C386" s="807"/>
      <c r="D386" s="52"/>
      <c r="E386" s="52"/>
      <c r="F386" s="53"/>
      <c r="G386" s="139"/>
    </row>
    <row r="387" spans="1:7" x14ac:dyDescent="0.25">
      <c r="A387" s="786" t="s">
        <v>806</v>
      </c>
      <c r="B387" s="787"/>
      <c r="C387" s="787"/>
      <c r="D387" s="211"/>
      <c r="E387" s="211"/>
      <c r="F387" s="212"/>
      <c r="G387" s="596"/>
    </row>
    <row r="388" spans="1:7" ht="15.6" thickBot="1" x14ac:dyDescent="0.3">
      <c r="A388" s="804"/>
      <c r="B388" s="805"/>
      <c r="C388" s="805"/>
      <c r="D388" s="57"/>
      <c r="E388" s="57"/>
      <c r="F388" s="58"/>
      <c r="G388" s="140"/>
    </row>
    <row r="389" spans="1:7" x14ac:dyDescent="0.25">
      <c r="A389" s="217"/>
      <c r="B389" s="162"/>
      <c r="C389" s="280"/>
      <c r="D389" s="162"/>
      <c r="E389" s="162"/>
      <c r="F389" s="554"/>
      <c r="G389" s="554"/>
    </row>
    <row r="390" spans="1:7" x14ac:dyDescent="0.25">
      <c r="A390" s="783" t="s">
        <v>807</v>
      </c>
      <c r="B390" s="783"/>
      <c r="C390" s="783"/>
      <c r="D390" s="783"/>
      <c r="E390" s="783"/>
      <c r="F390" s="783"/>
      <c r="G390" s="783"/>
    </row>
    <row r="391" spans="1:7" ht="15.6" thickBot="1" x14ac:dyDescent="0.3">
      <c r="A391" s="222"/>
      <c r="B391" s="162"/>
      <c r="C391" s="280"/>
      <c r="D391" s="162"/>
      <c r="E391" s="162"/>
      <c r="F391" s="554"/>
      <c r="G391" s="554"/>
    </row>
    <row r="392" spans="1:7" x14ac:dyDescent="0.25">
      <c r="A392" s="163"/>
      <c r="B392" s="164"/>
      <c r="C392" s="164"/>
      <c r="D392" s="164"/>
      <c r="E392" s="164"/>
      <c r="F392" s="555"/>
      <c r="G392" s="556"/>
    </row>
    <row r="393" spans="1:7" x14ac:dyDescent="0.25">
      <c r="A393" s="168" t="s">
        <v>126</v>
      </c>
      <c r="B393" s="169" t="s">
        <v>127</v>
      </c>
      <c r="C393" s="169" t="s">
        <v>0</v>
      </c>
      <c r="D393" s="169" t="s">
        <v>1</v>
      </c>
      <c r="E393" s="169" t="s">
        <v>26</v>
      </c>
      <c r="F393" s="557" t="s">
        <v>2</v>
      </c>
      <c r="G393" s="558" t="s">
        <v>3</v>
      </c>
    </row>
    <row r="394" spans="1:7" x14ac:dyDescent="0.25">
      <c r="A394" s="168" t="s">
        <v>128</v>
      </c>
      <c r="B394" s="169" t="s">
        <v>129</v>
      </c>
      <c r="C394" s="172"/>
      <c r="D394" s="173"/>
      <c r="E394" s="173"/>
      <c r="F394" s="550"/>
      <c r="G394" s="271"/>
    </row>
    <row r="395" spans="1:7" ht="15.6" thickBot="1" x14ac:dyDescent="0.3">
      <c r="A395" s="177"/>
      <c r="B395" s="178"/>
      <c r="C395" s="178"/>
      <c r="D395" s="178"/>
      <c r="E395" s="178"/>
      <c r="F395" s="559"/>
      <c r="G395" s="560"/>
    </row>
    <row r="396" spans="1:7" ht="15.6" x14ac:dyDescent="0.3">
      <c r="A396" s="551"/>
      <c r="B396"/>
      <c r="C396" s="579" t="str">
        <f>C324</f>
        <v>SECTION NO. 7 - GUARD HOUSE</v>
      </c>
      <c r="D396" s="175"/>
      <c r="E396" s="175"/>
      <c r="F396" s="550"/>
      <c r="G396" s="271"/>
    </row>
    <row r="397" spans="1:7" ht="30.6" x14ac:dyDescent="0.3">
      <c r="A397" s="551"/>
      <c r="B397"/>
      <c r="C397" s="580" t="str">
        <f>C325</f>
        <v xml:space="preserve">REFURBISHMENT OF TLOKWENG CEMETERY </v>
      </c>
      <c r="D397" s="175"/>
      <c r="E397" s="175"/>
      <c r="F397" s="550"/>
      <c r="G397" s="271"/>
    </row>
    <row r="398" spans="1:7" x14ac:dyDescent="0.25">
      <c r="A398" s="81"/>
      <c r="B398" s="124"/>
      <c r="C398" s="80"/>
      <c r="D398" s="36"/>
      <c r="E398" s="36"/>
      <c r="F398" s="133"/>
      <c r="G398" s="134"/>
    </row>
    <row r="399" spans="1:7" x14ac:dyDescent="0.25">
      <c r="A399" s="551">
        <v>7.5</v>
      </c>
      <c r="B399" s="124"/>
      <c r="C399" s="552" t="s">
        <v>141</v>
      </c>
      <c r="D399" s="36"/>
      <c r="E399" s="36"/>
      <c r="F399" s="133"/>
      <c r="G399" s="134"/>
    </row>
    <row r="400" spans="1:7" x14ac:dyDescent="0.25">
      <c r="A400" s="81"/>
      <c r="B400" s="124"/>
      <c r="C400" s="80"/>
      <c r="D400" s="36"/>
      <c r="E400" s="36"/>
      <c r="F400" s="133"/>
      <c r="G400" s="134"/>
    </row>
    <row r="401" spans="1:7" s="219" customFormat="1" ht="15.6" x14ac:dyDescent="0.3">
      <c r="A401" s="551"/>
      <c r="B401"/>
      <c r="C401" s="552" t="s">
        <v>146</v>
      </c>
      <c r="D401" s="175"/>
      <c r="E401" s="175"/>
      <c r="F401" s="550"/>
      <c r="G401" s="271"/>
    </row>
    <row r="402" spans="1:7" s="219" customFormat="1" ht="15.6" x14ac:dyDescent="0.3">
      <c r="A402" s="551"/>
      <c r="B402"/>
      <c r="C402" s="552"/>
      <c r="D402" s="175"/>
      <c r="E402" s="175"/>
      <c r="F402" s="550"/>
      <c r="G402" s="271"/>
    </row>
    <row r="403" spans="1:7" ht="30.6" x14ac:dyDescent="0.3">
      <c r="A403" s="551" t="s">
        <v>740</v>
      </c>
      <c r="B403"/>
      <c r="C403" s="552" t="s">
        <v>741</v>
      </c>
      <c r="D403" s="175" t="s">
        <v>6</v>
      </c>
      <c r="E403" s="175" t="s">
        <v>742</v>
      </c>
      <c r="F403" s="550"/>
      <c r="G403" s="271"/>
    </row>
    <row r="404" spans="1:7" x14ac:dyDescent="0.25">
      <c r="A404" s="81"/>
      <c r="B404" s="124"/>
      <c r="C404" s="80"/>
      <c r="D404" s="36"/>
      <c r="E404" s="36"/>
      <c r="F404" s="152"/>
      <c r="G404" s="153"/>
    </row>
    <row r="405" spans="1:7" ht="15.6" x14ac:dyDescent="0.3">
      <c r="A405" s="551" t="s">
        <v>743</v>
      </c>
      <c r="B405"/>
      <c r="C405" s="552" t="s">
        <v>744</v>
      </c>
      <c r="D405" s="175" t="s">
        <v>6</v>
      </c>
      <c r="E405" s="600" t="s">
        <v>745</v>
      </c>
      <c r="F405" s="550"/>
      <c r="G405" s="271"/>
    </row>
    <row r="406" spans="1:7" x14ac:dyDescent="0.25">
      <c r="A406" s="81"/>
      <c r="B406" s="124"/>
      <c r="C406" s="80"/>
      <c r="D406" s="36"/>
      <c r="E406" s="36"/>
      <c r="F406" s="152"/>
      <c r="G406" s="153"/>
    </row>
    <row r="407" spans="1:7" ht="15.6" x14ac:dyDescent="0.3">
      <c r="A407" s="551"/>
      <c r="B407"/>
      <c r="C407" s="552" t="s">
        <v>122</v>
      </c>
      <c r="D407" s="175"/>
      <c r="E407" s="175"/>
      <c r="F407" s="550"/>
      <c r="G407" s="271"/>
    </row>
    <row r="408" spans="1:7" ht="15.6" x14ac:dyDescent="0.3">
      <c r="A408" s="551"/>
      <c r="B408"/>
      <c r="C408" s="552"/>
      <c r="D408" s="175"/>
      <c r="E408" s="175"/>
      <c r="F408" s="550"/>
      <c r="G408" s="271"/>
    </row>
    <row r="409" spans="1:7" ht="15.6" x14ac:dyDescent="0.3">
      <c r="A409" s="551" t="s">
        <v>746</v>
      </c>
      <c r="B409"/>
      <c r="C409" s="552" t="s">
        <v>747</v>
      </c>
      <c r="D409" s="175" t="s">
        <v>116</v>
      </c>
      <c r="E409" s="175">
        <v>1</v>
      </c>
      <c r="F409" s="550"/>
      <c r="G409" s="271"/>
    </row>
    <row r="410" spans="1:7" x14ac:dyDescent="0.25">
      <c r="A410" s="81"/>
      <c r="B410" s="124"/>
      <c r="C410" s="80"/>
      <c r="D410" s="36"/>
      <c r="E410" s="36"/>
      <c r="F410" s="133"/>
      <c r="G410" s="134"/>
    </row>
    <row r="411" spans="1:7" ht="15.6" x14ac:dyDescent="0.3">
      <c r="A411" s="551" t="s">
        <v>820</v>
      </c>
      <c r="B411"/>
      <c r="C411" s="552" t="s">
        <v>770</v>
      </c>
      <c r="D411" s="175" t="s">
        <v>7</v>
      </c>
      <c r="E411" s="175">
        <v>162.44</v>
      </c>
      <c r="F411" s="550"/>
      <c r="G411" s="598"/>
    </row>
    <row r="412" spans="1:7" x14ac:dyDescent="0.25">
      <c r="A412" s="81"/>
      <c r="B412" s="124"/>
      <c r="C412" s="80"/>
      <c r="D412" s="36"/>
      <c r="E412" s="36"/>
      <c r="F412" s="133"/>
      <c r="G412" s="134"/>
    </row>
    <row r="413" spans="1:7" ht="15.6" x14ac:dyDescent="0.3">
      <c r="A413" s="551" t="s">
        <v>821</v>
      </c>
      <c r="B413"/>
      <c r="C413" s="552" t="s">
        <v>772</v>
      </c>
      <c r="D413" s="175" t="s">
        <v>130</v>
      </c>
      <c r="E413" s="175" t="s">
        <v>773</v>
      </c>
      <c r="F413" s="550"/>
      <c r="G413" s="598"/>
    </row>
    <row r="414" spans="1:7" x14ac:dyDescent="0.25">
      <c r="A414" s="81"/>
      <c r="B414" s="124"/>
      <c r="C414" s="80"/>
      <c r="D414" s="36"/>
      <c r="E414" s="36"/>
      <c r="F414" s="133"/>
      <c r="G414" s="134"/>
    </row>
    <row r="415" spans="1:7" x14ac:dyDescent="0.25">
      <c r="A415" s="81"/>
      <c r="B415" s="124"/>
      <c r="C415" s="80"/>
      <c r="D415" s="36"/>
      <c r="E415" s="36"/>
      <c r="F415" s="133"/>
      <c r="G415" s="134"/>
    </row>
    <row r="416" spans="1:7" x14ac:dyDescent="0.25">
      <c r="A416" s="81"/>
      <c r="B416" s="124"/>
      <c r="C416" s="80"/>
      <c r="D416" s="36"/>
      <c r="E416" s="36"/>
      <c r="F416" s="133"/>
      <c r="G416" s="134"/>
    </row>
    <row r="417" spans="1:7" x14ac:dyDescent="0.25">
      <c r="A417" s="81"/>
      <c r="B417" s="124"/>
      <c r="C417" s="80"/>
      <c r="D417" s="36"/>
      <c r="E417" s="36"/>
      <c r="F417" s="133"/>
      <c r="G417" s="134"/>
    </row>
    <row r="418" spans="1:7" x14ac:dyDescent="0.25">
      <c r="A418" s="81"/>
      <c r="B418" s="124"/>
      <c r="C418" s="80"/>
      <c r="D418" s="36"/>
      <c r="E418" s="36"/>
      <c r="F418" s="133"/>
      <c r="G418" s="134"/>
    </row>
    <row r="419" spans="1:7" x14ac:dyDescent="0.25">
      <c r="A419" s="81"/>
      <c r="B419" s="124"/>
      <c r="C419" s="80"/>
      <c r="D419" s="36"/>
      <c r="E419" s="36"/>
      <c r="F419" s="133"/>
      <c r="G419" s="134"/>
    </row>
    <row r="420" spans="1:7" x14ac:dyDescent="0.25">
      <c r="A420" s="81"/>
      <c r="B420" s="124"/>
      <c r="C420" s="80"/>
      <c r="D420" s="36"/>
      <c r="E420" s="36"/>
      <c r="F420" s="133"/>
      <c r="G420" s="134"/>
    </row>
    <row r="421" spans="1:7" x14ac:dyDescent="0.25">
      <c r="A421" s="81"/>
      <c r="B421" s="124"/>
      <c r="C421" s="80"/>
      <c r="D421" s="36"/>
      <c r="E421" s="36"/>
      <c r="F421" s="133"/>
      <c r="G421" s="134"/>
    </row>
    <row r="422" spans="1:7" x14ac:dyDescent="0.25">
      <c r="A422" s="81"/>
      <c r="B422" s="124"/>
      <c r="C422" s="80"/>
      <c r="D422" s="36"/>
      <c r="E422" s="36"/>
      <c r="F422" s="133"/>
      <c r="G422" s="134"/>
    </row>
    <row r="423" spans="1:7" x14ac:dyDescent="0.25">
      <c r="A423" s="81"/>
      <c r="B423" s="124"/>
      <c r="C423" s="80"/>
      <c r="D423" s="36"/>
      <c r="E423" s="36"/>
      <c r="F423" s="133"/>
      <c r="G423" s="134"/>
    </row>
    <row r="424" spans="1:7" x14ac:dyDescent="0.25">
      <c r="A424" s="81"/>
      <c r="B424" s="124"/>
      <c r="C424" s="80"/>
      <c r="D424" s="36"/>
      <c r="E424" s="36"/>
      <c r="F424" s="133"/>
      <c r="G424" s="134"/>
    </row>
    <row r="425" spans="1:7" x14ac:dyDescent="0.25">
      <c r="A425" s="81"/>
      <c r="B425" s="124"/>
      <c r="C425" s="80"/>
      <c r="D425" s="36"/>
      <c r="E425" s="36"/>
      <c r="F425" s="133"/>
      <c r="G425" s="134"/>
    </row>
    <row r="426" spans="1:7" x14ac:dyDescent="0.25">
      <c r="A426" s="81"/>
      <c r="B426" s="124"/>
      <c r="C426" s="80"/>
      <c r="D426" s="36"/>
      <c r="E426" s="36"/>
      <c r="F426" s="133"/>
      <c r="G426" s="134"/>
    </row>
    <row r="427" spans="1:7" x14ac:dyDescent="0.25">
      <c r="A427" s="81"/>
      <c r="B427" s="124"/>
      <c r="C427" s="80"/>
      <c r="D427" s="36"/>
      <c r="E427" s="36"/>
      <c r="F427" s="133"/>
      <c r="G427" s="134"/>
    </row>
    <row r="428" spans="1:7" x14ac:dyDescent="0.25">
      <c r="A428" s="81"/>
      <c r="B428" s="124"/>
      <c r="C428" s="80"/>
      <c r="D428" s="36"/>
      <c r="E428" s="36"/>
      <c r="F428" s="133"/>
      <c r="G428" s="134"/>
    </row>
    <row r="429" spans="1:7" x14ac:dyDescent="0.25">
      <c r="A429" s="81"/>
      <c r="B429" s="124"/>
      <c r="C429" s="80"/>
      <c r="D429" s="36"/>
      <c r="E429" s="36"/>
      <c r="F429" s="133"/>
      <c r="G429" s="134"/>
    </row>
    <row r="430" spans="1:7" x14ac:dyDescent="0.25">
      <c r="A430" s="81"/>
      <c r="B430" s="124"/>
      <c r="C430" s="80"/>
      <c r="D430" s="36"/>
      <c r="E430" s="36"/>
      <c r="F430" s="133"/>
      <c r="G430" s="134"/>
    </row>
    <row r="431" spans="1:7" x14ac:dyDescent="0.25">
      <c r="A431" s="81"/>
      <c r="B431" s="124"/>
      <c r="C431" s="80"/>
      <c r="D431" s="36"/>
      <c r="E431" s="36"/>
      <c r="F431" s="133"/>
      <c r="G431" s="134"/>
    </row>
    <row r="432" spans="1:7" x14ac:dyDescent="0.25">
      <c r="A432" s="81"/>
      <c r="B432" s="124"/>
      <c r="C432" s="80"/>
      <c r="D432" s="36"/>
      <c r="E432" s="36"/>
      <c r="F432" s="133"/>
      <c r="G432" s="134"/>
    </row>
    <row r="433" spans="1:7" x14ac:dyDescent="0.25">
      <c r="A433" s="81"/>
      <c r="B433" s="124"/>
      <c r="C433" s="80"/>
      <c r="D433" s="36"/>
      <c r="E433" s="36"/>
      <c r="F433" s="133"/>
      <c r="G433" s="134"/>
    </row>
    <row r="434" spans="1:7" x14ac:dyDescent="0.25">
      <c r="A434" s="81"/>
      <c r="B434" s="124"/>
      <c r="C434" s="80"/>
      <c r="D434" s="36"/>
      <c r="E434" s="36"/>
      <c r="F434" s="133"/>
      <c r="G434" s="134"/>
    </row>
    <row r="435" spans="1:7" x14ac:dyDescent="0.25">
      <c r="A435" s="81"/>
      <c r="B435" s="124"/>
      <c r="C435" s="80"/>
      <c r="D435" s="36"/>
      <c r="E435" s="36"/>
      <c r="F435" s="133"/>
      <c r="G435" s="134"/>
    </row>
    <row r="436" spans="1:7" x14ac:dyDescent="0.25">
      <c r="A436" s="81"/>
      <c r="B436" s="124"/>
      <c r="C436" s="80"/>
      <c r="D436" s="36"/>
      <c r="E436" s="36"/>
      <c r="F436" s="133"/>
      <c r="G436" s="134"/>
    </row>
    <row r="437" spans="1:7" x14ac:dyDescent="0.25">
      <c r="A437" s="81"/>
      <c r="B437" s="124"/>
      <c r="C437" s="80"/>
      <c r="D437" s="36"/>
      <c r="E437" s="36"/>
      <c r="F437" s="133"/>
      <c r="G437" s="134"/>
    </row>
    <row r="438" spans="1:7" x14ac:dyDescent="0.25">
      <c r="A438" s="81"/>
      <c r="B438" s="124"/>
      <c r="C438" s="80"/>
      <c r="D438" s="36"/>
      <c r="E438" s="36"/>
      <c r="F438" s="133"/>
      <c r="G438" s="134"/>
    </row>
    <row r="439" spans="1:7" x14ac:dyDescent="0.25">
      <c r="A439" s="81"/>
      <c r="B439" s="124"/>
      <c r="C439" s="80"/>
      <c r="D439" s="36"/>
      <c r="E439" s="36"/>
      <c r="F439" s="133"/>
      <c r="G439" s="134"/>
    </row>
    <row r="440" spans="1:7" x14ac:dyDescent="0.25">
      <c r="A440" s="81"/>
      <c r="B440" s="124"/>
      <c r="C440" s="80"/>
      <c r="D440" s="36"/>
      <c r="E440" s="36"/>
      <c r="F440" s="133"/>
      <c r="G440" s="134"/>
    </row>
    <row r="441" spans="1:7" x14ac:dyDescent="0.25">
      <c r="A441" s="81"/>
      <c r="B441" s="124"/>
      <c r="C441" s="80"/>
      <c r="D441" s="36"/>
      <c r="E441" s="36"/>
      <c r="F441" s="133"/>
      <c r="G441" s="134"/>
    </row>
    <row r="442" spans="1:7" x14ac:dyDescent="0.25">
      <c r="A442" s="81"/>
      <c r="B442" s="124"/>
      <c r="C442" s="80"/>
      <c r="D442" s="36"/>
      <c r="E442" s="36"/>
      <c r="F442" s="133"/>
      <c r="G442" s="134"/>
    </row>
    <row r="443" spans="1:7" x14ac:dyDescent="0.25">
      <c r="A443" s="81"/>
      <c r="B443" s="124"/>
      <c r="C443" s="80"/>
      <c r="D443" s="36"/>
      <c r="E443" s="36"/>
      <c r="F443" s="133"/>
      <c r="G443" s="134"/>
    </row>
    <row r="444" spans="1:7" x14ac:dyDescent="0.25">
      <c r="A444" s="81"/>
      <c r="B444" s="124"/>
      <c r="C444" s="80"/>
      <c r="D444" s="36"/>
      <c r="E444" s="36"/>
      <c r="F444" s="133"/>
      <c r="G444" s="134"/>
    </row>
    <row r="445" spans="1:7" x14ac:dyDescent="0.25">
      <c r="A445" s="81"/>
      <c r="B445" s="124"/>
      <c r="C445" s="80"/>
      <c r="D445" s="36"/>
      <c r="E445" s="36"/>
      <c r="F445" s="133"/>
      <c r="G445" s="134"/>
    </row>
    <row r="446" spans="1:7" x14ac:dyDescent="0.25">
      <c r="A446" s="81"/>
      <c r="B446" s="124"/>
      <c r="C446" s="80"/>
      <c r="D446" s="36"/>
      <c r="E446" s="36"/>
      <c r="F446" s="133"/>
      <c r="G446" s="134"/>
    </row>
    <row r="447" spans="1:7" x14ac:dyDescent="0.25">
      <c r="A447" s="81"/>
      <c r="B447" s="124"/>
      <c r="C447" s="80"/>
      <c r="D447" s="36"/>
      <c r="E447" s="36"/>
      <c r="F447" s="133"/>
      <c r="G447" s="134"/>
    </row>
    <row r="448" spans="1:7" x14ac:dyDescent="0.25">
      <c r="A448" s="81"/>
      <c r="B448" s="124"/>
      <c r="C448" s="80"/>
      <c r="D448" s="36"/>
      <c r="E448" s="36"/>
      <c r="F448" s="133"/>
      <c r="G448" s="134"/>
    </row>
    <row r="449" spans="1:7" x14ac:dyDescent="0.25">
      <c r="A449" s="81"/>
      <c r="B449" s="124"/>
      <c r="C449" s="80"/>
      <c r="D449" s="36"/>
      <c r="E449" s="36"/>
      <c r="F449" s="133"/>
      <c r="G449" s="134"/>
    </row>
    <row r="450" spans="1:7" x14ac:dyDescent="0.25">
      <c r="A450" s="81"/>
      <c r="B450" s="124"/>
      <c r="C450" s="80"/>
      <c r="D450" s="36"/>
      <c r="E450" s="36"/>
      <c r="F450" s="133"/>
      <c r="G450" s="134"/>
    </row>
    <row r="451" spans="1:7" ht="17.25" customHeight="1" x14ac:dyDescent="0.25">
      <c r="A451" s="81"/>
      <c r="B451" s="124"/>
      <c r="C451" s="80"/>
      <c r="D451" s="36"/>
      <c r="E451" s="36"/>
      <c r="F451" s="133"/>
      <c r="G451" s="134"/>
    </row>
    <row r="452" spans="1:7" ht="17.25" customHeight="1" x14ac:dyDescent="0.25">
      <c r="A452" s="81"/>
      <c r="B452" s="124"/>
      <c r="C452" s="80"/>
      <c r="D452" s="36"/>
      <c r="E452" s="36"/>
      <c r="F452" s="133"/>
      <c r="G452" s="134"/>
    </row>
    <row r="453" spans="1:7" ht="17.25" customHeight="1" x14ac:dyDescent="0.25">
      <c r="A453" s="81"/>
      <c r="B453" s="124"/>
      <c r="C453" s="80"/>
      <c r="D453" s="36"/>
      <c r="E453" s="36"/>
      <c r="F453" s="133"/>
      <c r="G453" s="134"/>
    </row>
    <row r="454" spans="1:7" x14ac:dyDescent="0.25">
      <c r="A454" s="81"/>
      <c r="B454" s="124"/>
      <c r="C454" s="80"/>
      <c r="D454" s="36"/>
      <c r="E454" s="36"/>
      <c r="F454" s="133"/>
      <c r="G454" s="134"/>
    </row>
    <row r="455" spans="1:7" x14ac:dyDescent="0.25">
      <c r="A455" s="81"/>
      <c r="B455" s="124"/>
      <c r="C455" s="80"/>
      <c r="D455" s="36"/>
      <c r="E455" s="36"/>
      <c r="F455" s="133"/>
      <c r="G455" s="134"/>
    </row>
    <row r="456" spans="1:7" x14ac:dyDescent="0.25">
      <c r="A456" s="81"/>
      <c r="B456" s="124"/>
      <c r="C456" s="80"/>
      <c r="D456" s="36"/>
      <c r="E456" s="36"/>
      <c r="F456" s="133"/>
      <c r="G456" s="134"/>
    </row>
    <row r="457" spans="1:7" x14ac:dyDescent="0.25">
      <c r="A457" s="81"/>
      <c r="B457" s="124"/>
      <c r="C457" s="80"/>
      <c r="D457" s="36"/>
      <c r="E457" s="36"/>
      <c r="F457" s="133"/>
      <c r="G457" s="134"/>
    </row>
    <row r="458" spans="1:7" x14ac:dyDescent="0.25">
      <c r="A458" s="81"/>
      <c r="B458" s="124"/>
      <c r="C458" s="80"/>
      <c r="D458" s="36"/>
      <c r="E458" s="36"/>
      <c r="F458" s="133"/>
      <c r="G458" s="134"/>
    </row>
    <row r="459" spans="1:7" x14ac:dyDescent="0.25">
      <c r="A459" s="81"/>
      <c r="B459" s="124"/>
      <c r="C459" s="80"/>
      <c r="D459" s="36"/>
      <c r="E459" s="36"/>
      <c r="F459" s="133"/>
      <c r="G459" s="134"/>
    </row>
    <row r="460" spans="1:7" x14ac:dyDescent="0.25">
      <c r="A460" s="81"/>
      <c r="B460" s="124"/>
      <c r="C460" s="80"/>
      <c r="D460" s="36"/>
      <c r="E460" s="36"/>
      <c r="F460" s="133"/>
      <c r="G460" s="134"/>
    </row>
    <row r="461" spans="1:7" x14ac:dyDescent="0.25">
      <c r="A461" s="81"/>
      <c r="B461" s="124"/>
      <c r="C461" s="80"/>
      <c r="D461" s="36"/>
      <c r="E461" s="36"/>
      <c r="F461" s="133"/>
      <c r="G461" s="134"/>
    </row>
    <row r="462" spans="1:7" ht="15.6" thickBot="1" x14ac:dyDescent="0.3">
      <c r="A462" s="143"/>
      <c r="B462" s="144"/>
      <c r="C462" s="145"/>
      <c r="D462" s="94"/>
      <c r="E462" s="94"/>
      <c r="F462" s="135"/>
      <c r="G462" s="136"/>
    </row>
    <row r="463" spans="1:7" x14ac:dyDescent="0.25">
      <c r="A463" s="806"/>
      <c r="B463" s="807"/>
      <c r="C463" s="807"/>
      <c r="D463" s="52"/>
      <c r="E463" s="52"/>
      <c r="F463" s="53"/>
      <c r="G463" s="139"/>
    </row>
    <row r="464" spans="1:7" s="595" customFormat="1" x14ac:dyDescent="0.25">
      <c r="A464" s="786" t="s">
        <v>806</v>
      </c>
      <c r="B464" s="787"/>
      <c r="C464" s="787"/>
      <c r="D464" s="586"/>
      <c r="E464" s="586"/>
      <c r="F464" s="212"/>
      <c r="G464" s="596"/>
    </row>
    <row r="465" spans="1:7" ht="15.6" thickBot="1" x14ac:dyDescent="0.3">
      <c r="A465" s="804"/>
      <c r="B465" s="805"/>
      <c r="C465" s="805"/>
      <c r="D465" s="57"/>
      <c r="E465" s="57"/>
      <c r="F465" s="58"/>
      <c r="G465" s="140"/>
    </row>
    <row r="466" spans="1:7" x14ac:dyDescent="0.25">
      <c r="A466" s="217"/>
      <c r="B466" s="162"/>
      <c r="C466" s="280"/>
      <c r="D466" s="162"/>
      <c r="E466" s="162"/>
      <c r="F466" s="554"/>
      <c r="G466" s="554"/>
    </row>
    <row r="467" spans="1:7" x14ac:dyDescent="0.25">
      <c r="A467" s="783" t="s">
        <v>807</v>
      </c>
      <c r="B467" s="783"/>
      <c r="C467" s="783"/>
      <c r="D467" s="783"/>
      <c r="E467" s="783"/>
      <c r="F467" s="783"/>
      <c r="G467" s="783"/>
    </row>
    <row r="468" spans="1:7" ht="15.6" thickBot="1" x14ac:dyDescent="0.3">
      <c r="A468" s="222"/>
      <c r="B468" s="162"/>
      <c r="C468" s="280"/>
      <c r="D468" s="162"/>
      <c r="E468" s="162"/>
      <c r="F468" s="554"/>
      <c r="G468" s="554"/>
    </row>
    <row r="469" spans="1:7" x14ac:dyDescent="0.25">
      <c r="A469" s="163"/>
      <c r="B469" s="164"/>
      <c r="C469" s="164"/>
      <c r="D469" s="164"/>
      <c r="E469" s="164"/>
      <c r="F469" s="555"/>
      <c r="G469" s="556"/>
    </row>
    <row r="470" spans="1:7" x14ac:dyDescent="0.25">
      <c r="A470" s="168" t="s">
        <v>126</v>
      </c>
      <c r="B470" s="169" t="s">
        <v>127</v>
      </c>
      <c r="C470" s="169" t="s">
        <v>0</v>
      </c>
      <c r="D470" s="169" t="s">
        <v>1</v>
      </c>
      <c r="E470" s="169" t="s">
        <v>26</v>
      </c>
      <c r="F470" s="557" t="s">
        <v>2</v>
      </c>
      <c r="G470" s="558" t="s">
        <v>3</v>
      </c>
    </row>
    <row r="471" spans="1:7" x14ac:dyDescent="0.25">
      <c r="A471" s="168" t="s">
        <v>128</v>
      </c>
      <c r="B471" s="169" t="s">
        <v>129</v>
      </c>
      <c r="C471" s="172"/>
      <c r="D471" s="173"/>
      <c r="E471" s="173"/>
      <c r="F471" s="550"/>
      <c r="G471" s="271"/>
    </row>
    <row r="472" spans="1:7" ht="15.6" thickBot="1" x14ac:dyDescent="0.3">
      <c r="A472" s="177"/>
      <c r="B472" s="178"/>
      <c r="C472" s="178"/>
      <c r="D472" s="178"/>
      <c r="E472" s="178"/>
      <c r="F472" s="559"/>
      <c r="G472" s="560"/>
    </row>
    <row r="473" spans="1:7" ht="15.6" x14ac:dyDescent="0.3">
      <c r="A473" s="551"/>
      <c r="B473"/>
      <c r="C473" s="579" t="str">
        <f>C396</f>
        <v>SECTION NO. 7 - GUARD HOUSE</v>
      </c>
      <c r="D473" s="175"/>
      <c r="E473" s="175"/>
      <c r="F473" s="550"/>
      <c r="G473" s="578"/>
    </row>
    <row r="474" spans="1:7" ht="30.6" x14ac:dyDescent="0.3">
      <c r="A474" s="551"/>
      <c r="B474"/>
      <c r="C474" s="580" t="str">
        <f>C397</f>
        <v xml:space="preserve">REFURBISHMENT OF TLOKWENG CEMETERY </v>
      </c>
      <c r="D474" s="175"/>
      <c r="E474" s="175"/>
      <c r="F474" s="550"/>
      <c r="G474" s="271"/>
    </row>
    <row r="475" spans="1:7" x14ac:dyDescent="0.25">
      <c r="A475" s="81"/>
      <c r="B475" s="124"/>
      <c r="C475" s="80"/>
      <c r="D475" s="36"/>
      <c r="E475" s="36"/>
      <c r="F475" s="152"/>
      <c r="G475" s="153"/>
    </row>
    <row r="476" spans="1:7" x14ac:dyDescent="0.25">
      <c r="A476" s="81"/>
      <c r="B476" s="124"/>
      <c r="C476" s="80"/>
      <c r="D476" s="36"/>
      <c r="E476" s="36"/>
      <c r="F476" s="133"/>
      <c r="G476" s="134"/>
    </row>
    <row r="477" spans="1:7" ht="15.6" x14ac:dyDescent="0.3">
      <c r="A477" s="551">
        <v>7.6</v>
      </c>
      <c r="B477"/>
      <c r="C477" s="552" t="s">
        <v>143</v>
      </c>
      <c r="D477" s="175"/>
      <c r="E477" s="175"/>
      <c r="F477" s="550"/>
      <c r="G477" s="271"/>
    </row>
    <row r="478" spans="1:7" ht="18.600000000000001" customHeight="1" x14ac:dyDescent="0.3">
      <c r="A478" s="551"/>
      <c r="B478"/>
      <c r="C478" s="552"/>
      <c r="D478" s="175"/>
      <c r="E478" s="175"/>
      <c r="F478" s="550"/>
      <c r="G478" s="271"/>
    </row>
    <row r="479" spans="1:7" ht="15.6" x14ac:dyDescent="0.3">
      <c r="A479" s="551"/>
      <c r="B479"/>
      <c r="C479" s="552" t="s">
        <v>148</v>
      </c>
      <c r="D479" s="175"/>
      <c r="E479" s="175"/>
      <c r="F479" s="550"/>
      <c r="G479" s="271"/>
    </row>
    <row r="480" spans="1:7" ht="15.6" x14ac:dyDescent="0.3">
      <c r="A480" s="551"/>
      <c r="B480"/>
      <c r="C480" s="552"/>
      <c r="D480" s="175"/>
      <c r="E480" s="175"/>
      <c r="F480" s="550"/>
      <c r="G480" s="271"/>
    </row>
    <row r="481" spans="1:7" ht="15.6" x14ac:dyDescent="0.3">
      <c r="A481" s="551"/>
      <c r="B481"/>
      <c r="C481" s="552" t="s">
        <v>403</v>
      </c>
      <c r="D481" s="175"/>
      <c r="E481" s="175"/>
      <c r="F481" s="550"/>
      <c r="G481" s="271"/>
    </row>
    <row r="482" spans="1:7" ht="15.6" x14ac:dyDescent="0.3">
      <c r="A482" s="551"/>
      <c r="B482"/>
      <c r="C482" s="552"/>
      <c r="D482" s="175"/>
      <c r="E482" s="175"/>
      <c r="F482" s="550"/>
      <c r="G482" s="271"/>
    </row>
    <row r="483" spans="1:7" ht="60.6" x14ac:dyDescent="0.3">
      <c r="A483" s="551"/>
      <c r="B483"/>
      <c r="C483" s="552" t="s">
        <v>404</v>
      </c>
      <c r="D483" s="175"/>
      <c r="E483" s="175"/>
      <c r="F483" s="550"/>
      <c r="G483" s="271"/>
    </row>
    <row r="484" spans="1:7" ht="15.6" x14ac:dyDescent="0.3">
      <c r="A484" s="551"/>
      <c r="B484"/>
      <c r="C484" s="552"/>
      <c r="D484" s="175"/>
      <c r="E484" s="175"/>
      <c r="F484" s="550"/>
      <c r="G484" s="271"/>
    </row>
    <row r="485" spans="1:7" ht="30" x14ac:dyDescent="0.3">
      <c r="A485" s="551" t="s">
        <v>748</v>
      </c>
      <c r="B485"/>
      <c r="C485" s="183" t="s">
        <v>405</v>
      </c>
      <c r="D485" s="175" t="s">
        <v>130</v>
      </c>
      <c r="E485" s="175">
        <v>161.01</v>
      </c>
      <c r="F485" s="550"/>
      <c r="G485" s="271"/>
    </row>
    <row r="486" spans="1:7" ht="15.6" x14ac:dyDescent="0.3">
      <c r="A486" s="551"/>
      <c r="B486"/>
      <c r="C486" s="552"/>
      <c r="D486" s="175"/>
      <c r="E486" s="175"/>
      <c r="F486" s="550"/>
      <c r="G486" s="271"/>
    </row>
    <row r="487" spans="1:7" ht="15.6" x14ac:dyDescent="0.3">
      <c r="A487" s="551"/>
      <c r="B487"/>
      <c r="C487" s="552" t="s">
        <v>750</v>
      </c>
      <c r="D487" s="175"/>
      <c r="E487" s="175"/>
      <c r="F487" s="550"/>
      <c r="G487" s="271"/>
    </row>
    <row r="488" spans="1:7" ht="15.6" x14ac:dyDescent="0.3">
      <c r="A488" s="551"/>
      <c r="B488"/>
      <c r="C488" s="552"/>
      <c r="D488" s="175"/>
      <c r="E488" s="175"/>
      <c r="F488" s="550"/>
      <c r="G488" s="271"/>
    </row>
    <row r="489" spans="1:7" ht="15.6" x14ac:dyDescent="0.3">
      <c r="A489" s="551" t="s">
        <v>813</v>
      </c>
      <c r="B489"/>
      <c r="C489" s="552" t="s">
        <v>752</v>
      </c>
      <c r="D489" s="175" t="s">
        <v>6</v>
      </c>
      <c r="E489" s="175" t="s">
        <v>745</v>
      </c>
      <c r="F489" s="550"/>
      <c r="G489" s="598"/>
    </row>
    <row r="490" spans="1:7" ht="15.6" x14ac:dyDescent="0.3">
      <c r="A490" s="551"/>
      <c r="B490"/>
      <c r="C490" s="552"/>
      <c r="D490" s="175"/>
      <c r="E490" s="175"/>
      <c r="F490" s="550"/>
      <c r="G490" s="598"/>
    </row>
    <row r="491" spans="1:7" ht="15.6" x14ac:dyDescent="0.3">
      <c r="A491" s="551" t="s">
        <v>814</v>
      </c>
      <c r="B491"/>
      <c r="C491" s="552" t="s">
        <v>754</v>
      </c>
      <c r="D491" s="175" t="s">
        <v>6</v>
      </c>
      <c r="E491" s="175" t="s">
        <v>755</v>
      </c>
      <c r="F491" s="550"/>
      <c r="G491" s="597"/>
    </row>
    <row r="492" spans="1:7" ht="15.6" x14ac:dyDescent="0.3">
      <c r="A492" s="551"/>
      <c r="B492"/>
      <c r="C492" s="552"/>
      <c r="D492" s="175"/>
      <c r="E492" s="175"/>
      <c r="F492" s="550"/>
      <c r="G492" s="597"/>
    </row>
    <row r="493" spans="1:7" ht="15.6" x14ac:dyDescent="0.3">
      <c r="A493" s="551" t="s">
        <v>815</v>
      </c>
      <c r="B493"/>
      <c r="C493" s="552" t="s">
        <v>756</v>
      </c>
      <c r="D493" s="175" t="s">
        <v>6</v>
      </c>
      <c r="E493" s="175" t="s">
        <v>757</v>
      </c>
      <c r="F493" s="550"/>
      <c r="G493" s="271"/>
    </row>
    <row r="494" spans="1:7" ht="15.6" x14ac:dyDescent="0.3">
      <c r="A494" s="551"/>
      <c r="B494"/>
      <c r="C494" s="552"/>
      <c r="D494" s="175"/>
      <c r="E494" s="175"/>
      <c r="F494" s="550"/>
      <c r="G494" s="271"/>
    </row>
    <row r="495" spans="1:7" ht="15.6" x14ac:dyDescent="0.3">
      <c r="A495" s="551" t="s">
        <v>816</v>
      </c>
      <c r="B495"/>
      <c r="C495" s="552" t="s">
        <v>758</v>
      </c>
      <c r="D495" s="175" t="s">
        <v>6</v>
      </c>
      <c r="E495" s="175" t="s">
        <v>759</v>
      </c>
      <c r="F495" s="550"/>
      <c r="G495" s="598"/>
    </row>
    <row r="496" spans="1:7" ht="15.6" x14ac:dyDescent="0.3">
      <c r="A496" s="551"/>
      <c r="B496"/>
      <c r="C496" s="552"/>
      <c r="D496" s="175"/>
      <c r="E496" s="175"/>
      <c r="F496" s="550"/>
      <c r="G496" s="598"/>
    </row>
    <row r="497" spans="1:7" ht="15.6" x14ac:dyDescent="0.3">
      <c r="A497" s="551" t="s">
        <v>817</v>
      </c>
      <c r="B497"/>
      <c r="C497" s="552" t="s">
        <v>760</v>
      </c>
      <c r="D497" s="175" t="s">
        <v>6</v>
      </c>
      <c r="E497" s="175" t="s">
        <v>757</v>
      </c>
      <c r="F497" s="550"/>
      <c r="G497" s="271"/>
    </row>
    <row r="498" spans="1:7" x14ac:dyDescent="0.25">
      <c r="A498" s="81"/>
      <c r="B498" s="124"/>
      <c r="C498" s="80"/>
      <c r="D498" s="36"/>
      <c r="E498" s="36"/>
      <c r="F498" s="133"/>
      <c r="G498" s="134"/>
    </row>
    <row r="499" spans="1:7" x14ac:dyDescent="0.25">
      <c r="A499" s="81"/>
      <c r="B499" s="124"/>
      <c r="C499" s="80"/>
      <c r="D499" s="36"/>
      <c r="E499" s="36"/>
      <c r="F499" s="133"/>
      <c r="G499" s="134"/>
    </row>
    <row r="500" spans="1:7" x14ac:dyDescent="0.25">
      <c r="A500" s="81"/>
      <c r="B500" s="124"/>
      <c r="C500" s="80"/>
      <c r="D500" s="36"/>
      <c r="E500" s="36"/>
      <c r="F500" s="133"/>
      <c r="G500" s="134"/>
    </row>
    <row r="501" spans="1:7" x14ac:dyDescent="0.25">
      <c r="A501" s="81"/>
      <c r="B501" s="124"/>
      <c r="C501" s="80"/>
      <c r="D501" s="36"/>
      <c r="E501" s="36"/>
      <c r="F501" s="133"/>
      <c r="G501" s="134"/>
    </row>
    <row r="502" spans="1:7" x14ac:dyDescent="0.25">
      <c r="A502" s="81"/>
      <c r="B502" s="124"/>
      <c r="C502" s="80"/>
      <c r="D502" s="36"/>
      <c r="E502" s="36"/>
      <c r="F502" s="133"/>
      <c r="G502" s="134"/>
    </row>
    <row r="503" spans="1:7" x14ac:dyDescent="0.25">
      <c r="A503" s="81"/>
      <c r="B503" s="124"/>
      <c r="C503" s="80"/>
      <c r="D503" s="36"/>
      <c r="E503" s="36"/>
      <c r="F503" s="133"/>
      <c r="G503" s="134"/>
    </row>
    <row r="504" spans="1:7" x14ac:dyDescent="0.25">
      <c r="A504" s="81"/>
      <c r="B504" s="124"/>
      <c r="C504" s="80"/>
      <c r="D504" s="36"/>
      <c r="E504" s="36"/>
      <c r="F504" s="133"/>
      <c r="G504" s="134"/>
    </row>
    <row r="505" spans="1:7" x14ac:dyDescent="0.25">
      <c r="A505" s="81"/>
      <c r="B505" s="124"/>
      <c r="C505" s="80"/>
      <c r="D505" s="36"/>
      <c r="E505" s="36"/>
      <c r="F505" s="133"/>
      <c r="G505" s="134"/>
    </row>
    <row r="506" spans="1:7" x14ac:dyDescent="0.25">
      <c r="A506" s="81"/>
      <c r="B506" s="124"/>
      <c r="C506" s="80"/>
      <c r="D506" s="36"/>
      <c r="E506" s="36"/>
      <c r="F506" s="133"/>
      <c r="G506" s="134"/>
    </row>
    <row r="507" spans="1:7" x14ac:dyDescent="0.25">
      <c r="A507" s="81"/>
      <c r="B507" s="124"/>
      <c r="C507" s="80"/>
      <c r="D507" s="36"/>
      <c r="E507" s="36"/>
      <c r="F507" s="133"/>
      <c r="G507" s="134"/>
    </row>
    <row r="508" spans="1:7" x14ac:dyDescent="0.25">
      <c r="A508" s="81"/>
      <c r="B508" s="124"/>
      <c r="C508" s="80"/>
      <c r="D508" s="36"/>
      <c r="E508" s="36"/>
      <c r="F508" s="133"/>
      <c r="G508" s="134"/>
    </row>
    <row r="509" spans="1:7" x14ac:dyDescent="0.25">
      <c r="A509" s="81"/>
      <c r="B509" s="124"/>
      <c r="C509" s="80"/>
      <c r="D509" s="36"/>
      <c r="E509" s="36"/>
      <c r="F509" s="133"/>
      <c r="G509" s="134"/>
    </row>
    <row r="510" spans="1:7" x14ac:dyDescent="0.25">
      <c r="A510" s="81"/>
      <c r="B510" s="124"/>
      <c r="C510" s="80"/>
      <c r="D510" s="36"/>
      <c r="E510" s="36"/>
      <c r="F510" s="133"/>
      <c r="G510" s="134"/>
    </row>
    <row r="511" spans="1:7" x14ac:dyDescent="0.25">
      <c r="A511" s="81"/>
      <c r="B511" s="124"/>
      <c r="C511" s="80"/>
      <c r="D511" s="36"/>
      <c r="E511" s="36"/>
      <c r="F511" s="133"/>
      <c r="G511" s="134"/>
    </row>
    <row r="512" spans="1:7" x14ac:dyDescent="0.25">
      <c r="A512" s="81"/>
      <c r="B512" s="124"/>
      <c r="C512" s="80"/>
      <c r="D512" s="36"/>
      <c r="E512" s="36"/>
      <c r="F512" s="133"/>
      <c r="G512" s="134"/>
    </row>
    <row r="513" spans="1:7" x14ac:dyDescent="0.25">
      <c r="A513" s="81"/>
      <c r="B513" s="124"/>
      <c r="C513" s="80"/>
      <c r="D513" s="36"/>
      <c r="E513" s="36"/>
      <c r="F513" s="133"/>
      <c r="G513" s="134"/>
    </row>
    <row r="514" spans="1:7" x14ac:dyDescent="0.25">
      <c r="A514" s="81"/>
      <c r="B514" s="124"/>
      <c r="C514" s="80"/>
      <c r="D514" s="36"/>
      <c r="E514" s="36"/>
      <c r="F514" s="133"/>
      <c r="G514" s="134"/>
    </row>
    <row r="515" spans="1:7" x14ac:dyDescent="0.25">
      <c r="A515" s="81"/>
      <c r="B515" s="124"/>
      <c r="C515" s="80"/>
      <c r="D515" s="36"/>
      <c r="E515" s="36"/>
      <c r="F515" s="133"/>
      <c r="G515" s="134"/>
    </row>
    <row r="516" spans="1:7" x14ac:dyDescent="0.25">
      <c r="A516" s="81"/>
      <c r="B516" s="124"/>
      <c r="C516" s="80"/>
      <c r="D516" s="36"/>
      <c r="E516" s="36"/>
      <c r="F516" s="133"/>
      <c r="G516" s="134"/>
    </row>
    <row r="517" spans="1:7" x14ac:dyDescent="0.25">
      <c r="A517" s="81"/>
      <c r="B517" s="124"/>
      <c r="C517" s="80"/>
      <c r="D517" s="36"/>
      <c r="E517" s="36"/>
      <c r="F517" s="133"/>
      <c r="G517" s="134"/>
    </row>
    <row r="518" spans="1:7" x14ac:dyDescent="0.25">
      <c r="A518" s="81"/>
      <c r="B518" s="124"/>
      <c r="C518" s="80"/>
      <c r="D518" s="36"/>
      <c r="E518" s="36"/>
      <c r="F518" s="133"/>
      <c r="G518" s="134"/>
    </row>
    <row r="519" spans="1:7" x14ac:dyDescent="0.25">
      <c r="A519" s="81"/>
      <c r="B519" s="124"/>
      <c r="C519" s="80"/>
      <c r="D519" s="36"/>
      <c r="E519" s="36"/>
      <c r="F519" s="133"/>
      <c r="G519" s="134"/>
    </row>
    <row r="520" spans="1:7" x14ac:dyDescent="0.25">
      <c r="A520" s="81"/>
      <c r="B520" s="124"/>
      <c r="C520" s="80"/>
      <c r="D520" s="36"/>
      <c r="E520" s="36"/>
      <c r="F520" s="133"/>
      <c r="G520" s="134"/>
    </row>
    <row r="521" spans="1:7" x14ac:dyDescent="0.25">
      <c r="A521" s="81"/>
      <c r="B521" s="124"/>
      <c r="C521" s="80"/>
      <c r="D521" s="36"/>
      <c r="E521" s="36"/>
      <c r="F521" s="133"/>
      <c r="G521" s="134"/>
    </row>
    <row r="522" spans="1:7" x14ac:dyDescent="0.25">
      <c r="A522" s="81"/>
      <c r="B522" s="124"/>
      <c r="C522" s="80"/>
      <c r="D522" s="36"/>
      <c r="E522" s="36"/>
      <c r="F522" s="133"/>
      <c r="G522" s="134"/>
    </row>
    <row r="523" spans="1:7" x14ac:dyDescent="0.25">
      <c r="A523" s="81"/>
      <c r="B523" s="124"/>
      <c r="C523" s="80"/>
      <c r="D523" s="36"/>
      <c r="E523" s="36"/>
      <c r="F523" s="133"/>
      <c r="G523" s="134"/>
    </row>
    <row r="524" spans="1:7" x14ac:dyDescent="0.25">
      <c r="A524" s="81"/>
      <c r="B524" s="124"/>
      <c r="C524" s="80"/>
      <c r="D524" s="36"/>
      <c r="E524" s="36"/>
      <c r="F524" s="133"/>
      <c r="G524" s="134"/>
    </row>
    <row r="525" spans="1:7" x14ac:dyDescent="0.25">
      <c r="A525" s="81"/>
      <c r="B525" s="124"/>
      <c r="C525" s="80"/>
      <c r="D525" s="36"/>
      <c r="E525" s="36"/>
      <c r="F525" s="133"/>
      <c r="G525" s="134"/>
    </row>
    <row r="526" spans="1:7" x14ac:dyDescent="0.25">
      <c r="A526" s="81"/>
      <c r="B526" s="124"/>
      <c r="C526" s="80"/>
      <c r="D526" s="36"/>
      <c r="E526" s="36"/>
      <c r="F526" s="133"/>
      <c r="G526" s="134"/>
    </row>
    <row r="527" spans="1:7" x14ac:dyDescent="0.25">
      <c r="A527" s="81"/>
      <c r="B527" s="124"/>
      <c r="C527" s="80"/>
      <c r="D527" s="36"/>
      <c r="E527" s="36"/>
      <c r="F527" s="133"/>
      <c r="G527" s="134"/>
    </row>
    <row r="528" spans="1:7" x14ac:dyDescent="0.25">
      <c r="A528" s="81"/>
      <c r="B528" s="124"/>
      <c r="C528" s="80"/>
      <c r="D528" s="36"/>
      <c r="E528" s="36"/>
      <c r="F528" s="133"/>
      <c r="G528" s="134"/>
    </row>
    <row r="529" spans="1:7" x14ac:dyDescent="0.25">
      <c r="A529" s="81"/>
      <c r="B529" s="124"/>
      <c r="C529" s="80"/>
      <c r="D529" s="36"/>
      <c r="E529" s="36"/>
      <c r="F529" s="133"/>
      <c r="G529" s="134"/>
    </row>
    <row r="530" spans="1:7" x14ac:dyDescent="0.25">
      <c r="A530" s="81"/>
      <c r="B530" s="124"/>
      <c r="C530" s="80"/>
      <c r="D530" s="36"/>
      <c r="E530" s="36"/>
      <c r="F530" s="133"/>
      <c r="G530" s="134"/>
    </row>
    <row r="531" spans="1:7" x14ac:dyDescent="0.25">
      <c r="A531" s="81"/>
      <c r="B531" s="124"/>
      <c r="C531" s="80"/>
      <c r="D531" s="36"/>
      <c r="E531" s="36"/>
      <c r="F531" s="133"/>
      <c r="G531" s="134"/>
    </row>
    <row r="532" spans="1:7" x14ac:dyDescent="0.25">
      <c r="A532" s="81"/>
      <c r="B532" s="124"/>
      <c r="C532" s="80"/>
      <c r="D532" s="36"/>
      <c r="E532" s="36"/>
      <c r="F532" s="133"/>
      <c r="G532" s="134"/>
    </row>
    <row r="533" spans="1:7" x14ac:dyDescent="0.25">
      <c r="A533" s="81"/>
      <c r="B533" s="124"/>
      <c r="C533" s="80"/>
      <c r="D533" s="36"/>
      <c r="E533" s="36"/>
      <c r="F533" s="133"/>
      <c r="G533" s="134"/>
    </row>
    <row r="534" spans="1:7" x14ac:dyDescent="0.25">
      <c r="A534" s="81"/>
      <c r="B534" s="124"/>
      <c r="C534" s="80"/>
      <c r="D534" s="36"/>
      <c r="E534" s="36"/>
      <c r="F534" s="133"/>
      <c r="G534" s="134"/>
    </row>
    <row r="535" spans="1:7" x14ac:dyDescent="0.25">
      <c r="A535" s="81"/>
      <c r="B535" s="124"/>
      <c r="C535" s="80"/>
      <c r="D535" s="36"/>
      <c r="E535" s="36"/>
      <c r="F535" s="133"/>
      <c r="G535" s="134"/>
    </row>
    <row r="536" spans="1:7" ht="15.6" thickBot="1" x14ac:dyDescent="0.3">
      <c r="A536" s="143"/>
      <c r="B536" s="144"/>
      <c r="C536" s="145"/>
      <c r="D536" s="94"/>
      <c r="E536" s="94"/>
      <c r="F536" s="135"/>
      <c r="G536" s="136"/>
    </row>
    <row r="537" spans="1:7" x14ac:dyDescent="0.25">
      <c r="A537" s="806"/>
      <c r="B537" s="807"/>
      <c r="C537" s="807"/>
      <c r="D537" s="52"/>
      <c r="E537" s="52"/>
      <c r="F537" s="53"/>
      <c r="G537" s="139"/>
    </row>
    <row r="538" spans="1:7" s="219" customFormat="1" x14ac:dyDescent="0.25">
      <c r="A538" s="786" t="s">
        <v>806</v>
      </c>
      <c r="B538" s="787"/>
      <c r="C538" s="787"/>
      <c r="D538" s="211"/>
      <c r="E538" s="211"/>
      <c r="F538" s="212"/>
      <c r="G538" s="596"/>
    </row>
    <row r="539" spans="1:7" ht="15.6" thickBot="1" x14ac:dyDescent="0.3">
      <c r="A539" s="804"/>
      <c r="B539" s="805"/>
      <c r="C539" s="805"/>
      <c r="D539" s="57"/>
      <c r="E539" s="57"/>
      <c r="F539" s="58"/>
      <c r="G539" s="140"/>
    </row>
    <row r="540" spans="1:7" x14ac:dyDescent="0.25">
      <c r="A540" s="217"/>
      <c r="B540" s="162"/>
      <c r="C540" s="280"/>
      <c r="D540" s="162"/>
      <c r="E540" s="162"/>
      <c r="F540" s="554"/>
      <c r="G540" s="554"/>
    </row>
    <row r="541" spans="1:7" x14ac:dyDescent="0.25">
      <c r="A541" s="783" t="str">
        <f>A467</f>
        <v>SECTION 7 : GUARDHOUSE</v>
      </c>
      <c r="B541" s="783"/>
      <c r="C541" s="783"/>
      <c r="D541" s="783"/>
      <c r="E541" s="783"/>
      <c r="F541" s="783"/>
      <c r="G541" s="783"/>
    </row>
    <row r="542" spans="1:7" ht="15.6" thickBot="1" x14ac:dyDescent="0.3">
      <c r="A542" s="222"/>
      <c r="B542" s="162"/>
      <c r="C542" s="280"/>
      <c r="D542" s="162"/>
      <c r="E542" s="162"/>
      <c r="F542" s="554"/>
      <c r="G542" s="554"/>
    </row>
    <row r="543" spans="1:7" x14ac:dyDescent="0.25">
      <c r="A543" s="163"/>
      <c r="B543" s="164"/>
      <c r="C543" s="164"/>
      <c r="D543" s="164"/>
      <c r="E543" s="164"/>
      <c r="F543" s="555"/>
      <c r="G543" s="556"/>
    </row>
    <row r="544" spans="1:7" ht="34.5" customHeight="1" x14ac:dyDescent="0.25">
      <c r="A544" s="168" t="s">
        <v>126</v>
      </c>
      <c r="B544" s="169" t="s">
        <v>127</v>
      </c>
      <c r="C544" s="169" t="s">
        <v>0</v>
      </c>
      <c r="D544" s="169" t="s">
        <v>1</v>
      </c>
      <c r="E544" s="169" t="s">
        <v>26</v>
      </c>
      <c r="F544" s="557" t="s">
        <v>2</v>
      </c>
      <c r="G544" s="558" t="s">
        <v>3</v>
      </c>
    </row>
    <row r="545" spans="1:7" x14ac:dyDescent="0.25">
      <c r="A545" s="168" t="s">
        <v>128</v>
      </c>
      <c r="B545" s="169" t="s">
        <v>129</v>
      </c>
      <c r="C545" s="172"/>
      <c r="D545" s="173"/>
      <c r="E545" s="173"/>
      <c r="F545" s="550"/>
      <c r="G545" s="271"/>
    </row>
    <row r="546" spans="1:7" ht="15.6" thickBot="1" x14ac:dyDescent="0.3">
      <c r="A546" s="177"/>
      <c r="B546" s="178"/>
      <c r="C546" s="178"/>
      <c r="D546" s="178"/>
      <c r="E546" s="178"/>
      <c r="F546" s="559"/>
      <c r="G546" s="560"/>
    </row>
    <row r="547" spans="1:7" ht="18" customHeight="1" x14ac:dyDescent="0.25">
      <c r="A547" s="575"/>
      <c r="B547" s="240"/>
      <c r="C547" s="576"/>
      <c r="D547" s="577"/>
      <c r="E547" s="577"/>
      <c r="F547" s="565"/>
      <c r="G547" s="578"/>
    </row>
    <row r="548" spans="1:7" ht="15.6" x14ac:dyDescent="0.3">
      <c r="A548" s="551"/>
      <c r="B548"/>
      <c r="C548" s="579" t="str">
        <f>C473</f>
        <v>SECTION NO. 7 - GUARD HOUSE</v>
      </c>
      <c r="D548" s="175"/>
      <c r="E548" s="175"/>
      <c r="F548" s="550"/>
      <c r="G548" s="271"/>
    </row>
    <row r="549" spans="1:7" ht="29.4" customHeight="1" x14ac:dyDescent="0.3">
      <c r="A549" s="551"/>
      <c r="B549"/>
      <c r="C549" s="580" t="str">
        <f>C474</f>
        <v xml:space="preserve">REFURBISHMENT OF TLOKWENG CEMETERY </v>
      </c>
      <c r="D549" s="175"/>
      <c r="E549" s="175"/>
      <c r="F549" s="550"/>
      <c r="G549" s="271"/>
    </row>
    <row r="550" spans="1:7" ht="15.6" x14ac:dyDescent="0.3">
      <c r="A550"/>
      <c r="B550"/>
      <c r="C550" s="582"/>
      <c r="D550"/>
      <c r="E550"/>
      <c r="F550" s="581"/>
      <c r="G550"/>
    </row>
    <row r="551" spans="1:7" ht="15.6" customHeight="1" x14ac:dyDescent="0.3">
      <c r="A551" s="551"/>
      <c r="B551"/>
      <c r="C551" s="552"/>
      <c r="D551" s="175"/>
      <c r="E551" s="175"/>
      <c r="F551" s="550"/>
      <c r="G551" s="271"/>
    </row>
    <row r="552" spans="1:7" ht="15.6" x14ac:dyDescent="0.3">
      <c r="A552" s="551"/>
      <c r="B552"/>
      <c r="C552" s="552" t="s">
        <v>144</v>
      </c>
      <c r="D552" s="175"/>
      <c r="E552" s="175"/>
      <c r="F552" s="550"/>
      <c r="G552" s="271"/>
    </row>
    <row r="553" spans="1:7" ht="15.6" x14ac:dyDescent="0.3">
      <c r="A553" s="551"/>
      <c r="B553"/>
      <c r="C553" s="552"/>
      <c r="D553" s="175"/>
      <c r="E553" s="175"/>
      <c r="F553" s="550"/>
      <c r="G553" s="271"/>
    </row>
    <row r="554" spans="1:7" ht="18.75" customHeight="1" x14ac:dyDescent="0.3">
      <c r="A554" s="551">
        <v>7.7</v>
      </c>
      <c r="B554"/>
      <c r="C554" s="552" t="s">
        <v>305</v>
      </c>
      <c r="D554" s="175"/>
      <c r="E554" s="175"/>
      <c r="F554" s="550"/>
      <c r="G554" s="271"/>
    </row>
    <row r="555" spans="1:7" ht="15.6" x14ac:dyDescent="0.3">
      <c r="A555" s="551"/>
      <c r="B555"/>
      <c r="C555" s="552"/>
      <c r="D555" s="175"/>
      <c r="E555" s="175"/>
      <c r="F555" s="550"/>
      <c r="G555" s="271"/>
    </row>
    <row r="556" spans="1:7" ht="15.6" x14ac:dyDescent="0.3">
      <c r="A556" s="551"/>
      <c r="B556"/>
      <c r="C556" s="564" t="s">
        <v>124</v>
      </c>
      <c r="D556" s="175"/>
      <c r="E556" s="175"/>
      <c r="F556" s="550"/>
      <c r="G556" s="554"/>
    </row>
    <row r="557" spans="1:7" ht="17.25" customHeight="1" x14ac:dyDescent="0.3">
      <c r="A557" s="551"/>
      <c r="B557"/>
      <c r="C557" s="564"/>
      <c r="D557" s="175"/>
      <c r="E557" s="175"/>
      <c r="F557" s="550"/>
      <c r="G557" s="554"/>
    </row>
    <row r="558" spans="1:7" ht="30.6" x14ac:dyDescent="0.3">
      <c r="A558" s="551"/>
      <c r="B558"/>
      <c r="C558" s="564" t="s">
        <v>428</v>
      </c>
      <c r="D558" s="175"/>
      <c r="E558" s="175"/>
      <c r="F558" s="550"/>
      <c r="G558" s="554"/>
    </row>
    <row r="559" spans="1:7" ht="15" customHeight="1" x14ac:dyDescent="0.3">
      <c r="A559" s="551"/>
      <c r="B559"/>
      <c r="C559" s="564"/>
      <c r="D559" s="175"/>
      <c r="E559" s="175"/>
      <c r="F559" s="550"/>
      <c r="G559" s="554"/>
    </row>
    <row r="560" spans="1:7" ht="30.6" x14ac:dyDescent="0.3">
      <c r="A560" s="551" t="s">
        <v>749</v>
      </c>
      <c r="B560"/>
      <c r="C560" s="564" t="s">
        <v>435</v>
      </c>
      <c r="D560" s="175" t="s">
        <v>6</v>
      </c>
      <c r="E560" s="175" t="s">
        <v>742</v>
      </c>
      <c r="F560" s="550"/>
      <c r="G560" s="599"/>
    </row>
    <row r="561" spans="1:7" ht="14.25" customHeight="1" x14ac:dyDescent="0.25">
      <c r="A561" s="81"/>
      <c r="B561" s="124"/>
      <c r="D561" s="36"/>
      <c r="E561" s="36"/>
      <c r="F561" s="133"/>
    </row>
    <row r="562" spans="1:7" ht="15.6" x14ac:dyDescent="0.3">
      <c r="A562" s="551" t="s">
        <v>808</v>
      </c>
      <c r="B562"/>
      <c r="C562" s="564" t="s">
        <v>436</v>
      </c>
      <c r="D562" s="175" t="s">
        <v>6</v>
      </c>
      <c r="E562" s="175">
        <v>1</v>
      </c>
      <c r="F562" s="554"/>
      <c r="G562" s="554"/>
    </row>
    <row r="563" spans="1:7" s="219" customFormat="1" ht="18.75" customHeight="1" x14ac:dyDescent="0.3">
      <c r="A563" s="551"/>
      <c r="B563"/>
      <c r="C563" s="564"/>
      <c r="D563" s="175"/>
      <c r="E563" s="175"/>
      <c r="F563" s="550"/>
      <c r="G563" s="554"/>
    </row>
    <row r="564" spans="1:7" ht="15.6" x14ac:dyDescent="0.3">
      <c r="A564" s="551"/>
      <c r="B564"/>
      <c r="C564" s="564" t="s">
        <v>437</v>
      </c>
      <c r="D564" s="175"/>
      <c r="E564" s="175"/>
      <c r="F564" s="550"/>
      <c r="G564" s="554"/>
    </row>
    <row r="565" spans="1:7" ht="27" customHeight="1" x14ac:dyDescent="0.3">
      <c r="A565" s="551"/>
      <c r="B565"/>
      <c r="C565" s="564"/>
      <c r="D565" s="175"/>
      <c r="E565" s="175"/>
      <c r="F565" s="550"/>
      <c r="G565" s="554"/>
    </row>
    <row r="566" spans="1:7" x14ac:dyDescent="0.25">
      <c r="A566" s="81"/>
      <c r="B566" s="124"/>
      <c r="C566" s="564" t="s">
        <v>363</v>
      </c>
      <c r="D566" s="36"/>
      <c r="E566" s="36"/>
      <c r="F566" s="133"/>
    </row>
    <row r="567" spans="1:7" ht="28.5" customHeight="1" x14ac:dyDescent="0.25">
      <c r="A567" s="81"/>
      <c r="B567" s="124"/>
      <c r="D567" s="36"/>
      <c r="E567" s="36"/>
      <c r="F567" s="133"/>
    </row>
    <row r="568" spans="1:7" ht="15.6" x14ac:dyDescent="0.3">
      <c r="A568" s="551" t="s">
        <v>809</v>
      </c>
      <c r="B568"/>
      <c r="C568" s="564" t="s">
        <v>438</v>
      </c>
      <c r="D568" s="175" t="s">
        <v>6</v>
      </c>
      <c r="E568" s="175">
        <v>4</v>
      </c>
      <c r="F568" s="550"/>
      <c r="G568" s="554"/>
    </row>
    <row r="569" spans="1:7" ht="32.25" customHeight="1" x14ac:dyDescent="0.25">
      <c r="A569" s="81"/>
      <c r="B569" s="124"/>
      <c r="C569" s="80"/>
      <c r="D569" s="36"/>
      <c r="E569" s="36"/>
      <c r="F569" s="133"/>
      <c r="G569" s="134"/>
    </row>
    <row r="570" spans="1:7" x14ac:dyDescent="0.25">
      <c r="A570" s="81"/>
      <c r="B570" s="124"/>
      <c r="C570" s="80"/>
      <c r="D570" s="36"/>
      <c r="E570" s="36"/>
      <c r="F570" s="133"/>
      <c r="G570" s="134"/>
    </row>
    <row r="571" spans="1:7" ht="18" customHeight="1" x14ac:dyDescent="0.25">
      <c r="A571" s="81"/>
      <c r="B571" s="124"/>
      <c r="C571" s="80"/>
      <c r="D571" s="36"/>
      <c r="E571" s="36"/>
      <c r="F571" s="133"/>
      <c r="G571" s="134"/>
    </row>
    <row r="572" spans="1:7" x14ac:dyDescent="0.25">
      <c r="A572" s="81"/>
      <c r="B572" s="124"/>
      <c r="C572" s="80"/>
      <c r="D572" s="36"/>
      <c r="E572" s="36"/>
      <c r="F572" s="133"/>
      <c r="G572" s="134"/>
    </row>
    <row r="573" spans="1:7" x14ac:dyDescent="0.25">
      <c r="A573" s="81"/>
      <c r="B573" s="124"/>
      <c r="C573" s="80"/>
      <c r="D573" s="36"/>
      <c r="E573" s="36"/>
      <c r="F573" s="133"/>
      <c r="G573" s="134"/>
    </row>
    <row r="574" spans="1:7" x14ac:dyDescent="0.25">
      <c r="A574" s="81"/>
      <c r="B574" s="124"/>
      <c r="C574" s="80"/>
      <c r="D574" s="36"/>
      <c r="E574" s="36"/>
      <c r="F574" s="133"/>
      <c r="G574" s="134"/>
    </row>
    <row r="575" spans="1:7" x14ac:dyDescent="0.25">
      <c r="A575" s="81"/>
      <c r="B575" s="124"/>
      <c r="C575" s="80"/>
      <c r="D575" s="36"/>
      <c r="E575" s="36"/>
      <c r="F575" s="133"/>
      <c r="G575" s="134"/>
    </row>
    <row r="576" spans="1:7" x14ac:dyDescent="0.25">
      <c r="A576" s="81"/>
      <c r="B576" s="124"/>
      <c r="C576" s="80"/>
      <c r="D576" s="36"/>
      <c r="E576" s="36"/>
      <c r="F576" s="133"/>
      <c r="G576" s="134"/>
    </row>
    <row r="577" spans="1:7" x14ac:dyDescent="0.25">
      <c r="A577" s="81"/>
      <c r="B577" s="124"/>
      <c r="C577" s="80"/>
      <c r="D577" s="36"/>
      <c r="E577" s="36"/>
      <c r="F577" s="133"/>
      <c r="G577" s="134"/>
    </row>
    <row r="578" spans="1:7" x14ac:dyDescent="0.25">
      <c r="A578" s="81"/>
      <c r="B578" s="124"/>
      <c r="C578" s="80"/>
      <c r="D578" s="36"/>
      <c r="E578" s="36"/>
      <c r="F578" s="133"/>
      <c r="G578" s="134"/>
    </row>
    <row r="579" spans="1:7" x14ac:dyDescent="0.25">
      <c r="A579" s="81"/>
      <c r="B579" s="124"/>
      <c r="C579" s="80"/>
      <c r="D579" s="36"/>
      <c r="E579" s="36"/>
      <c r="F579" s="133"/>
      <c r="G579" s="134"/>
    </row>
    <row r="580" spans="1:7" x14ac:dyDescent="0.25">
      <c r="A580" s="81"/>
      <c r="B580" s="124"/>
      <c r="C580" s="80"/>
      <c r="D580" s="36"/>
      <c r="E580" s="36"/>
      <c r="F580" s="133"/>
      <c r="G580" s="134"/>
    </row>
    <row r="581" spans="1:7" x14ac:dyDescent="0.25">
      <c r="A581" s="81"/>
      <c r="B581" s="124"/>
      <c r="C581" s="80"/>
      <c r="D581" s="36"/>
      <c r="E581" s="36"/>
      <c r="F581" s="133"/>
      <c r="G581" s="134"/>
    </row>
    <row r="582" spans="1:7" x14ac:dyDescent="0.25">
      <c r="A582" s="81"/>
      <c r="B582" s="124"/>
      <c r="C582" s="80"/>
      <c r="D582" s="36"/>
      <c r="E582" s="36"/>
      <c r="F582" s="133"/>
      <c r="G582" s="134"/>
    </row>
    <row r="583" spans="1:7" x14ac:dyDescent="0.25">
      <c r="A583" s="81"/>
      <c r="B583" s="124"/>
      <c r="C583" s="80"/>
      <c r="D583" s="36"/>
      <c r="E583" s="36"/>
      <c r="F583" s="133"/>
      <c r="G583" s="134"/>
    </row>
    <row r="584" spans="1:7" x14ac:dyDescent="0.25">
      <c r="A584" s="81"/>
      <c r="B584" s="124"/>
      <c r="C584" s="80"/>
      <c r="D584" s="36"/>
      <c r="E584" s="36"/>
      <c r="F584" s="133"/>
      <c r="G584" s="134"/>
    </row>
    <row r="585" spans="1:7" x14ac:dyDescent="0.25">
      <c r="A585" s="81"/>
      <c r="B585" s="124"/>
      <c r="C585" s="80"/>
      <c r="D585" s="36"/>
      <c r="E585" s="36"/>
      <c r="F585" s="133"/>
      <c r="G585" s="134"/>
    </row>
    <row r="586" spans="1:7" x14ac:dyDescent="0.25">
      <c r="A586" s="81"/>
      <c r="B586" s="124"/>
      <c r="C586" s="80"/>
      <c r="D586" s="36"/>
      <c r="E586" s="36"/>
      <c r="F586" s="133"/>
      <c r="G586" s="134"/>
    </row>
    <row r="587" spans="1:7" x14ac:dyDescent="0.25">
      <c r="A587" s="81"/>
      <c r="B587" s="124"/>
      <c r="C587" s="80"/>
      <c r="D587" s="36"/>
      <c r="E587" s="36"/>
      <c r="F587" s="133"/>
      <c r="G587" s="134"/>
    </row>
    <row r="588" spans="1:7" x14ac:dyDescent="0.25">
      <c r="A588" s="81"/>
      <c r="B588" s="124"/>
      <c r="C588" s="80"/>
      <c r="D588" s="36"/>
      <c r="E588" s="36"/>
      <c r="F588" s="133"/>
      <c r="G588" s="134"/>
    </row>
    <row r="589" spans="1:7" x14ac:dyDescent="0.25">
      <c r="A589" s="81"/>
      <c r="B589" s="124"/>
      <c r="C589" s="80"/>
      <c r="D589" s="36"/>
      <c r="E589" s="36"/>
      <c r="F589" s="133"/>
      <c r="G589" s="134"/>
    </row>
    <row r="590" spans="1:7" x14ac:dyDescent="0.25">
      <c r="A590" s="81"/>
      <c r="B590" s="124"/>
      <c r="C590" s="80"/>
      <c r="D590" s="36"/>
      <c r="E590" s="36"/>
      <c r="F590" s="133"/>
      <c r="G590" s="134"/>
    </row>
    <row r="591" spans="1:7" x14ac:dyDescent="0.25">
      <c r="A591" s="81"/>
      <c r="B591" s="124"/>
      <c r="C591" s="80"/>
      <c r="D591" s="36"/>
      <c r="E591" s="36"/>
      <c r="F591" s="133"/>
      <c r="G591" s="134"/>
    </row>
    <row r="592" spans="1:7" x14ac:dyDescent="0.25">
      <c r="A592" s="81"/>
      <c r="B592" s="124"/>
      <c r="C592" s="80"/>
      <c r="D592" s="36"/>
      <c r="E592" s="36"/>
      <c r="F592" s="133"/>
      <c r="G592" s="134"/>
    </row>
    <row r="593" spans="1:7" x14ac:dyDescent="0.25">
      <c r="A593" s="81"/>
      <c r="B593" s="124"/>
      <c r="C593" s="80"/>
      <c r="D593" s="36"/>
      <c r="E593" s="36"/>
      <c r="F593" s="133"/>
      <c r="G593" s="134"/>
    </row>
    <row r="594" spans="1:7" x14ac:dyDescent="0.25">
      <c r="A594" s="81"/>
      <c r="B594" s="124"/>
      <c r="C594" s="80"/>
      <c r="D594" s="36"/>
      <c r="E594" s="36"/>
      <c r="F594" s="133"/>
      <c r="G594" s="134"/>
    </row>
    <row r="595" spans="1:7" x14ac:dyDescent="0.25">
      <c r="A595" s="81"/>
      <c r="B595" s="124"/>
      <c r="C595" s="80"/>
      <c r="D595" s="36"/>
      <c r="E595" s="36"/>
      <c r="F595" s="133"/>
      <c r="G595" s="134"/>
    </row>
    <row r="596" spans="1:7" x14ac:dyDescent="0.25">
      <c r="A596" s="81"/>
      <c r="B596" s="124"/>
      <c r="C596" s="80"/>
      <c r="D596" s="36"/>
      <c r="E596" s="36"/>
      <c r="F596" s="133"/>
      <c r="G596" s="134"/>
    </row>
    <row r="597" spans="1:7" x14ac:dyDescent="0.25">
      <c r="A597" s="81"/>
      <c r="B597" s="124"/>
      <c r="C597" s="80"/>
      <c r="D597" s="36"/>
      <c r="E597" s="36"/>
      <c r="F597" s="133"/>
      <c r="G597" s="134"/>
    </row>
    <row r="598" spans="1:7" x14ac:dyDescent="0.25">
      <c r="A598" s="81"/>
      <c r="B598" s="124"/>
      <c r="C598" s="80"/>
      <c r="D598" s="36"/>
      <c r="E598" s="36"/>
      <c r="F598" s="133"/>
      <c r="G598" s="134"/>
    </row>
    <row r="599" spans="1:7" x14ac:dyDescent="0.25">
      <c r="A599" s="81"/>
      <c r="B599" s="124"/>
      <c r="C599" s="80"/>
      <c r="D599" s="36"/>
      <c r="E599" s="36"/>
      <c r="F599" s="133"/>
      <c r="G599" s="134"/>
    </row>
    <row r="600" spans="1:7" x14ac:dyDescent="0.25">
      <c r="A600" s="81"/>
      <c r="B600" s="124"/>
      <c r="C600" s="80"/>
      <c r="D600" s="36"/>
      <c r="E600" s="36"/>
      <c r="F600" s="133"/>
      <c r="G600" s="134"/>
    </row>
    <row r="601" spans="1:7" x14ac:dyDescent="0.25">
      <c r="A601" s="81"/>
      <c r="B601" s="124"/>
      <c r="C601" s="80"/>
      <c r="D601" s="36"/>
      <c r="E601" s="36"/>
      <c r="F601" s="133"/>
      <c r="G601" s="134"/>
    </row>
    <row r="602" spans="1:7" x14ac:dyDescent="0.25">
      <c r="A602" s="81"/>
      <c r="B602" s="124"/>
      <c r="C602" s="80"/>
      <c r="D602" s="36"/>
      <c r="E602" s="36"/>
      <c r="F602" s="133"/>
      <c r="G602" s="134"/>
    </row>
    <row r="603" spans="1:7" x14ac:dyDescent="0.25">
      <c r="A603" s="81"/>
      <c r="B603" s="124"/>
      <c r="C603" s="80"/>
      <c r="D603" s="36"/>
      <c r="E603" s="36"/>
      <c r="F603" s="133"/>
      <c r="G603" s="134"/>
    </row>
    <row r="604" spans="1:7" x14ac:dyDescent="0.25">
      <c r="A604" s="81"/>
      <c r="B604" s="124"/>
      <c r="C604" s="80"/>
      <c r="D604" s="36"/>
      <c r="E604" s="36"/>
      <c r="F604" s="133"/>
      <c r="G604" s="134"/>
    </row>
    <row r="605" spans="1:7" x14ac:dyDescent="0.25">
      <c r="A605" s="81"/>
      <c r="B605" s="124"/>
      <c r="C605" s="80"/>
      <c r="D605" s="36"/>
      <c r="E605" s="36"/>
      <c r="F605" s="133"/>
      <c r="G605" s="134"/>
    </row>
    <row r="606" spans="1:7" x14ac:dyDescent="0.25">
      <c r="A606" s="81"/>
      <c r="B606" s="124"/>
      <c r="C606" s="80"/>
      <c r="D606" s="36"/>
      <c r="E606" s="36"/>
      <c r="F606" s="133"/>
      <c r="G606" s="134"/>
    </row>
    <row r="607" spans="1:7" x14ac:dyDescent="0.25">
      <c r="A607" s="81"/>
      <c r="B607" s="124"/>
      <c r="C607" s="80"/>
      <c r="D607" s="36"/>
      <c r="E607" s="36"/>
      <c r="F607" s="133"/>
      <c r="G607" s="134"/>
    </row>
    <row r="608" spans="1:7" ht="15.6" thickBot="1" x14ac:dyDescent="0.3">
      <c r="A608" s="143"/>
      <c r="B608" s="144"/>
      <c r="C608" s="145"/>
      <c r="D608" s="94"/>
      <c r="E608" s="94"/>
      <c r="F608" s="135"/>
      <c r="G608" s="136"/>
    </row>
    <row r="609" spans="1:8" x14ac:dyDescent="0.25">
      <c r="A609" s="806"/>
      <c r="B609" s="807"/>
      <c r="C609" s="807"/>
      <c r="D609" s="52"/>
      <c r="E609" s="52"/>
      <c r="F609" s="53"/>
      <c r="G609" s="139"/>
    </row>
    <row r="610" spans="1:8" x14ac:dyDescent="0.25">
      <c r="A610" s="786" t="s">
        <v>806</v>
      </c>
      <c r="B610" s="787"/>
      <c r="C610" s="787"/>
      <c r="D610" s="55"/>
      <c r="E610" s="55"/>
      <c r="F610" s="56"/>
      <c r="G610" s="596"/>
    </row>
    <row r="611" spans="1:8" ht="15.6" thickBot="1" x14ac:dyDescent="0.3">
      <c r="A611" s="804"/>
      <c r="B611" s="805"/>
      <c r="C611" s="805"/>
      <c r="D611" s="57"/>
      <c r="E611" s="57"/>
      <c r="F611" s="58"/>
      <c r="G611" s="140"/>
    </row>
    <row r="612" spans="1:8" x14ac:dyDescent="0.25">
      <c r="A612" s="217"/>
      <c r="B612" s="162"/>
      <c r="C612" s="280"/>
      <c r="D612" s="162"/>
      <c r="E612" s="162"/>
      <c r="F612" s="554"/>
      <c r="G612" s="554"/>
    </row>
    <row r="613" spans="1:8" x14ac:dyDescent="0.25">
      <c r="A613" s="783" t="s">
        <v>807</v>
      </c>
      <c r="B613" s="783"/>
      <c r="C613" s="783"/>
      <c r="D613" s="783"/>
      <c r="E613" s="783"/>
      <c r="F613" s="783"/>
      <c r="G613" s="783"/>
    </row>
    <row r="614" spans="1:8" ht="15.6" thickBot="1" x14ac:dyDescent="0.3">
      <c r="A614" s="222"/>
      <c r="B614" s="162"/>
      <c r="C614" s="280"/>
      <c r="D614" s="162"/>
      <c r="E614" s="162"/>
      <c r="F614" s="554"/>
      <c r="G614" s="554"/>
    </row>
    <row r="615" spans="1:8" x14ac:dyDescent="0.25">
      <c r="A615" s="163"/>
      <c r="B615" s="164"/>
      <c r="C615" s="164"/>
      <c r="D615" s="164"/>
      <c r="E615" s="164"/>
      <c r="F615" s="555"/>
      <c r="G615" s="556"/>
    </row>
    <row r="616" spans="1:8" x14ac:dyDescent="0.25">
      <c r="A616" s="168" t="s">
        <v>126</v>
      </c>
      <c r="B616" s="169" t="s">
        <v>127</v>
      </c>
      <c r="C616" s="169" t="s">
        <v>0</v>
      </c>
      <c r="D616" s="169" t="s">
        <v>1</v>
      </c>
      <c r="E616" s="169" t="s">
        <v>26</v>
      </c>
      <c r="F616" s="557" t="s">
        <v>2</v>
      </c>
      <c r="G616" s="558" t="s">
        <v>3</v>
      </c>
    </row>
    <row r="617" spans="1:8" x14ac:dyDescent="0.25">
      <c r="A617" s="168" t="s">
        <v>128</v>
      </c>
      <c r="B617" s="169" t="s">
        <v>129</v>
      </c>
      <c r="C617" s="172"/>
      <c r="D617" s="173"/>
      <c r="E617" s="173"/>
      <c r="F617" s="550"/>
      <c r="G617" s="271"/>
    </row>
    <row r="618" spans="1:8" ht="20.25" customHeight="1" thickBot="1" x14ac:dyDescent="0.3">
      <c r="A618" s="177"/>
      <c r="B618" s="178"/>
      <c r="C618" s="178"/>
      <c r="D618" s="178"/>
      <c r="E618" s="178"/>
      <c r="F618" s="559"/>
      <c r="G618" s="560"/>
    </row>
    <row r="619" spans="1:8" x14ac:dyDescent="0.25">
      <c r="A619" s="81"/>
      <c r="B619" s="124"/>
      <c r="C619" s="579" t="str">
        <f>C548</f>
        <v>SECTION NO. 7 - GUARD HOUSE</v>
      </c>
      <c r="D619" s="175"/>
      <c r="E619" s="36"/>
      <c r="F619" s="133"/>
      <c r="G619" s="134"/>
    </row>
    <row r="620" spans="1:8" ht="30" x14ac:dyDescent="0.25">
      <c r="A620" s="81"/>
      <c r="B620" s="124"/>
      <c r="C620" s="580" t="str">
        <f>C549</f>
        <v xml:space="preserve">REFURBISHMENT OF TLOKWENG CEMETERY </v>
      </c>
      <c r="D620" s="175"/>
      <c r="E620" s="36"/>
      <c r="F620" s="133"/>
      <c r="G620" s="134"/>
    </row>
    <row r="621" spans="1:8" ht="18.75" customHeight="1" x14ac:dyDescent="0.25">
      <c r="A621" s="81"/>
      <c r="B621" s="124"/>
      <c r="C621" s="80"/>
      <c r="D621" s="36"/>
      <c r="E621" s="36"/>
      <c r="F621" s="133"/>
      <c r="G621" s="134"/>
    </row>
    <row r="622" spans="1:8" x14ac:dyDescent="0.25">
      <c r="A622" s="81"/>
      <c r="B622" s="124"/>
      <c r="C622" s="552" t="s">
        <v>145</v>
      </c>
      <c r="D622" s="36"/>
      <c r="E622" s="36"/>
      <c r="F622" s="133"/>
      <c r="G622" s="134"/>
    </row>
    <row r="623" spans="1:8" s="219" customFormat="1" ht="14.25" customHeight="1" x14ac:dyDescent="0.25">
      <c r="A623" s="81"/>
      <c r="B623" s="124"/>
      <c r="C623" s="80"/>
      <c r="D623" s="36"/>
      <c r="E623" s="36"/>
      <c r="F623" s="133"/>
      <c r="G623" s="134"/>
      <c r="H623" s="54"/>
    </row>
    <row r="624" spans="1:8" s="219" customFormat="1" x14ac:dyDescent="0.25">
      <c r="A624" s="551">
        <v>7.8</v>
      </c>
      <c r="B624" s="124"/>
      <c r="C624" s="552" t="s">
        <v>150</v>
      </c>
      <c r="D624" s="36"/>
      <c r="E624" s="36"/>
      <c r="F624" s="133"/>
      <c r="G624" s="134"/>
      <c r="H624" s="54"/>
    </row>
    <row r="625" spans="1:8" s="219" customFormat="1" ht="17.25" customHeight="1" x14ac:dyDescent="0.25">
      <c r="A625" s="81"/>
      <c r="B625" s="124"/>
      <c r="C625" s="552"/>
      <c r="D625" s="36"/>
      <c r="E625" s="36"/>
      <c r="F625" s="133"/>
      <c r="G625" s="134"/>
      <c r="H625" s="54"/>
    </row>
    <row r="626" spans="1:8" s="219" customFormat="1" ht="30" x14ac:dyDescent="0.25">
      <c r="A626" s="618"/>
      <c r="B626" s="617"/>
      <c r="C626" s="619" t="s">
        <v>861</v>
      </c>
      <c r="D626" s="378"/>
      <c r="E626" s="378"/>
      <c r="F626" s="620"/>
      <c r="G626" s="621"/>
      <c r="H626" s="54"/>
    </row>
    <row r="627" spans="1:8" s="219" customFormat="1" ht="15.75" customHeight="1" x14ac:dyDescent="0.25">
      <c r="A627" s="618"/>
      <c r="B627" s="617"/>
      <c r="C627" s="619"/>
      <c r="D627" s="378"/>
      <c r="E627" s="378"/>
      <c r="F627" s="620"/>
      <c r="G627" s="621"/>
      <c r="H627" s="54"/>
    </row>
    <row r="628" spans="1:8" s="219" customFormat="1" ht="30" x14ac:dyDescent="0.25">
      <c r="A628" s="618" t="s">
        <v>810</v>
      </c>
      <c r="B628" s="617"/>
      <c r="C628" s="619" t="s">
        <v>818</v>
      </c>
      <c r="D628" s="378" t="s">
        <v>130</v>
      </c>
      <c r="E628" s="378">
        <v>0.72</v>
      </c>
      <c r="F628" s="620"/>
      <c r="G628" s="621"/>
      <c r="H628" s="54"/>
    </row>
    <row r="629" spans="1:8" s="219" customFormat="1" ht="16.2" customHeight="1" x14ac:dyDescent="0.25">
      <c r="A629" s="618"/>
      <c r="B629" s="617"/>
      <c r="C629" s="619"/>
      <c r="D629" s="378"/>
      <c r="E629" s="378"/>
      <c r="F629" s="620"/>
      <c r="G629" s="621"/>
      <c r="H629" s="54"/>
    </row>
    <row r="630" spans="1:8" s="219" customFormat="1" ht="30.6" customHeight="1" x14ac:dyDescent="0.25">
      <c r="A630" s="618" t="s">
        <v>751</v>
      </c>
      <c r="B630" s="617"/>
      <c r="C630" s="619" t="s">
        <v>819</v>
      </c>
      <c r="D630" s="378" t="s">
        <v>130</v>
      </c>
      <c r="E630" s="378">
        <f>16.29-0.72</f>
        <v>15.569999999999999</v>
      </c>
      <c r="F630" s="620"/>
      <c r="G630" s="621"/>
      <c r="H630" s="54"/>
    </row>
    <row r="631" spans="1:8" s="219" customFormat="1" ht="16.2" customHeight="1" x14ac:dyDescent="0.25">
      <c r="A631" s="618"/>
      <c r="B631" s="617"/>
      <c r="C631" s="619"/>
      <c r="D631" s="378"/>
      <c r="E631" s="378"/>
      <c r="F631" s="620"/>
      <c r="G631" s="621"/>
      <c r="H631" s="54"/>
    </row>
    <row r="632" spans="1:8" x14ac:dyDescent="0.25">
      <c r="A632" s="618"/>
      <c r="B632" s="617"/>
      <c r="C632" s="619" t="s">
        <v>448</v>
      </c>
      <c r="D632" s="378"/>
      <c r="E632" s="378"/>
      <c r="F632" s="620"/>
      <c r="G632" s="621"/>
    </row>
    <row r="633" spans="1:8" ht="16.8" customHeight="1" x14ac:dyDescent="0.25">
      <c r="A633" s="618"/>
      <c r="B633" s="617"/>
      <c r="C633" s="619"/>
      <c r="D633" s="378"/>
      <c r="E633" s="378"/>
      <c r="F633" s="620"/>
      <c r="G633" s="621"/>
    </row>
    <row r="634" spans="1:8" ht="76.8" customHeight="1" x14ac:dyDescent="0.25">
      <c r="A634" s="618" t="s">
        <v>753</v>
      </c>
      <c r="B634" s="617"/>
      <c r="C634" s="619" t="s">
        <v>449</v>
      </c>
      <c r="D634" s="378" t="s">
        <v>6</v>
      </c>
      <c r="E634" s="378">
        <v>2</v>
      </c>
      <c r="F634" s="620"/>
      <c r="G634" s="621"/>
    </row>
    <row r="635" spans="1:8" ht="20.25" customHeight="1" x14ac:dyDescent="0.3">
      <c r="A635" s="551"/>
      <c r="B635"/>
      <c r="C635" s="552"/>
      <c r="D635" s="175"/>
      <c r="E635" s="175"/>
      <c r="F635" s="550"/>
      <c r="G635" s="271"/>
    </row>
    <row r="636" spans="1:8" ht="15.6" x14ac:dyDescent="0.3">
      <c r="A636" s="551"/>
      <c r="B636"/>
      <c r="C636" s="552"/>
      <c r="D636" s="175"/>
      <c r="E636" s="175"/>
      <c r="F636" s="550"/>
      <c r="G636" s="598"/>
      <c r="H636" s="219"/>
    </row>
    <row r="637" spans="1:8" ht="15.75" customHeight="1" x14ac:dyDescent="0.3">
      <c r="A637" s="551"/>
      <c r="B637"/>
      <c r="C637" s="552"/>
      <c r="D637" s="175"/>
      <c r="E637" s="175"/>
      <c r="F637" s="550"/>
      <c r="G637" s="598"/>
      <c r="H637" s="219"/>
    </row>
    <row r="638" spans="1:8" ht="15.6" x14ac:dyDescent="0.3">
      <c r="A638" s="551"/>
      <c r="B638"/>
      <c r="C638" s="552"/>
      <c r="D638" s="175"/>
      <c r="E638" s="175"/>
      <c r="F638" s="550"/>
      <c r="G638" s="271"/>
      <c r="H638" s="219"/>
    </row>
    <row r="639" spans="1:8" x14ac:dyDescent="0.25">
      <c r="A639" s="81"/>
      <c r="B639" s="124"/>
      <c r="C639" s="80"/>
      <c r="D639" s="36"/>
      <c r="E639" s="36"/>
      <c r="F639" s="133"/>
      <c r="G639" s="134"/>
      <c r="H639" s="219"/>
    </row>
    <row r="640" spans="1:8" x14ac:dyDescent="0.25">
      <c r="A640" s="81"/>
      <c r="B640" s="124"/>
      <c r="C640" s="80"/>
      <c r="D640" s="36"/>
      <c r="E640" s="36"/>
      <c r="F640" s="133"/>
      <c r="G640" s="134"/>
    </row>
    <row r="641" spans="1:7" x14ac:dyDescent="0.25">
      <c r="A641" s="81"/>
      <c r="B641" s="124"/>
      <c r="C641" s="80"/>
      <c r="D641" s="36"/>
      <c r="E641" s="36"/>
      <c r="F641" s="133"/>
      <c r="G641" s="134"/>
    </row>
    <row r="642" spans="1:7" x14ac:dyDescent="0.25">
      <c r="A642" s="81"/>
      <c r="B642" s="124"/>
      <c r="C642" s="80"/>
      <c r="D642" s="36"/>
      <c r="E642" s="36"/>
      <c r="F642" s="133"/>
      <c r="G642" s="134"/>
    </row>
    <row r="643" spans="1:7" x14ac:dyDescent="0.25">
      <c r="A643" s="81"/>
      <c r="B643" s="124"/>
      <c r="C643" s="80"/>
      <c r="D643" s="36"/>
      <c r="E643" s="36"/>
      <c r="F643" s="133"/>
      <c r="G643" s="134"/>
    </row>
    <row r="644" spans="1:7" x14ac:dyDescent="0.25">
      <c r="A644" s="81"/>
      <c r="B644" s="124"/>
      <c r="C644" s="80"/>
      <c r="D644" s="36"/>
      <c r="E644" s="36"/>
      <c r="F644" s="133"/>
      <c r="G644" s="134"/>
    </row>
    <row r="645" spans="1:7" x14ac:dyDescent="0.25">
      <c r="A645" s="81"/>
      <c r="B645" s="124"/>
      <c r="C645" s="80"/>
      <c r="D645" s="36"/>
      <c r="E645" s="36"/>
      <c r="F645" s="133"/>
      <c r="G645" s="134"/>
    </row>
    <row r="646" spans="1:7" x14ac:dyDescent="0.25">
      <c r="A646" s="81"/>
      <c r="B646" s="124"/>
      <c r="C646" s="80"/>
      <c r="D646" s="36"/>
      <c r="E646" s="36"/>
      <c r="F646" s="133"/>
      <c r="G646" s="134"/>
    </row>
    <row r="647" spans="1:7" x14ac:dyDescent="0.25">
      <c r="A647" s="81"/>
      <c r="B647" s="124"/>
      <c r="C647" s="80"/>
      <c r="D647" s="36"/>
      <c r="E647" s="36"/>
      <c r="F647" s="133"/>
      <c r="G647" s="134"/>
    </row>
    <row r="648" spans="1:7" x14ac:dyDescent="0.25">
      <c r="A648" s="81"/>
      <c r="B648" s="124"/>
      <c r="C648" s="80"/>
      <c r="D648" s="36"/>
      <c r="E648" s="36"/>
      <c r="F648" s="133"/>
      <c r="G648" s="134"/>
    </row>
    <row r="649" spans="1:7" x14ac:dyDescent="0.25">
      <c r="A649" s="81"/>
      <c r="B649" s="124"/>
      <c r="C649" s="80"/>
      <c r="D649" s="36"/>
      <c r="E649" s="36"/>
      <c r="F649" s="133"/>
      <c r="G649" s="134"/>
    </row>
    <row r="650" spans="1:7" x14ac:dyDescent="0.25">
      <c r="A650" s="81"/>
      <c r="B650" s="124"/>
      <c r="C650" s="80"/>
      <c r="D650" s="36"/>
      <c r="E650" s="36"/>
      <c r="F650" s="133"/>
      <c r="G650" s="134"/>
    </row>
    <row r="651" spans="1:7" x14ac:dyDescent="0.25">
      <c r="A651" s="81"/>
      <c r="B651" s="124"/>
      <c r="C651" s="80"/>
      <c r="D651" s="36"/>
      <c r="E651" s="36"/>
      <c r="F651" s="133"/>
      <c r="G651" s="134"/>
    </row>
    <row r="652" spans="1:7" x14ac:dyDescent="0.25">
      <c r="A652" s="81"/>
      <c r="B652" s="124"/>
      <c r="C652" s="80"/>
      <c r="D652" s="36"/>
      <c r="E652" s="36"/>
      <c r="F652" s="133"/>
      <c r="G652" s="134"/>
    </row>
    <row r="653" spans="1:7" x14ac:dyDescent="0.25">
      <c r="A653" s="81"/>
      <c r="B653" s="124"/>
      <c r="C653" s="80"/>
      <c r="D653" s="36"/>
      <c r="E653" s="36"/>
      <c r="F653" s="133"/>
      <c r="G653" s="134"/>
    </row>
    <row r="654" spans="1:7" x14ac:dyDescent="0.25">
      <c r="A654" s="81"/>
      <c r="B654" s="124"/>
      <c r="C654" s="80"/>
      <c r="D654" s="36"/>
      <c r="E654" s="36"/>
      <c r="F654" s="133"/>
      <c r="G654" s="134"/>
    </row>
    <row r="655" spans="1:7" x14ac:dyDescent="0.25">
      <c r="A655" s="81"/>
      <c r="B655" s="124"/>
      <c r="C655" s="80"/>
      <c r="D655" s="36"/>
      <c r="E655" s="36"/>
      <c r="F655" s="152"/>
      <c r="G655" s="153"/>
    </row>
    <row r="656" spans="1:7" x14ac:dyDescent="0.25">
      <c r="A656" s="81"/>
      <c r="B656" s="124"/>
      <c r="C656" s="80"/>
      <c r="D656" s="36"/>
      <c r="E656" s="36"/>
      <c r="F656" s="152"/>
      <c r="G656" s="153"/>
    </row>
    <row r="657" spans="1:7" x14ac:dyDescent="0.25">
      <c r="A657" s="81"/>
      <c r="B657" s="124"/>
      <c r="C657" s="80"/>
      <c r="D657" s="36"/>
      <c r="E657" s="36"/>
      <c r="F657" s="152"/>
      <c r="G657" s="153"/>
    </row>
    <row r="658" spans="1:7" x14ac:dyDescent="0.25">
      <c r="A658" s="81"/>
      <c r="B658" s="124"/>
      <c r="C658" s="80"/>
      <c r="D658" s="36"/>
      <c r="E658" s="36"/>
      <c r="F658" s="152"/>
      <c r="G658" s="153"/>
    </row>
    <row r="659" spans="1:7" x14ac:dyDescent="0.25">
      <c r="A659" s="81"/>
      <c r="B659" s="124"/>
      <c r="C659" s="80"/>
      <c r="D659" s="36"/>
      <c r="E659" s="36"/>
      <c r="F659" s="152"/>
      <c r="G659" s="153"/>
    </row>
    <row r="660" spans="1:7" x14ac:dyDescent="0.25">
      <c r="A660" s="81"/>
      <c r="B660" s="124"/>
      <c r="C660" s="80"/>
      <c r="D660" s="36"/>
      <c r="E660" s="36"/>
      <c r="F660" s="152"/>
      <c r="G660" s="153"/>
    </row>
    <row r="661" spans="1:7" x14ac:dyDescent="0.25">
      <c r="A661" s="81"/>
      <c r="B661" s="124"/>
      <c r="C661" s="80"/>
      <c r="D661" s="36"/>
      <c r="E661" s="36"/>
      <c r="F661" s="152"/>
      <c r="G661" s="153"/>
    </row>
    <row r="662" spans="1:7" x14ac:dyDescent="0.25">
      <c r="A662" s="81"/>
      <c r="B662" s="124"/>
      <c r="C662" s="80"/>
      <c r="D662" s="36"/>
      <c r="E662" s="36"/>
      <c r="F662" s="152"/>
      <c r="G662" s="153"/>
    </row>
    <row r="663" spans="1:7" x14ac:dyDescent="0.25">
      <c r="A663" s="81"/>
      <c r="B663" s="124"/>
      <c r="C663" s="80"/>
      <c r="D663" s="36"/>
      <c r="E663" s="36"/>
      <c r="F663" s="152"/>
      <c r="G663" s="153"/>
    </row>
    <row r="664" spans="1:7" x14ac:dyDescent="0.25">
      <c r="A664" s="81"/>
      <c r="B664" s="124"/>
      <c r="C664" s="80"/>
      <c r="D664" s="36"/>
      <c r="E664" s="36"/>
      <c r="F664" s="152"/>
      <c r="G664" s="153"/>
    </row>
    <row r="665" spans="1:7" x14ac:dyDescent="0.25">
      <c r="A665" s="81"/>
      <c r="B665" s="124"/>
      <c r="C665" s="80"/>
      <c r="D665" s="36"/>
      <c r="E665" s="36"/>
      <c r="F665" s="152"/>
      <c r="G665" s="153"/>
    </row>
    <row r="666" spans="1:7" x14ac:dyDescent="0.25">
      <c r="A666" s="81"/>
      <c r="B666" s="124"/>
      <c r="C666" s="80"/>
      <c r="D666" s="36"/>
      <c r="E666" s="36"/>
      <c r="F666" s="152"/>
      <c r="G666" s="153"/>
    </row>
    <row r="667" spans="1:7" x14ac:dyDescent="0.25">
      <c r="A667" s="81"/>
      <c r="B667" s="124"/>
      <c r="C667" s="80"/>
      <c r="D667" s="36"/>
      <c r="E667" s="36"/>
      <c r="F667" s="152"/>
      <c r="G667" s="153"/>
    </row>
    <row r="668" spans="1:7" x14ac:dyDescent="0.25">
      <c r="A668" s="81"/>
      <c r="B668" s="124"/>
      <c r="C668" s="80"/>
      <c r="D668" s="36"/>
      <c r="E668" s="36"/>
      <c r="F668" s="152"/>
      <c r="G668" s="153"/>
    </row>
    <row r="669" spans="1:7" x14ac:dyDescent="0.25">
      <c r="A669" s="81"/>
      <c r="B669" s="124"/>
      <c r="C669" s="80"/>
      <c r="D669" s="36"/>
      <c r="E669" s="36"/>
      <c r="F669" s="152"/>
      <c r="G669" s="153"/>
    </row>
    <row r="670" spans="1:7" x14ac:dyDescent="0.25">
      <c r="A670" s="81"/>
      <c r="B670" s="124"/>
      <c r="C670" s="80"/>
      <c r="D670" s="36"/>
      <c r="E670" s="36"/>
      <c r="F670" s="152"/>
      <c r="G670" s="153"/>
    </row>
    <row r="671" spans="1:7" x14ac:dyDescent="0.25">
      <c r="A671" s="81"/>
      <c r="B671" s="124"/>
      <c r="C671" s="80"/>
      <c r="D671" s="36"/>
      <c r="E671" s="36"/>
      <c r="F671" s="152"/>
      <c r="G671" s="153"/>
    </row>
    <row r="672" spans="1:7" x14ac:dyDescent="0.25">
      <c r="A672" s="81"/>
      <c r="B672" s="124"/>
      <c r="C672" s="80"/>
      <c r="D672" s="36"/>
      <c r="E672" s="36"/>
      <c r="F672" s="152"/>
      <c r="G672" s="153"/>
    </row>
    <row r="673" spans="1:7" x14ac:dyDescent="0.25">
      <c r="A673" s="81"/>
      <c r="B673" s="124"/>
      <c r="C673" s="80"/>
      <c r="D673" s="36"/>
      <c r="E673" s="36"/>
      <c r="F673" s="152"/>
      <c r="G673" s="153"/>
    </row>
    <row r="674" spans="1:7" x14ac:dyDescent="0.25">
      <c r="A674" s="81"/>
      <c r="B674" s="124"/>
      <c r="C674" s="80"/>
      <c r="D674" s="36"/>
      <c r="E674" s="36"/>
      <c r="F674" s="152"/>
      <c r="G674" s="153"/>
    </row>
    <row r="675" spans="1:7" x14ac:dyDescent="0.25">
      <c r="A675" s="81"/>
      <c r="B675" s="124"/>
      <c r="C675" s="80"/>
      <c r="D675" s="36"/>
      <c r="E675" s="36"/>
      <c r="F675" s="152"/>
      <c r="G675" s="153"/>
    </row>
    <row r="676" spans="1:7" x14ac:dyDescent="0.25">
      <c r="A676" s="81"/>
      <c r="B676" s="124"/>
      <c r="C676" s="80"/>
      <c r="D676" s="36"/>
      <c r="E676" s="36"/>
      <c r="F676" s="152"/>
      <c r="G676" s="153"/>
    </row>
    <row r="677" spans="1:7" ht="16.2" customHeight="1" x14ac:dyDescent="0.25">
      <c r="A677" s="81"/>
      <c r="B677" s="124"/>
      <c r="C677" s="80"/>
      <c r="D677" s="36"/>
      <c r="E677" s="36"/>
      <c r="F677" s="152"/>
      <c r="G677" s="153"/>
    </row>
    <row r="678" spans="1:7" ht="15.6" thickBot="1" x14ac:dyDescent="0.3">
      <c r="A678" s="81"/>
      <c r="B678" s="124"/>
      <c r="C678" s="80"/>
      <c r="D678" s="36"/>
      <c r="E678" s="36"/>
      <c r="F678" s="152"/>
      <c r="G678" s="153"/>
    </row>
    <row r="679" spans="1:7" x14ac:dyDescent="0.25">
      <c r="A679" s="806"/>
      <c r="B679" s="807"/>
      <c r="C679" s="807"/>
      <c r="D679" s="52"/>
      <c r="E679" s="52"/>
      <c r="F679" s="53"/>
      <c r="G679" s="139"/>
    </row>
    <row r="680" spans="1:7" s="219" customFormat="1" x14ac:dyDescent="0.25">
      <c r="A680" s="786" t="s">
        <v>806</v>
      </c>
      <c r="B680" s="787"/>
      <c r="C680" s="787"/>
      <c r="D680" s="211"/>
      <c r="E680" s="211"/>
      <c r="F680" s="212"/>
      <c r="G680" s="596"/>
    </row>
    <row r="681" spans="1:7" ht="15.6" thickBot="1" x14ac:dyDescent="0.3">
      <c r="A681" s="804"/>
      <c r="B681" s="805"/>
      <c r="C681" s="805"/>
      <c r="D681" s="57"/>
      <c r="E681" s="57"/>
      <c r="F681" s="58"/>
      <c r="G681" s="140"/>
    </row>
    <row r="682" spans="1:7" x14ac:dyDescent="0.25">
      <c r="A682" s="217"/>
      <c r="B682" s="162"/>
      <c r="C682" s="280"/>
      <c r="D682" s="162"/>
      <c r="E682" s="162"/>
      <c r="F682" s="554"/>
      <c r="G682" s="554"/>
    </row>
    <row r="683" spans="1:7" x14ac:dyDescent="0.25">
      <c r="A683" s="783" t="s">
        <v>807</v>
      </c>
      <c r="B683" s="783"/>
      <c r="C683" s="783"/>
      <c r="D683" s="783"/>
      <c r="E683" s="783"/>
      <c r="F683" s="783"/>
      <c r="G683" s="783"/>
    </row>
    <row r="684" spans="1:7" ht="15.6" thickBot="1" x14ac:dyDescent="0.3">
      <c r="A684" s="222"/>
      <c r="B684" s="162"/>
      <c r="C684" s="280"/>
      <c r="D684" s="162"/>
      <c r="E684" s="162"/>
      <c r="F684" s="554"/>
      <c r="G684" s="554"/>
    </row>
    <row r="685" spans="1:7" x14ac:dyDescent="0.25">
      <c r="A685" s="163"/>
      <c r="B685" s="164"/>
      <c r="C685" s="164"/>
      <c r="D685" s="164"/>
      <c r="E685" s="164"/>
      <c r="F685" s="555"/>
      <c r="G685" s="556"/>
    </row>
    <row r="686" spans="1:7" x14ac:dyDescent="0.25">
      <c r="A686" s="168" t="s">
        <v>126</v>
      </c>
      <c r="B686" s="169" t="s">
        <v>127</v>
      </c>
      <c r="C686" s="169" t="s">
        <v>0</v>
      </c>
      <c r="D686" s="169" t="s">
        <v>1</v>
      </c>
      <c r="E686" s="169" t="s">
        <v>26</v>
      </c>
      <c r="F686" s="557" t="s">
        <v>2</v>
      </c>
      <c r="G686" s="558" t="s">
        <v>3</v>
      </c>
    </row>
    <row r="687" spans="1:7" x14ac:dyDescent="0.25">
      <c r="A687" s="168" t="s">
        <v>128</v>
      </c>
      <c r="B687" s="169" t="s">
        <v>129</v>
      </c>
      <c r="C687" s="172"/>
      <c r="D687" s="173"/>
      <c r="E687" s="173"/>
      <c r="F687" s="550"/>
      <c r="G687" s="271"/>
    </row>
    <row r="688" spans="1:7" ht="15.6" thickBot="1" x14ac:dyDescent="0.3">
      <c r="A688" s="177"/>
      <c r="B688" s="178"/>
      <c r="C688" s="178"/>
      <c r="D688" s="178"/>
      <c r="E688" s="178"/>
      <c r="F688" s="559"/>
      <c r="G688" s="560"/>
    </row>
    <row r="689" spans="1:7" x14ac:dyDescent="0.25">
      <c r="A689" s="631"/>
      <c r="B689" s="632"/>
      <c r="C689" s="633"/>
      <c r="D689" s="634"/>
      <c r="E689" s="634"/>
      <c r="F689" s="635"/>
      <c r="G689" s="636"/>
    </row>
    <row r="690" spans="1:7" x14ac:dyDescent="0.25">
      <c r="A690" s="618"/>
      <c r="B690" s="617"/>
      <c r="C690" s="640" t="s">
        <v>822</v>
      </c>
      <c r="D690" s="378"/>
      <c r="E690" s="378"/>
      <c r="F690" s="620"/>
      <c r="G690" s="621"/>
    </row>
    <row r="691" spans="1:7" ht="30" x14ac:dyDescent="0.25">
      <c r="A691" s="618"/>
      <c r="B691" s="617"/>
      <c r="C691" s="641" t="str">
        <f>C620</f>
        <v xml:space="preserve">REFURBISHMENT OF TLOKWENG CEMETERY </v>
      </c>
      <c r="D691" s="378"/>
      <c r="E691" s="378"/>
      <c r="F691" s="620"/>
      <c r="G691" s="621"/>
    </row>
    <row r="692" spans="1:7" x14ac:dyDescent="0.25">
      <c r="A692" s="618"/>
      <c r="B692" s="617"/>
      <c r="C692" s="619"/>
      <c r="D692" s="378"/>
      <c r="E692" s="378"/>
      <c r="F692" s="620"/>
      <c r="G692" s="621"/>
    </row>
    <row r="693" spans="1:7" x14ac:dyDescent="0.25">
      <c r="A693" s="618"/>
      <c r="B693" s="617"/>
      <c r="C693" s="619" t="s">
        <v>147</v>
      </c>
      <c r="D693" s="378"/>
      <c r="E693" s="378"/>
      <c r="F693" s="620"/>
      <c r="G693" s="621"/>
    </row>
    <row r="694" spans="1:7" x14ac:dyDescent="0.25">
      <c r="A694" s="618"/>
      <c r="B694" s="617"/>
      <c r="C694" s="619"/>
      <c r="D694" s="378"/>
      <c r="E694" s="378"/>
      <c r="F694" s="620"/>
      <c r="G694" s="621"/>
    </row>
    <row r="695" spans="1:7" x14ac:dyDescent="0.25">
      <c r="A695" s="618"/>
      <c r="B695" s="617"/>
      <c r="C695" s="619" t="s">
        <v>439</v>
      </c>
      <c r="D695" s="378"/>
      <c r="E695" s="378"/>
      <c r="F695" s="620"/>
      <c r="G695" s="621"/>
    </row>
    <row r="696" spans="1:7" x14ac:dyDescent="0.25">
      <c r="A696" s="618"/>
      <c r="B696" s="617"/>
      <c r="C696" s="619"/>
      <c r="D696" s="378"/>
      <c r="E696" s="378"/>
      <c r="F696" s="620"/>
      <c r="G696" s="621"/>
    </row>
    <row r="697" spans="1:7" x14ac:dyDescent="0.25">
      <c r="A697" s="618">
        <v>7.9</v>
      </c>
      <c r="B697" s="617"/>
      <c r="C697" s="619" t="s">
        <v>440</v>
      </c>
      <c r="D697" s="378"/>
      <c r="E697" s="378"/>
      <c r="F697" s="620"/>
      <c r="G697" s="621"/>
    </row>
    <row r="698" spans="1:7" x14ac:dyDescent="0.25">
      <c r="A698" s="618"/>
      <c r="B698" s="617"/>
      <c r="C698" s="619"/>
      <c r="D698" s="378"/>
      <c r="E698" s="378"/>
      <c r="F698" s="620"/>
      <c r="G698" s="621"/>
    </row>
    <row r="699" spans="1:7" ht="120" x14ac:dyDescent="0.25">
      <c r="A699" s="618"/>
      <c r="B699" s="617"/>
      <c r="C699" s="619" t="s">
        <v>441</v>
      </c>
      <c r="D699" s="378"/>
      <c r="E699" s="378"/>
      <c r="F699" s="620"/>
      <c r="G699" s="621"/>
    </row>
    <row r="700" spans="1:7" x14ac:dyDescent="0.25">
      <c r="A700" s="618"/>
      <c r="B700" s="617"/>
      <c r="C700" s="619"/>
      <c r="D700" s="378"/>
      <c r="E700" s="378"/>
      <c r="F700" s="620"/>
      <c r="G700" s="621"/>
    </row>
    <row r="701" spans="1:7" x14ac:dyDescent="0.25">
      <c r="A701" s="618" t="s">
        <v>761</v>
      </c>
      <c r="B701" s="617"/>
      <c r="C701" s="619" t="s">
        <v>442</v>
      </c>
      <c r="D701" s="378" t="s">
        <v>130</v>
      </c>
      <c r="E701" s="378">
        <v>74</v>
      </c>
      <c r="F701" s="620"/>
      <c r="G701" s="621"/>
    </row>
    <row r="702" spans="1:7" x14ac:dyDescent="0.25">
      <c r="A702" s="618"/>
      <c r="B702" s="617"/>
      <c r="C702" s="619"/>
      <c r="D702" s="378"/>
      <c r="E702" s="378"/>
      <c r="F702" s="620"/>
      <c r="G702" s="621"/>
    </row>
    <row r="703" spans="1:7" x14ac:dyDescent="0.25">
      <c r="A703" s="618" t="s">
        <v>762</v>
      </c>
      <c r="B703" s="617"/>
      <c r="C703" s="619" t="s">
        <v>823</v>
      </c>
      <c r="D703" s="378" t="s">
        <v>6</v>
      </c>
      <c r="E703" s="378">
        <v>6</v>
      </c>
      <c r="F703" s="620"/>
      <c r="G703" s="621"/>
    </row>
    <row r="704" spans="1:7" x14ac:dyDescent="0.25">
      <c r="A704" s="618"/>
      <c r="B704" s="617"/>
      <c r="C704" s="619"/>
      <c r="D704" s="378"/>
      <c r="E704" s="378"/>
      <c r="F704" s="620"/>
      <c r="G704" s="621"/>
    </row>
    <row r="705" spans="1:7" x14ac:dyDescent="0.25">
      <c r="A705" s="618"/>
      <c r="B705" s="617"/>
      <c r="C705" s="619" t="s">
        <v>443</v>
      </c>
      <c r="D705" s="378"/>
      <c r="E705" s="378"/>
      <c r="F705" s="620"/>
      <c r="G705" s="621"/>
    </row>
    <row r="706" spans="1:7" x14ac:dyDescent="0.25">
      <c r="A706" s="618"/>
      <c r="B706" s="617"/>
      <c r="C706" s="619"/>
      <c r="D706" s="378"/>
      <c r="E706" s="378"/>
      <c r="F706" s="620"/>
      <c r="G706" s="621"/>
    </row>
    <row r="707" spans="1:7" ht="30" x14ac:dyDescent="0.25">
      <c r="A707" s="618" t="s">
        <v>841</v>
      </c>
      <c r="B707" s="617"/>
      <c r="C707" s="619" t="s">
        <v>824</v>
      </c>
      <c r="D707" s="378" t="s">
        <v>7</v>
      </c>
      <c r="E707" s="378">
        <v>81.22</v>
      </c>
      <c r="F707" s="620"/>
      <c r="G707" s="621"/>
    </row>
    <row r="708" spans="1:7" x14ac:dyDescent="0.25">
      <c r="A708" s="618"/>
      <c r="B708" s="617"/>
      <c r="C708" s="619"/>
      <c r="D708" s="378"/>
      <c r="E708" s="378"/>
      <c r="F708" s="620"/>
      <c r="G708" s="621"/>
    </row>
    <row r="709" spans="1:7" x14ac:dyDescent="0.25">
      <c r="A709" s="618"/>
      <c r="B709" s="617"/>
      <c r="C709" s="619" t="s">
        <v>444</v>
      </c>
      <c r="D709" s="378"/>
      <c r="E709" s="378"/>
      <c r="F709" s="620"/>
      <c r="G709" s="621"/>
    </row>
    <row r="710" spans="1:7" x14ac:dyDescent="0.25">
      <c r="A710" s="618"/>
      <c r="B710" s="617"/>
      <c r="C710" s="619"/>
      <c r="D710" s="378"/>
      <c r="E710" s="378"/>
      <c r="F710" s="620"/>
      <c r="G710" s="621"/>
    </row>
    <row r="711" spans="1:7" x14ac:dyDescent="0.25">
      <c r="A711" s="618"/>
      <c r="B711" s="617"/>
      <c r="C711" s="619" t="s">
        <v>445</v>
      </c>
      <c r="D711" s="378"/>
      <c r="E711" s="378"/>
      <c r="F711" s="620"/>
      <c r="G711" s="621"/>
    </row>
    <row r="712" spans="1:7" x14ac:dyDescent="0.25">
      <c r="A712" s="618"/>
      <c r="B712" s="617"/>
      <c r="C712" s="619"/>
      <c r="D712" s="378"/>
      <c r="E712" s="378"/>
      <c r="F712" s="620"/>
      <c r="G712" s="621"/>
    </row>
    <row r="713" spans="1:7" ht="30" x14ac:dyDescent="0.25">
      <c r="A713" s="618" t="s">
        <v>842</v>
      </c>
      <c r="B713" s="617"/>
      <c r="C713" s="619" t="s">
        <v>446</v>
      </c>
      <c r="D713" s="378" t="s">
        <v>6</v>
      </c>
      <c r="E713" s="378">
        <v>4</v>
      </c>
      <c r="F713" s="620"/>
      <c r="G713" s="621"/>
    </row>
    <row r="714" spans="1:7" x14ac:dyDescent="0.25">
      <c r="A714" s="618"/>
      <c r="B714" s="617"/>
      <c r="C714" s="619"/>
      <c r="D714" s="378"/>
      <c r="E714" s="378"/>
      <c r="F714" s="620"/>
      <c r="G714" s="621"/>
    </row>
    <row r="715" spans="1:7" x14ac:dyDescent="0.25">
      <c r="A715" s="618" t="s">
        <v>843</v>
      </c>
      <c r="B715" s="617"/>
      <c r="C715" s="619" t="s">
        <v>411</v>
      </c>
      <c r="D715" s="378" t="s">
        <v>130</v>
      </c>
      <c r="E715" s="378">
        <v>9</v>
      </c>
      <c r="F715" s="620"/>
      <c r="G715" s="621"/>
    </row>
    <row r="716" spans="1:7" x14ac:dyDescent="0.25">
      <c r="A716" s="618"/>
      <c r="B716" s="617"/>
      <c r="C716" s="619"/>
      <c r="D716" s="378"/>
      <c r="E716" s="378"/>
      <c r="F716" s="642"/>
      <c r="G716" s="643"/>
    </row>
    <row r="717" spans="1:7" ht="15.6" x14ac:dyDescent="0.3">
      <c r="A717" s="551"/>
      <c r="B717"/>
      <c r="C717" s="552"/>
      <c r="D717" s="175"/>
      <c r="E717" s="175"/>
      <c r="F717" s="550"/>
      <c r="G717" s="271"/>
    </row>
    <row r="718" spans="1:7" ht="15.6" x14ac:dyDescent="0.3">
      <c r="A718" s="551"/>
      <c r="B718"/>
      <c r="C718" s="552"/>
      <c r="D718" s="175"/>
      <c r="E718" s="175"/>
      <c r="F718" s="550"/>
      <c r="G718" s="271"/>
    </row>
    <row r="719" spans="1:7" ht="15.6" x14ac:dyDescent="0.3">
      <c r="A719" s="551"/>
      <c r="B719"/>
      <c r="C719" s="552"/>
      <c r="D719" s="175"/>
      <c r="E719" s="175"/>
      <c r="F719" s="550"/>
      <c r="G719" s="597"/>
    </row>
    <row r="720" spans="1:7" ht="15.6" x14ac:dyDescent="0.3">
      <c r="A720" s="551"/>
      <c r="B720"/>
      <c r="C720" s="552"/>
      <c r="D720" s="175"/>
      <c r="E720" s="175"/>
      <c r="F720" s="550"/>
      <c r="G720" s="597"/>
    </row>
    <row r="721" spans="1:7" ht="15.6" x14ac:dyDescent="0.3">
      <c r="A721" s="551"/>
      <c r="B721"/>
      <c r="C721" s="552"/>
      <c r="D721" s="175"/>
      <c r="E721" s="175"/>
      <c r="F721" s="550"/>
      <c r="G721" s="598"/>
    </row>
    <row r="722" spans="1:7" ht="15.6" x14ac:dyDescent="0.3">
      <c r="A722" s="551"/>
      <c r="B722"/>
      <c r="C722" s="552"/>
      <c r="D722" s="175"/>
      <c r="E722" s="175"/>
      <c r="F722" s="550"/>
      <c r="G722" s="598"/>
    </row>
    <row r="723" spans="1:7" ht="15.6" x14ac:dyDescent="0.3">
      <c r="A723" s="551"/>
      <c r="B723"/>
      <c r="C723" s="552"/>
      <c r="D723" s="175"/>
      <c r="E723" s="175"/>
      <c r="F723" s="550"/>
      <c r="G723" s="598"/>
    </row>
    <row r="724" spans="1:7" ht="15.6" x14ac:dyDescent="0.3">
      <c r="A724" s="551"/>
      <c r="B724"/>
      <c r="C724" s="552"/>
      <c r="D724" s="175"/>
      <c r="E724" s="175"/>
      <c r="F724" s="550"/>
      <c r="G724" s="598"/>
    </row>
    <row r="725" spans="1:7" ht="15.6" x14ac:dyDescent="0.3">
      <c r="A725" s="551"/>
      <c r="B725"/>
      <c r="C725" s="552"/>
      <c r="D725" s="175"/>
      <c r="E725" s="175"/>
      <c r="F725" s="550"/>
      <c r="G725" s="598"/>
    </row>
    <row r="726" spans="1:7" x14ac:dyDescent="0.25">
      <c r="A726" s="618"/>
      <c r="B726" s="617"/>
      <c r="C726" s="619"/>
      <c r="D726" s="378"/>
      <c r="E726" s="378"/>
      <c r="F726" s="642"/>
      <c r="G726" s="643"/>
    </row>
    <row r="727" spans="1:7" x14ac:dyDescent="0.25">
      <c r="A727" s="618"/>
      <c r="B727" s="617"/>
      <c r="C727" s="619"/>
      <c r="D727" s="378"/>
      <c r="E727" s="378"/>
      <c r="F727" s="642"/>
      <c r="G727" s="643"/>
    </row>
    <row r="728" spans="1:7" x14ac:dyDescent="0.25">
      <c r="A728" s="618"/>
      <c r="B728" s="617"/>
      <c r="C728" s="619"/>
      <c r="D728" s="378"/>
      <c r="E728" s="378"/>
      <c r="F728" s="642"/>
      <c r="G728" s="643"/>
    </row>
    <row r="729" spans="1:7" x14ac:dyDescent="0.25">
      <c r="A729" s="618"/>
      <c r="B729" s="617"/>
      <c r="C729" s="619"/>
      <c r="D729" s="378"/>
      <c r="E729" s="378"/>
      <c r="F729" s="642"/>
      <c r="G729" s="643"/>
    </row>
    <row r="730" spans="1:7" x14ac:dyDescent="0.25">
      <c r="A730" s="618"/>
      <c r="B730" s="617"/>
      <c r="C730" s="619"/>
      <c r="D730" s="378"/>
      <c r="E730" s="378"/>
      <c r="F730" s="642"/>
      <c r="G730" s="643"/>
    </row>
    <row r="731" spans="1:7" x14ac:dyDescent="0.25">
      <c r="A731" s="618"/>
      <c r="B731" s="617"/>
      <c r="C731" s="619"/>
      <c r="D731" s="378"/>
      <c r="E731" s="378"/>
      <c r="F731" s="642"/>
      <c r="G731" s="643"/>
    </row>
    <row r="732" spans="1:7" x14ac:dyDescent="0.25">
      <c r="A732" s="618"/>
      <c r="B732" s="617"/>
      <c r="C732" s="619"/>
      <c r="D732" s="378"/>
      <c r="E732" s="378"/>
      <c r="F732" s="642"/>
      <c r="G732" s="643"/>
    </row>
    <row r="733" spans="1:7" x14ac:dyDescent="0.25">
      <c r="A733" s="618"/>
      <c r="B733" s="617"/>
      <c r="C733" s="619"/>
      <c r="D733" s="378"/>
      <c r="E733" s="378"/>
      <c r="F733" s="642"/>
      <c r="G733" s="643"/>
    </row>
    <row r="734" spans="1:7" x14ac:dyDescent="0.25">
      <c r="A734" s="618"/>
      <c r="B734" s="617"/>
      <c r="C734" s="619"/>
      <c r="D734" s="378"/>
      <c r="E734" s="378"/>
      <c r="F734" s="642"/>
      <c r="G734" s="643"/>
    </row>
    <row r="735" spans="1:7" x14ac:dyDescent="0.25">
      <c r="A735" s="618"/>
      <c r="B735" s="617"/>
      <c r="C735" s="619"/>
      <c r="D735" s="378"/>
      <c r="E735" s="378"/>
      <c r="F735" s="642"/>
      <c r="G735" s="643"/>
    </row>
    <row r="736" spans="1:7" x14ac:dyDescent="0.25">
      <c r="A736" s="618"/>
      <c r="B736" s="617"/>
      <c r="C736" s="619"/>
      <c r="D736" s="378"/>
      <c r="E736" s="378"/>
      <c r="F736" s="642"/>
      <c r="G736" s="643"/>
    </row>
    <row r="737" spans="1:7" x14ac:dyDescent="0.25">
      <c r="A737" s="618"/>
      <c r="B737" s="617"/>
      <c r="C737" s="619"/>
      <c r="D737" s="378"/>
      <c r="E737" s="378"/>
      <c r="F737" s="642"/>
      <c r="G737" s="643"/>
    </row>
    <row r="738" spans="1:7" x14ac:dyDescent="0.25">
      <c r="A738" s="618"/>
      <c r="B738" s="617"/>
      <c r="C738" s="619"/>
      <c r="D738" s="378"/>
      <c r="E738" s="378"/>
      <c r="F738" s="642"/>
      <c r="G738" s="643"/>
    </row>
    <row r="739" spans="1:7" x14ac:dyDescent="0.25">
      <c r="A739" s="618"/>
      <c r="B739" s="617"/>
      <c r="C739" s="619"/>
      <c r="D739" s="378"/>
      <c r="E739" s="378"/>
      <c r="F739" s="642"/>
      <c r="G739" s="643"/>
    </row>
    <row r="740" spans="1:7" x14ac:dyDescent="0.25">
      <c r="A740" s="618"/>
      <c r="B740" s="617"/>
      <c r="C740" s="619"/>
      <c r="D740" s="378"/>
      <c r="E740" s="378"/>
      <c r="F740" s="642"/>
      <c r="G740" s="643"/>
    </row>
    <row r="741" spans="1:7" x14ac:dyDescent="0.25">
      <c r="A741" s="618"/>
      <c r="B741" s="617"/>
      <c r="C741" s="619"/>
      <c r="D741" s="378"/>
      <c r="E741" s="378"/>
      <c r="F741" s="642"/>
      <c r="G741" s="643"/>
    </row>
    <row r="742" spans="1:7" x14ac:dyDescent="0.25">
      <c r="A742" s="618"/>
      <c r="B742" s="617"/>
      <c r="C742" s="619"/>
      <c r="D742" s="378"/>
      <c r="E742" s="378"/>
      <c r="F742" s="642"/>
      <c r="G742" s="643"/>
    </row>
    <row r="743" spans="1:7" x14ac:dyDescent="0.25">
      <c r="A743" s="618"/>
      <c r="B743" s="617"/>
      <c r="C743" s="619"/>
      <c r="D743" s="378"/>
      <c r="E743" s="378"/>
      <c r="F743" s="642"/>
      <c r="G743" s="643"/>
    </row>
    <row r="744" spans="1:7" x14ac:dyDescent="0.25">
      <c r="A744" s="618"/>
      <c r="B744" s="617"/>
      <c r="C744" s="619"/>
      <c r="D744" s="378"/>
      <c r="E744" s="378"/>
      <c r="F744" s="642"/>
      <c r="G744" s="643"/>
    </row>
    <row r="745" spans="1:7" x14ac:dyDescent="0.25">
      <c r="A745" s="618"/>
      <c r="B745" s="617"/>
      <c r="C745" s="619"/>
      <c r="D745" s="378"/>
      <c r="E745" s="378"/>
      <c r="F745" s="642"/>
      <c r="G745" s="643"/>
    </row>
    <row r="746" spans="1:7" x14ac:dyDescent="0.25">
      <c r="A746" s="618"/>
      <c r="B746" s="617"/>
      <c r="C746" s="619"/>
      <c r="D746" s="378"/>
      <c r="E746" s="378"/>
      <c r="F746" s="642"/>
      <c r="G746" s="643"/>
    </row>
    <row r="747" spans="1:7" ht="15.6" thickBot="1" x14ac:dyDescent="0.3">
      <c r="A747" s="637"/>
      <c r="B747" s="638"/>
      <c r="C747" s="639"/>
      <c r="D747" s="622"/>
      <c r="E747" s="622"/>
      <c r="F747" s="644"/>
      <c r="G747" s="645"/>
    </row>
    <row r="748" spans="1:7" x14ac:dyDescent="0.25">
      <c r="A748" s="808"/>
      <c r="B748" s="809"/>
      <c r="C748" s="809"/>
      <c r="D748" s="623"/>
      <c r="E748" s="623"/>
      <c r="F748" s="624"/>
      <c r="G748" s="625"/>
    </row>
    <row r="749" spans="1:7" x14ac:dyDescent="0.25">
      <c r="A749" s="810" t="s">
        <v>806</v>
      </c>
      <c r="B749" s="811"/>
      <c r="C749" s="811"/>
      <c r="D749" s="626"/>
      <c r="E749" s="626"/>
      <c r="F749" s="627"/>
      <c r="G749" s="596"/>
    </row>
    <row r="750" spans="1:7" ht="15.6" thickBot="1" x14ac:dyDescent="0.3">
      <c r="A750" s="812"/>
      <c r="B750" s="813"/>
      <c r="C750" s="813"/>
      <c r="D750" s="628"/>
      <c r="E750" s="628"/>
      <c r="F750" s="629"/>
      <c r="G750" s="630"/>
    </row>
    <row r="751" spans="1:7" x14ac:dyDescent="0.25">
      <c r="A751" s="601"/>
      <c r="B751" s="90"/>
      <c r="C751" s="33"/>
    </row>
    <row r="752" spans="1:7" ht="20.25" customHeight="1" x14ac:dyDescent="0.25">
      <c r="A752" s="783" t="str">
        <f>A318</f>
        <v>SECTION 7 : GUARD HOUSE</v>
      </c>
      <c r="B752" s="783"/>
      <c r="C752" s="783"/>
      <c r="D752" s="783"/>
      <c r="E752" s="783"/>
      <c r="F752" s="783"/>
      <c r="G752" s="783"/>
    </row>
    <row r="753" spans="1:7" ht="15.6" thickBot="1" x14ac:dyDescent="0.3">
      <c r="A753" s="222"/>
      <c r="B753" s="162"/>
      <c r="C753" s="280"/>
      <c r="D753" s="162"/>
      <c r="E753" s="162"/>
      <c r="F753" s="554"/>
      <c r="G753" s="554"/>
    </row>
    <row r="754" spans="1:7" ht="36" customHeight="1" x14ac:dyDescent="0.25">
      <c r="A754" s="163"/>
      <c r="B754" s="164"/>
      <c r="C754" s="164"/>
      <c r="D754" s="164"/>
      <c r="E754" s="164"/>
      <c r="F754" s="555"/>
      <c r="G754" s="556"/>
    </row>
    <row r="755" spans="1:7" x14ac:dyDescent="0.25">
      <c r="A755" s="168" t="s">
        <v>126</v>
      </c>
      <c r="B755" s="169" t="s">
        <v>127</v>
      </c>
      <c r="C755" s="169" t="s">
        <v>0</v>
      </c>
      <c r="D755" s="169" t="s">
        <v>1</v>
      </c>
      <c r="E755" s="169" t="s">
        <v>26</v>
      </c>
      <c r="F755" s="557" t="s">
        <v>2</v>
      </c>
      <c r="G755" s="558" t="s">
        <v>3</v>
      </c>
    </row>
    <row r="756" spans="1:7" x14ac:dyDescent="0.25">
      <c r="A756" s="168" t="s">
        <v>128</v>
      </c>
      <c r="B756" s="169" t="s">
        <v>129</v>
      </c>
      <c r="C756" s="172"/>
      <c r="D756" s="173"/>
      <c r="E756" s="173"/>
      <c r="F756" s="550"/>
      <c r="G756" s="271"/>
    </row>
    <row r="757" spans="1:7" ht="15.6" thickBot="1" x14ac:dyDescent="0.3">
      <c r="A757" s="120"/>
      <c r="B757" s="93"/>
      <c r="C757" s="93"/>
      <c r="D757" s="93"/>
      <c r="E757" s="93"/>
      <c r="F757" s="135"/>
      <c r="G757" s="136"/>
    </row>
    <row r="758" spans="1:7" ht="15.6" x14ac:dyDescent="0.3">
      <c r="A758" s="551"/>
      <c r="B758"/>
      <c r="C758" s="579" t="str">
        <f>C548</f>
        <v>SECTION NO. 7 - GUARD HOUSE</v>
      </c>
      <c r="D758" s="175"/>
      <c r="E758" s="175"/>
      <c r="F758" s="550"/>
      <c r="G758" s="271"/>
    </row>
    <row r="759" spans="1:7" ht="30.6" x14ac:dyDescent="0.3">
      <c r="A759" s="551"/>
      <c r="B759"/>
      <c r="C759" s="580" t="str">
        <f>C549</f>
        <v xml:space="preserve">REFURBISHMENT OF TLOKWENG CEMETERY </v>
      </c>
      <c r="D759" s="175"/>
      <c r="E759" s="175"/>
      <c r="F759" s="550"/>
      <c r="G759" s="271"/>
    </row>
    <row r="760" spans="1:7" ht="15.6" x14ac:dyDescent="0.3">
      <c r="A760" s="551"/>
      <c r="B760"/>
      <c r="C760" s="552"/>
      <c r="D760" s="175"/>
      <c r="E760" s="175"/>
      <c r="F760" s="550"/>
      <c r="G760" s="271"/>
    </row>
    <row r="761" spans="1:7" ht="15.6" x14ac:dyDescent="0.3">
      <c r="A761" s="551"/>
      <c r="B761"/>
      <c r="C761" s="552" t="s">
        <v>430</v>
      </c>
      <c r="D761" s="175"/>
      <c r="E761" s="175"/>
      <c r="F761" s="550"/>
      <c r="G761" s="271"/>
    </row>
    <row r="762" spans="1:7" ht="15.6" x14ac:dyDescent="0.3">
      <c r="A762" s="551"/>
      <c r="B762"/>
      <c r="C762" s="552"/>
      <c r="D762" s="175"/>
      <c r="E762" s="175"/>
      <c r="F762" s="550"/>
      <c r="G762" s="271"/>
    </row>
    <row r="763" spans="1:7" ht="15.6" x14ac:dyDescent="0.3">
      <c r="A763" s="551" t="s">
        <v>811</v>
      </c>
      <c r="B763"/>
      <c r="C763" s="552" t="s">
        <v>306</v>
      </c>
      <c r="D763" s="175"/>
      <c r="E763" s="175"/>
      <c r="F763" s="550"/>
      <c r="G763" s="271"/>
    </row>
    <row r="764" spans="1:7" ht="15.6" x14ac:dyDescent="0.3">
      <c r="A764" s="551"/>
      <c r="B764"/>
      <c r="C764" s="552"/>
      <c r="D764" s="175"/>
      <c r="E764" s="175"/>
      <c r="F764" s="550"/>
      <c r="G764" s="271"/>
    </row>
    <row r="765" spans="1:7" ht="15.6" x14ac:dyDescent="0.3">
      <c r="A765" s="551"/>
      <c r="B765"/>
      <c r="C765" s="552" t="s">
        <v>123</v>
      </c>
      <c r="D765" s="175"/>
      <c r="E765" s="175"/>
      <c r="F765" s="550"/>
      <c r="G765" s="271"/>
    </row>
    <row r="766" spans="1:7" ht="15.6" x14ac:dyDescent="0.3">
      <c r="A766" s="551"/>
      <c r="B766"/>
      <c r="C766" s="552"/>
      <c r="D766" s="175"/>
      <c r="E766" s="175"/>
      <c r="F766" s="550"/>
      <c r="G766" s="271"/>
    </row>
    <row r="767" spans="1:7" ht="15.6" x14ac:dyDescent="0.3">
      <c r="A767" s="551"/>
      <c r="B767"/>
      <c r="C767" s="552" t="s">
        <v>406</v>
      </c>
      <c r="D767" s="175"/>
      <c r="E767" s="175"/>
      <c r="F767" s="550"/>
      <c r="G767" s="271"/>
    </row>
    <row r="768" spans="1:7" ht="15.6" x14ac:dyDescent="0.3">
      <c r="A768" s="551"/>
      <c r="B768"/>
      <c r="C768" s="552"/>
      <c r="D768" s="175"/>
      <c r="E768" s="175"/>
      <c r="F768" s="550"/>
      <c r="G768" s="271"/>
    </row>
    <row r="769" spans="1:8" s="219" customFormat="1" ht="30.6" x14ac:dyDescent="0.3">
      <c r="A769" s="551"/>
      <c r="B769"/>
      <c r="C769" s="552" t="s">
        <v>407</v>
      </c>
      <c r="D769" s="175"/>
      <c r="E769" s="175"/>
      <c r="F769" s="550"/>
      <c r="G769" s="271"/>
      <c r="H769" s="54"/>
    </row>
    <row r="770" spans="1:8" x14ac:dyDescent="0.25">
      <c r="A770" s="81"/>
      <c r="B770" s="124"/>
      <c r="C770" s="80"/>
      <c r="D770" s="36"/>
      <c r="E770" s="36"/>
      <c r="F770" s="133"/>
      <c r="G770" s="134"/>
    </row>
    <row r="771" spans="1:8" s="219" customFormat="1" ht="15.6" x14ac:dyDescent="0.3">
      <c r="A771" s="551" t="s">
        <v>763</v>
      </c>
      <c r="B771"/>
      <c r="C771" s="552" t="s">
        <v>408</v>
      </c>
      <c r="D771" s="175" t="s">
        <v>130</v>
      </c>
      <c r="E771" s="175">
        <v>74</v>
      </c>
      <c r="F771" s="550"/>
      <c r="G771" s="271"/>
      <c r="H771" s="54"/>
    </row>
    <row r="772" spans="1:8" x14ac:dyDescent="0.25">
      <c r="A772" s="81"/>
      <c r="B772" s="124"/>
      <c r="C772" s="80"/>
      <c r="D772" s="36"/>
      <c r="E772" s="36"/>
      <c r="F772" s="133"/>
      <c r="G772" s="134"/>
    </row>
    <row r="773" spans="1:8" ht="15.6" x14ac:dyDescent="0.3">
      <c r="A773" s="551"/>
      <c r="B773"/>
      <c r="C773" s="552" t="s">
        <v>409</v>
      </c>
      <c r="D773" s="175"/>
      <c r="E773" s="175"/>
      <c r="F773" s="550"/>
      <c r="G773" s="271"/>
    </row>
    <row r="774" spans="1:8" ht="15.6" x14ac:dyDescent="0.3">
      <c r="A774" s="551"/>
      <c r="B774"/>
      <c r="C774" s="552"/>
      <c r="D774" s="175"/>
      <c r="E774" s="175"/>
      <c r="F774" s="550"/>
      <c r="G774" s="271"/>
    </row>
    <row r="775" spans="1:8" ht="15.6" x14ac:dyDescent="0.3">
      <c r="A775" s="551"/>
      <c r="B775"/>
      <c r="C775" s="552" t="s">
        <v>410</v>
      </c>
      <c r="D775" s="175"/>
      <c r="E775" s="175"/>
      <c r="F775" s="550"/>
      <c r="G775" s="271"/>
    </row>
    <row r="776" spans="1:8" ht="15.6" x14ac:dyDescent="0.3">
      <c r="A776" s="551"/>
      <c r="B776"/>
      <c r="C776" s="552"/>
      <c r="D776" s="175"/>
      <c r="E776" s="175"/>
      <c r="F776" s="550"/>
      <c r="G776" s="271"/>
    </row>
    <row r="777" spans="1:8" ht="15.6" x14ac:dyDescent="0.3">
      <c r="A777" s="551" t="s">
        <v>764</v>
      </c>
      <c r="B777"/>
      <c r="C777" s="552" t="s">
        <v>411</v>
      </c>
      <c r="D777" s="175" t="s">
        <v>130</v>
      </c>
      <c r="E777" s="175">
        <v>234.73</v>
      </c>
      <c r="F777" s="550"/>
      <c r="G777" s="271"/>
    </row>
    <row r="778" spans="1:8" x14ac:dyDescent="0.25">
      <c r="A778" s="81"/>
      <c r="B778" s="124"/>
      <c r="C778" s="80"/>
      <c r="D778" s="36"/>
      <c r="E778" s="36"/>
      <c r="F778" s="133"/>
      <c r="G778" s="134"/>
    </row>
    <row r="779" spans="1:8" s="219" customFormat="1" x14ac:dyDescent="0.25">
      <c r="A779" s="81"/>
      <c r="B779" s="124"/>
      <c r="C779" s="80"/>
      <c r="D779" s="36"/>
      <c r="E779" s="36"/>
      <c r="F779" s="133"/>
      <c r="G779" s="134"/>
      <c r="H779" s="54"/>
    </row>
    <row r="780" spans="1:8" x14ac:dyDescent="0.25">
      <c r="A780" s="81"/>
      <c r="B780" s="124"/>
      <c r="C780" s="80"/>
      <c r="D780" s="36"/>
      <c r="E780" s="36"/>
      <c r="F780" s="133"/>
      <c r="G780" s="134"/>
      <c r="H780" s="219"/>
    </row>
    <row r="781" spans="1:8" s="219" customFormat="1" x14ac:dyDescent="0.25">
      <c r="A781" s="81"/>
      <c r="B781" s="124"/>
      <c r="C781" s="80"/>
      <c r="D781" s="36"/>
      <c r="E781" s="36"/>
      <c r="F781" s="133"/>
      <c r="G781" s="134"/>
      <c r="H781" s="54"/>
    </row>
    <row r="782" spans="1:8" x14ac:dyDescent="0.25">
      <c r="A782" s="81"/>
      <c r="B782" s="124"/>
      <c r="C782" s="80"/>
      <c r="D782" s="36"/>
      <c r="E782" s="36"/>
      <c r="F782" s="133"/>
      <c r="G782" s="134"/>
      <c r="H782" s="219"/>
    </row>
    <row r="783" spans="1:8" x14ac:dyDescent="0.25">
      <c r="A783" s="81"/>
      <c r="B783" s="124"/>
      <c r="C783" s="80"/>
      <c r="D783" s="36"/>
      <c r="E783" s="36"/>
      <c r="F783" s="133"/>
      <c r="G783" s="134"/>
    </row>
    <row r="784" spans="1:8" x14ac:dyDescent="0.25">
      <c r="A784" s="81"/>
      <c r="B784" s="124"/>
      <c r="C784" s="80"/>
      <c r="D784" s="36"/>
      <c r="E784" s="36"/>
      <c r="F784" s="133"/>
      <c r="G784" s="134"/>
    </row>
    <row r="785" spans="1:8" x14ac:dyDescent="0.25">
      <c r="A785" s="81"/>
      <c r="B785" s="124"/>
      <c r="C785" s="80"/>
      <c r="D785" s="36"/>
      <c r="E785" s="36"/>
      <c r="F785" s="133"/>
      <c r="G785" s="134"/>
    </row>
    <row r="786" spans="1:8" x14ac:dyDescent="0.25">
      <c r="A786" s="81"/>
      <c r="B786" s="124"/>
      <c r="C786" s="80"/>
      <c r="D786" s="36"/>
      <c r="E786" s="36"/>
      <c r="F786" s="133"/>
      <c r="G786" s="134"/>
    </row>
    <row r="787" spans="1:8" x14ac:dyDescent="0.25">
      <c r="A787" s="81"/>
      <c r="B787" s="124"/>
      <c r="C787" s="80"/>
      <c r="D787" s="36"/>
      <c r="E787" s="36"/>
      <c r="F787" s="133"/>
      <c r="G787" s="134"/>
    </row>
    <row r="788" spans="1:8" x14ac:dyDescent="0.25">
      <c r="A788" s="81"/>
      <c r="B788" s="124"/>
      <c r="C788" s="80"/>
      <c r="D788" s="36"/>
      <c r="E788" s="36"/>
      <c r="F788" s="133"/>
      <c r="G788" s="134"/>
    </row>
    <row r="789" spans="1:8" x14ac:dyDescent="0.25">
      <c r="A789" s="81"/>
      <c r="B789" s="124"/>
      <c r="C789" s="80"/>
      <c r="D789" s="36"/>
      <c r="E789" s="36"/>
      <c r="F789" s="133"/>
      <c r="G789" s="134"/>
    </row>
    <row r="790" spans="1:8" x14ac:dyDescent="0.25">
      <c r="A790" s="81"/>
      <c r="B790" s="124"/>
      <c r="C790" s="80"/>
      <c r="D790" s="36"/>
      <c r="E790" s="36"/>
      <c r="F790" s="133"/>
      <c r="G790" s="134"/>
      <c r="H790" s="219"/>
    </row>
    <row r="791" spans="1:8" x14ac:dyDescent="0.25">
      <c r="A791" s="81"/>
      <c r="B791" s="124"/>
      <c r="C791" s="80"/>
      <c r="D791" s="36"/>
      <c r="E791" s="36"/>
      <c r="F791" s="133"/>
      <c r="G791" s="134"/>
    </row>
    <row r="792" spans="1:8" x14ac:dyDescent="0.25">
      <c r="A792" s="81"/>
      <c r="B792" s="124"/>
      <c r="C792" s="80"/>
      <c r="D792" s="36"/>
      <c r="E792" s="36"/>
      <c r="F792" s="133"/>
      <c r="G792" s="134"/>
      <c r="H792" s="219"/>
    </row>
    <row r="793" spans="1:8" x14ac:dyDescent="0.25">
      <c r="A793" s="81"/>
      <c r="B793" s="124"/>
      <c r="C793" s="80"/>
      <c r="D793" s="36"/>
      <c r="E793" s="36"/>
      <c r="F793" s="133"/>
      <c r="G793" s="134"/>
    </row>
    <row r="794" spans="1:8" x14ac:dyDescent="0.25">
      <c r="A794" s="81"/>
      <c r="B794" s="124"/>
      <c r="C794" s="80"/>
      <c r="D794" s="36"/>
      <c r="E794" s="36"/>
      <c r="F794" s="133"/>
      <c r="G794" s="134"/>
    </row>
    <row r="795" spans="1:8" x14ac:dyDescent="0.25">
      <c r="A795" s="81"/>
      <c r="B795" s="124"/>
      <c r="C795" s="80"/>
      <c r="D795" s="36"/>
      <c r="E795" s="36"/>
      <c r="F795" s="133"/>
      <c r="G795" s="134"/>
    </row>
    <row r="796" spans="1:8" x14ac:dyDescent="0.25">
      <c r="A796" s="81"/>
      <c r="B796" s="124"/>
      <c r="C796" s="80"/>
      <c r="D796" s="36"/>
      <c r="E796" s="36"/>
      <c r="F796" s="133"/>
      <c r="G796" s="134"/>
    </row>
    <row r="797" spans="1:8" x14ac:dyDescent="0.25">
      <c r="A797" s="81"/>
      <c r="B797" s="124"/>
      <c r="C797" s="80"/>
      <c r="D797" s="36"/>
      <c r="E797" s="36"/>
      <c r="F797" s="133"/>
      <c r="G797" s="134"/>
    </row>
    <row r="798" spans="1:8" x14ac:dyDescent="0.25">
      <c r="A798" s="81"/>
      <c r="B798" s="124"/>
      <c r="C798" s="80"/>
      <c r="D798" s="36"/>
      <c r="E798" s="36"/>
      <c r="F798" s="133"/>
      <c r="G798" s="134"/>
    </row>
    <row r="799" spans="1:8" x14ac:dyDescent="0.25">
      <c r="A799" s="81"/>
      <c r="B799" s="124"/>
      <c r="C799" s="80"/>
      <c r="D799" s="36"/>
      <c r="E799" s="36"/>
      <c r="F799" s="133"/>
      <c r="G799" s="134"/>
    </row>
    <row r="800" spans="1:8" x14ac:dyDescent="0.25">
      <c r="A800" s="81"/>
      <c r="B800" s="124"/>
      <c r="C800" s="80"/>
      <c r="D800" s="36"/>
      <c r="E800" s="36"/>
      <c r="F800" s="133"/>
      <c r="G800" s="134"/>
    </row>
    <row r="801" spans="1:7" x14ac:dyDescent="0.25">
      <c r="A801" s="81"/>
      <c r="B801" s="124"/>
      <c r="C801" s="80"/>
      <c r="D801" s="36"/>
      <c r="E801" s="36"/>
      <c r="F801" s="133"/>
      <c r="G801" s="134"/>
    </row>
    <row r="802" spans="1:7" x14ac:dyDescent="0.25">
      <c r="A802" s="81"/>
      <c r="B802" s="124"/>
      <c r="C802" s="80"/>
      <c r="D802" s="36"/>
      <c r="E802" s="36"/>
      <c r="F802" s="133"/>
      <c r="G802" s="134"/>
    </row>
    <row r="803" spans="1:7" x14ac:dyDescent="0.25">
      <c r="A803" s="81"/>
      <c r="B803" s="124"/>
      <c r="C803" s="80"/>
      <c r="D803" s="36"/>
      <c r="E803" s="36"/>
      <c r="F803" s="133"/>
      <c r="G803" s="134"/>
    </row>
    <row r="804" spans="1:7" x14ac:dyDescent="0.25">
      <c r="A804" s="81"/>
      <c r="B804" s="124"/>
      <c r="C804" s="80"/>
      <c r="D804" s="36"/>
      <c r="E804" s="36"/>
      <c r="F804" s="133"/>
      <c r="G804" s="134"/>
    </row>
    <row r="805" spans="1:7" x14ac:dyDescent="0.25">
      <c r="A805" s="81"/>
      <c r="B805" s="124"/>
      <c r="C805" s="80"/>
      <c r="D805" s="36"/>
      <c r="E805" s="36"/>
      <c r="F805" s="133"/>
      <c r="G805" s="134"/>
    </row>
    <row r="806" spans="1:7" x14ac:dyDescent="0.25">
      <c r="A806" s="81"/>
      <c r="B806" s="124"/>
      <c r="C806" s="80"/>
      <c r="D806" s="36"/>
      <c r="E806" s="36"/>
      <c r="F806" s="133"/>
      <c r="G806" s="134"/>
    </row>
    <row r="807" spans="1:7" x14ac:dyDescent="0.25">
      <c r="A807" s="81"/>
      <c r="B807" s="124"/>
      <c r="C807" s="80"/>
      <c r="D807" s="36"/>
      <c r="E807" s="36"/>
      <c r="F807" s="133"/>
      <c r="G807" s="134"/>
    </row>
    <row r="808" spans="1:7" x14ac:dyDescent="0.25">
      <c r="A808" s="81"/>
      <c r="B808" s="124"/>
      <c r="C808" s="80"/>
      <c r="D808" s="36"/>
      <c r="E808" s="36"/>
      <c r="F808" s="133"/>
      <c r="G808" s="134"/>
    </row>
    <row r="809" spans="1:7" x14ac:dyDescent="0.25">
      <c r="A809" s="81"/>
      <c r="B809" s="124"/>
      <c r="C809" s="80"/>
      <c r="D809" s="36"/>
      <c r="E809" s="36"/>
      <c r="F809" s="133"/>
      <c r="G809" s="134"/>
    </row>
    <row r="810" spans="1:7" ht="15" customHeight="1" x14ac:dyDescent="0.25">
      <c r="A810" s="81"/>
      <c r="B810" s="124"/>
      <c r="C810" s="80"/>
      <c r="D810" s="36"/>
      <c r="E810" s="36"/>
      <c r="F810" s="133"/>
      <c r="G810" s="134"/>
    </row>
    <row r="811" spans="1:7" x14ac:dyDescent="0.25">
      <c r="A811" s="81"/>
      <c r="B811" s="124"/>
      <c r="C811" s="80"/>
      <c r="D811" s="36"/>
      <c r="E811" s="36"/>
      <c r="F811" s="133"/>
      <c r="G811" s="134"/>
    </row>
    <row r="812" spans="1:7" x14ac:dyDescent="0.25">
      <c r="A812" s="81"/>
      <c r="B812" s="124"/>
      <c r="C812" s="80"/>
      <c r="D812" s="36"/>
      <c r="E812" s="36"/>
      <c r="F812" s="133"/>
      <c r="G812" s="134"/>
    </row>
    <row r="813" spans="1:7" x14ac:dyDescent="0.25">
      <c r="A813" s="81"/>
      <c r="B813" s="124"/>
      <c r="C813" s="80"/>
      <c r="D813" s="36"/>
      <c r="E813" s="36"/>
      <c r="F813" s="133"/>
      <c r="G813" s="134"/>
    </row>
    <row r="814" spans="1:7" x14ac:dyDescent="0.25">
      <c r="A814" s="81"/>
      <c r="B814" s="124"/>
      <c r="C814" s="80"/>
      <c r="D814" s="36"/>
      <c r="E814" s="36"/>
      <c r="F814" s="133"/>
      <c r="G814" s="134"/>
    </row>
    <row r="815" spans="1:7" x14ac:dyDescent="0.25">
      <c r="A815" s="81"/>
      <c r="B815" s="124"/>
      <c r="C815" s="80"/>
      <c r="D815" s="36"/>
      <c r="E815" s="36"/>
      <c r="F815" s="133"/>
      <c r="G815" s="134"/>
    </row>
    <row r="816" spans="1:7" x14ac:dyDescent="0.25">
      <c r="A816" s="81"/>
      <c r="B816" s="124"/>
      <c r="C816" s="80"/>
      <c r="D816" s="36"/>
      <c r="E816" s="36"/>
      <c r="F816" s="133"/>
      <c r="G816" s="134"/>
    </row>
    <row r="817" spans="1:7" x14ac:dyDescent="0.25">
      <c r="A817" s="81"/>
      <c r="B817" s="124"/>
      <c r="C817" s="80"/>
      <c r="D817" s="36"/>
      <c r="E817" s="36"/>
      <c r="F817" s="133"/>
      <c r="G817" s="134"/>
    </row>
    <row r="818" spans="1:7" x14ac:dyDescent="0.25">
      <c r="A818" s="81"/>
      <c r="B818" s="124"/>
      <c r="C818" s="80"/>
      <c r="D818" s="36"/>
      <c r="E818" s="36"/>
      <c r="F818" s="133"/>
      <c r="G818" s="134"/>
    </row>
    <row r="819" spans="1:7" ht="30.75" customHeight="1" x14ac:dyDescent="0.25">
      <c r="A819" s="81"/>
      <c r="B819" s="124"/>
      <c r="C819" s="80"/>
      <c r="D819" s="36"/>
      <c r="E819" s="36"/>
      <c r="F819" s="133"/>
      <c r="G819" s="134"/>
    </row>
    <row r="820" spans="1:7" x14ac:dyDescent="0.25">
      <c r="A820" s="81"/>
      <c r="B820" s="124"/>
      <c r="C820" s="80"/>
      <c r="D820" s="36"/>
      <c r="E820" s="36"/>
      <c r="F820" s="133"/>
      <c r="G820" s="134"/>
    </row>
    <row r="821" spans="1:7" ht="15.6" thickBot="1" x14ac:dyDescent="0.3">
      <c r="A821" s="143"/>
      <c r="B821" s="144"/>
      <c r="C821" s="145"/>
      <c r="D821" s="94"/>
      <c r="E821" s="94"/>
      <c r="F821" s="135"/>
      <c r="G821" s="136"/>
    </row>
    <row r="822" spans="1:7" x14ac:dyDescent="0.25">
      <c r="A822" s="806"/>
      <c r="B822" s="807"/>
      <c r="C822" s="807"/>
      <c r="D822" s="52"/>
      <c r="E822" s="52"/>
      <c r="F822" s="53"/>
      <c r="G822" s="139"/>
    </row>
    <row r="823" spans="1:7" x14ac:dyDescent="0.25">
      <c r="A823" s="786" t="s">
        <v>806</v>
      </c>
      <c r="B823" s="787"/>
      <c r="C823" s="787"/>
      <c r="D823" s="55"/>
      <c r="E823" s="55"/>
      <c r="F823" s="56"/>
      <c r="G823" s="596"/>
    </row>
    <row r="824" spans="1:7" ht="15.6" thickBot="1" x14ac:dyDescent="0.3">
      <c r="A824" s="804"/>
      <c r="B824" s="805"/>
      <c r="C824" s="805"/>
      <c r="D824" s="57"/>
      <c r="E824" s="57"/>
      <c r="F824" s="58"/>
      <c r="G824" s="140"/>
    </row>
    <row r="825" spans="1:7" x14ac:dyDescent="0.25">
      <c r="A825" s="601"/>
      <c r="B825" s="90"/>
      <c r="C825" s="33"/>
    </row>
    <row r="826" spans="1:7" x14ac:dyDescent="0.25">
      <c r="A826" s="783" t="str">
        <f>A752</f>
        <v>SECTION 7 : GUARD HOUSE</v>
      </c>
      <c r="B826" s="783"/>
      <c r="C826" s="783"/>
      <c r="D826" s="783"/>
      <c r="E826" s="783"/>
      <c r="F826" s="783"/>
      <c r="G826" s="783"/>
    </row>
    <row r="827" spans="1:7" ht="15.6" thickBot="1" x14ac:dyDescent="0.3">
      <c r="B827" s="90"/>
      <c r="C827" s="33"/>
    </row>
    <row r="828" spans="1:7" x14ac:dyDescent="0.25">
      <c r="A828" s="163"/>
      <c r="B828" s="164"/>
      <c r="C828" s="164"/>
      <c r="D828" s="164"/>
      <c r="E828" s="164"/>
      <c r="F828" s="555"/>
      <c r="G828" s="556"/>
    </row>
    <row r="829" spans="1:7" x14ac:dyDescent="0.25">
      <c r="A829" s="168" t="s">
        <v>126</v>
      </c>
      <c r="B829" s="169" t="s">
        <v>127</v>
      </c>
      <c r="C829" s="169" t="s">
        <v>0</v>
      </c>
      <c r="D829" s="169" t="s">
        <v>1</v>
      </c>
      <c r="E829" s="169" t="s">
        <v>26</v>
      </c>
      <c r="F829" s="557" t="s">
        <v>2</v>
      </c>
      <c r="G829" s="558" t="s">
        <v>3</v>
      </c>
    </row>
    <row r="830" spans="1:7" x14ac:dyDescent="0.25">
      <c r="A830" s="168" t="s">
        <v>128</v>
      </c>
      <c r="B830" s="169" t="s">
        <v>129</v>
      </c>
      <c r="C830" s="172"/>
      <c r="D830" s="173"/>
      <c r="E830" s="173"/>
      <c r="F830" s="550"/>
      <c r="G830" s="271"/>
    </row>
    <row r="831" spans="1:7" ht="15.6" thickBot="1" x14ac:dyDescent="0.3">
      <c r="A831" s="177"/>
      <c r="B831" s="178"/>
      <c r="C831" s="178"/>
      <c r="D831" s="178"/>
      <c r="E831" s="178"/>
      <c r="F831" s="559"/>
      <c r="G831" s="560"/>
    </row>
    <row r="832" spans="1:7" ht="15.6" x14ac:dyDescent="0.3">
      <c r="A832" s="551"/>
      <c r="B832"/>
      <c r="C832" s="579" t="str">
        <f>C758</f>
        <v>SECTION NO. 7 - GUARD HOUSE</v>
      </c>
      <c r="D832" s="175"/>
      <c r="E832" s="175"/>
      <c r="F832" s="550"/>
      <c r="G832" s="271"/>
    </row>
    <row r="833" spans="1:7" ht="30.6" x14ac:dyDescent="0.3">
      <c r="A833" s="551"/>
      <c r="B833"/>
      <c r="C833" s="580" t="str">
        <f>C759</f>
        <v xml:space="preserve">REFURBISHMENT OF TLOKWENG CEMETERY </v>
      </c>
      <c r="D833" s="175"/>
      <c r="E833" s="175"/>
      <c r="F833" s="550"/>
      <c r="G833" s="271"/>
    </row>
    <row r="834" spans="1:7" ht="15.6" x14ac:dyDescent="0.3">
      <c r="A834" s="551"/>
      <c r="B834"/>
      <c r="C834" s="552"/>
      <c r="D834" s="175"/>
      <c r="E834" s="175"/>
      <c r="F834" s="550"/>
      <c r="G834" s="271"/>
    </row>
    <row r="835" spans="1:7" ht="15.6" x14ac:dyDescent="0.3">
      <c r="A835" s="551"/>
      <c r="B835"/>
      <c r="C835" s="552" t="s">
        <v>307</v>
      </c>
      <c r="D835" s="175"/>
      <c r="E835" s="175"/>
      <c r="F835" s="550"/>
      <c r="G835" s="271"/>
    </row>
    <row r="836" spans="1:7" ht="15.6" x14ac:dyDescent="0.3">
      <c r="A836" s="551"/>
      <c r="B836"/>
      <c r="C836" s="552"/>
      <c r="D836" s="175"/>
      <c r="E836" s="175"/>
      <c r="F836" s="550"/>
      <c r="G836" s="271"/>
    </row>
    <row r="837" spans="1:7" ht="15.6" x14ac:dyDescent="0.3">
      <c r="A837" s="551" t="s">
        <v>825</v>
      </c>
      <c r="B837"/>
      <c r="C837" s="552" t="s">
        <v>309</v>
      </c>
      <c r="D837" s="175"/>
      <c r="E837" s="175"/>
      <c r="F837" s="550"/>
      <c r="G837" s="271"/>
    </row>
    <row r="838" spans="1:7" ht="15.6" x14ac:dyDescent="0.3">
      <c r="A838" s="551"/>
      <c r="B838"/>
      <c r="C838" s="552"/>
      <c r="D838" s="175"/>
      <c r="E838" s="175"/>
      <c r="F838" s="550"/>
      <c r="G838" s="271"/>
    </row>
    <row r="839" spans="1:7" ht="15.6" x14ac:dyDescent="0.3">
      <c r="A839" s="551"/>
      <c r="B839"/>
      <c r="C839" s="552" t="s">
        <v>412</v>
      </c>
      <c r="D839" s="175"/>
      <c r="E839" s="175"/>
      <c r="F839" s="550"/>
      <c r="G839" s="271"/>
    </row>
    <row r="840" spans="1:7" ht="30" customHeight="1" x14ac:dyDescent="0.3">
      <c r="A840" s="551"/>
      <c r="B840"/>
      <c r="C840" s="552"/>
      <c r="D840" s="175"/>
      <c r="E840" s="175"/>
      <c r="F840" s="550"/>
      <c r="G840" s="271"/>
    </row>
    <row r="841" spans="1:7" ht="15.6" x14ac:dyDescent="0.3">
      <c r="A841" s="551"/>
      <c r="B841"/>
      <c r="C841" s="552" t="s">
        <v>413</v>
      </c>
      <c r="D841" s="175"/>
      <c r="E841" s="175"/>
      <c r="F841" s="550"/>
      <c r="G841" s="271"/>
    </row>
    <row r="842" spans="1:7" ht="15.6" x14ac:dyDescent="0.3">
      <c r="A842" s="551"/>
      <c r="B842"/>
      <c r="C842" s="552"/>
      <c r="D842" s="175"/>
      <c r="E842" s="175"/>
      <c r="F842" s="550"/>
      <c r="G842" s="271"/>
    </row>
    <row r="843" spans="1:7" ht="30.6" x14ac:dyDescent="0.3">
      <c r="A843" s="551"/>
      <c r="B843"/>
      <c r="C843" s="552" t="s">
        <v>414</v>
      </c>
      <c r="D843" s="175"/>
      <c r="E843" s="175"/>
      <c r="F843" s="550"/>
      <c r="G843" s="271"/>
    </row>
    <row r="844" spans="1:7" ht="15.6" x14ac:dyDescent="0.3">
      <c r="A844" s="551"/>
      <c r="B844"/>
      <c r="C844" s="552"/>
      <c r="D844" s="175"/>
      <c r="E844" s="175"/>
      <c r="F844" s="550"/>
      <c r="G844" s="271"/>
    </row>
    <row r="845" spans="1:7" ht="15.6" x14ac:dyDescent="0.3">
      <c r="A845" s="551" t="s">
        <v>767</v>
      </c>
      <c r="B845"/>
      <c r="C845" s="552" t="s">
        <v>415</v>
      </c>
      <c r="D845" s="175" t="s">
        <v>130</v>
      </c>
      <c r="E845" s="175">
        <v>234.73</v>
      </c>
      <c r="F845" s="550"/>
      <c r="G845" s="271"/>
    </row>
    <row r="846" spans="1:7" x14ac:dyDescent="0.25">
      <c r="A846" s="81"/>
      <c r="B846" s="124"/>
      <c r="C846" s="80"/>
      <c r="D846" s="36"/>
      <c r="E846" s="36"/>
      <c r="F846" s="133"/>
      <c r="G846" s="134"/>
    </row>
    <row r="847" spans="1:7" ht="15.6" x14ac:dyDescent="0.3">
      <c r="A847" s="551"/>
      <c r="B847"/>
      <c r="C847" s="552" t="s">
        <v>431</v>
      </c>
      <c r="D847" s="175"/>
      <c r="E847" s="175"/>
      <c r="F847" s="550"/>
      <c r="G847" s="271"/>
    </row>
    <row r="848" spans="1:7" x14ac:dyDescent="0.25">
      <c r="A848" s="81"/>
      <c r="B848" s="124"/>
      <c r="C848" s="80"/>
      <c r="D848" s="36"/>
      <c r="E848" s="36"/>
      <c r="F848" s="133"/>
      <c r="G848" s="134"/>
    </row>
    <row r="849" spans="1:7" x14ac:dyDescent="0.25">
      <c r="A849" s="81"/>
      <c r="B849" s="124"/>
      <c r="C849" s="80"/>
      <c r="D849" s="36"/>
      <c r="E849" s="36"/>
      <c r="F849" s="133"/>
      <c r="G849" s="134"/>
    </row>
    <row r="850" spans="1:7" ht="15.6" x14ac:dyDescent="0.3">
      <c r="A850" s="551" t="s">
        <v>795</v>
      </c>
      <c r="B850"/>
      <c r="C850" s="552" t="s">
        <v>765</v>
      </c>
      <c r="D850" s="175" t="s">
        <v>130</v>
      </c>
      <c r="E850" s="175">
        <v>7.13</v>
      </c>
      <c r="F850" s="550"/>
      <c r="G850" s="271"/>
    </row>
    <row r="851" spans="1:7" ht="15.6" x14ac:dyDescent="0.3">
      <c r="A851" s="551"/>
      <c r="B851"/>
      <c r="C851" s="552"/>
      <c r="D851" s="175"/>
      <c r="E851" s="175"/>
      <c r="F851" s="584"/>
      <c r="G851" s="585"/>
    </row>
    <row r="852" spans="1:7" ht="15.6" x14ac:dyDescent="0.3">
      <c r="A852" s="551" t="s">
        <v>826</v>
      </c>
      <c r="B852"/>
      <c r="C852" s="552" t="s">
        <v>766</v>
      </c>
      <c r="D852" s="175" t="s">
        <v>130</v>
      </c>
      <c r="E852" s="175">
        <v>22.28</v>
      </c>
      <c r="F852" s="550"/>
      <c r="G852" s="271"/>
    </row>
    <row r="853" spans="1:7" x14ac:dyDescent="0.25">
      <c r="A853" s="81"/>
      <c r="B853" s="124"/>
      <c r="C853" s="80"/>
      <c r="D853" s="36"/>
      <c r="E853" s="36"/>
      <c r="F853" s="152"/>
      <c r="G853" s="153"/>
    </row>
    <row r="854" spans="1:7" ht="30.6" x14ac:dyDescent="0.3">
      <c r="A854" s="551" t="s">
        <v>827</v>
      </c>
      <c r="B854"/>
      <c r="C854" s="552" t="s">
        <v>741</v>
      </c>
      <c r="D854" s="175" t="s">
        <v>6</v>
      </c>
      <c r="E854" s="175" t="s">
        <v>742</v>
      </c>
      <c r="F854" s="550"/>
      <c r="G854" s="271"/>
    </row>
    <row r="855" spans="1:7" x14ac:dyDescent="0.25">
      <c r="A855" s="81"/>
      <c r="B855" s="124"/>
      <c r="C855" s="80"/>
      <c r="D855" s="36"/>
      <c r="E855" s="36"/>
      <c r="F855" s="152"/>
      <c r="G855" s="153"/>
    </row>
    <row r="856" spans="1:7" ht="15.6" x14ac:dyDescent="0.3">
      <c r="A856" s="551" t="s">
        <v>828</v>
      </c>
      <c r="B856"/>
      <c r="C856" s="552" t="s">
        <v>744</v>
      </c>
      <c r="D856" s="175" t="s">
        <v>6</v>
      </c>
      <c r="E856" s="600" t="s">
        <v>745</v>
      </c>
      <c r="F856" s="550"/>
      <c r="G856" s="271"/>
    </row>
    <row r="857" spans="1:7" x14ac:dyDescent="0.25">
      <c r="A857" s="81"/>
      <c r="B857" s="124"/>
      <c r="C857" s="80"/>
      <c r="D857" s="36"/>
      <c r="E857" s="36"/>
      <c r="F857" s="152"/>
      <c r="G857" s="153"/>
    </row>
    <row r="858" spans="1:7" x14ac:dyDescent="0.25">
      <c r="A858" s="81"/>
      <c r="B858" s="124"/>
      <c r="C858" s="80"/>
      <c r="D858" s="36"/>
      <c r="E858" s="36"/>
      <c r="F858" s="152"/>
      <c r="G858" s="153"/>
    </row>
    <row r="859" spans="1:7" x14ac:dyDescent="0.25">
      <c r="A859" s="81"/>
      <c r="B859" s="124"/>
      <c r="C859" s="80"/>
      <c r="D859" s="36"/>
      <c r="E859" s="36"/>
      <c r="F859" s="152"/>
      <c r="G859" s="153"/>
    </row>
    <row r="860" spans="1:7" x14ac:dyDescent="0.25">
      <c r="A860" s="81"/>
      <c r="B860" s="124"/>
      <c r="C860" s="80"/>
      <c r="D860" s="36"/>
      <c r="E860" s="36"/>
      <c r="F860" s="152"/>
      <c r="G860" s="153"/>
    </row>
    <row r="861" spans="1:7" x14ac:dyDescent="0.25">
      <c r="A861" s="81"/>
      <c r="B861" s="124"/>
      <c r="C861" s="80"/>
      <c r="D861" s="36"/>
      <c r="E861" s="36"/>
      <c r="F861" s="152"/>
      <c r="G861" s="153"/>
    </row>
    <row r="862" spans="1:7" x14ac:dyDescent="0.25">
      <c r="A862" s="81"/>
      <c r="B862" s="124"/>
      <c r="C862" s="80"/>
      <c r="D862" s="36"/>
      <c r="E862" s="36"/>
      <c r="F862" s="152"/>
      <c r="G862" s="153"/>
    </row>
    <row r="863" spans="1:7" x14ac:dyDescent="0.25">
      <c r="A863" s="81"/>
      <c r="B863" s="124"/>
      <c r="C863" s="80"/>
      <c r="D863" s="36"/>
      <c r="E863" s="36"/>
      <c r="F863" s="152"/>
      <c r="G863" s="153"/>
    </row>
    <row r="864" spans="1:7" x14ac:dyDescent="0.25">
      <c r="A864" s="81"/>
      <c r="B864" s="124"/>
      <c r="C864" s="80"/>
      <c r="D864" s="36"/>
      <c r="E864" s="36"/>
      <c r="F864" s="152"/>
      <c r="G864" s="153"/>
    </row>
    <row r="865" spans="1:7" x14ac:dyDescent="0.25">
      <c r="A865" s="81"/>
      <c r="B865" s="124"/>
      <c r="C865" s="80"/>
      <c r="D865" s="36"/>
      <c r="E865" s="36"/>
      <c r="F865" s="152"/>
      <c r="G865" s="153"/>
    </row>
    <row r="866" spans="1:7" x14ac:dyDescent="0.25">
      <c r="A866" s="81"/>
      <c r="B866" s="124"/>
      <c r="C866" s="80"/>
      <c r="D866" s="36"/>
      <c r="E866" s="36"/>
      <c r="F866" s="152"/>
      <c r="G866" s="153"/>
    </row>
    <row r="867" spans="1:7" x14ac:dyDescent="0.25">
      <c r="A867" s="81"/>
      <c r="B867" s="124"/>
      <c r="C867" s="80"/>
      <c r="D867" s="36"/>
      <c r="E867" s="36"/>
      <c r="F867" s="152"/>
      <c r="G867" s="153"/>
    </row>
    <row r="868" spans="1:7" x14ac:dyDescent="0.25">
      <c r="A868" s="81"/>
      <c r="B868" s="124"/>
      <c r="C868" s="80"/>
      <c r="D868" s="36"/>
      <c r="E868" s="36"/>
      <c r="F868" s="152"/>
      <c r="G868" s="153"/>
    </row>
    <row r="869" spans="1:7" x14ac:dyDescent="0.25">
      <c r="A869" s="81"/>
      <c r="B869" s="124"/>
      <c r="C869" s="80"/>
      <c r="D869" s="36"/>
      <c r="E869" s="36"/>
      <c r="F869" s="152"/>
      <c r="G869" s="153"/>
    </row>
    <row r="870" spans="1:7" x14ac:dyDescent="0.25">
      <c r="A870" s="81"/>
      <c r="B870" s="124"/>
      <c r="C870" s="80"/>
      <c r="D870" s="36"/>
      <c r="E870" s="36"/>
      <c r="F870" s="152"/>
      <c r="G870" s="153"/>
    </row>
    <row r="871" spans="1:7" x14ac:dyDescent="0.25">
      <c r="A871" s="81"/>
      <c r="B871" s="124"/>
      <c r="C871" s="80"/>
      <c r="D871" s="36"/>
      <c r="E871" s="36"/>
      <c r="F871" s="152"/>
      <c r="G871" s="153"/>
    </row>
    <row r="872" spans="1:7" x14ac:dyDescent="0.25">
      <c r="A872" s="81"/>
      <c r="B872" s="124"/>
      <c r="C872" s="80"/>
      <c r="D872" s="36"/>
      <c r="E872" s="36"/>
      <c r="F872" s="152"/>
      <c r="G872" s="153"/>
    </row>
    <row r="873" spans="1:7" x14ac:dyDescent="0.25">
      <c r="A873" s="81"/>
      <c r="B873" s="124"/>
      <c r="C873" s="80"/>
      <c r="D873" s="36"/>
      <c r="E873" s="36"/>
      <c r="F873" s="152"/>
      <c r="G873" s="153"/>
    </row>
    <row r="874" spans="1:7" x14ac:dyDescent="0.25">
      <c r="A874" s="81"/>
      <c r="B874" s="124"/>
      <c r="C874" s="80"/>
      <c r="D874" s="36"/>
      <c r="E874" s="36"/>
      <c r="F874" s="152"/>
      <c r="G874" s="153"/>
    </row>
    <row r="875" spans="1:7" x14ac:dyDescent="0.25">
      <c r="A875" s="81"/>
      <c r="B875" s="124"/>
      <c r="C875" s="80"/>
      <c r="D875" s="36"/>
      <c r="E875" s="36"/>
      <c r="F875" s="152"/>
      <c r="G875" s="153"/>
    </row>
    <row r="876" spans="1:7" x14ac:dyDescent="0.25">
      <c r="A876" s="81"/>
      <c r="B876" s="124"/>
      <c r="C876" s="80"/>
      <c r="D876" s="36"/>
      <c r="E876" s="36"/>
      <c r="F876" s="152"/>
      <c r="G876" s="153"/>
    </row>
    <row r="877" spans="1:7" x14ac:dyDescent="0.25">
      <c r="A877" s="81"/>
      <c r="B877" s="124"/>
      <c r="C877" s="80"/>
      <c r="D877" s="36"/>
      <c r="E877" s="36"/>
      <c r="F877" s="152"/>
      <c r="G877" s="153"/>
    </row>
    <row r="878" spans="1:7" x14ac:dyDescent="0.25">
      <c r="A878" s="81"/>
      <c r="B878" s="124"/>
      <c r="C878" s="80"/>
      <c r="D878" s="36"/>
      <c r="E878" s="36"/>
      <c r="F878" s="152"/>
      <c r="G878" s="153"/>
    </row>
    <row r="879" spans="1:7" x14ac:dyDescent="0.25">
      <c r="A879" s="81"/>
      <c r="B879" s="124"/>
      <c r="C879" s="80"/>
      <c r="D879" s="36"/>
      <c r="E879" s="36"/>
      <c r="F879" s="152"/>
      <c r="G879" s="153"/>
    </row>
    <row r="880" spans="1:7" x14ac:dyDescent="0.25">
      <c r="A880" s="81"/>
      <c r="B880" s="124"/>
      <c r="C880" s="80"/>
      <c r="D880" s="36"/>
      <c r="E880" s="36"/>
      <c r="F880" s="152"/>
      <c r="G880" s="153"/>
    </row>
    <row r="881" spans="1:7" x14ac:dyDescent="0.25">
      <c r="A881" s="81"/>
      <c r="B881" s="124"/>
      <c r="C881" s="80"/>
      <c r="D881" s="36"/>
      <c r="E881" s="36"/>
      <c r="F881" s="152"/>
      <c r="G881" s="153"/>
    </row>
    <row r="882" spans="1:7" x14ac:dyDescent="0.25">
      <c r="A882" s="81"/>
      <c r="B882" s="124"/>
      <c r="C882" s="80"/>
      <c r="D882" s="36"/>
      <c r="E882" s="36"/>
      <c r="F882" s="152"/>
      <c r="G882" s="153"/>
    </row>
    <row r="883" spans="1:7" x14ac:dyDescent="0.25">
      <c r="A883" s="81"/>
      <c r="B883" s="124"/>
      <c r="C883" s="80"/>
      <c r="D883" s="36"/>
      <c r="E883" s="36"/>
      <c r="F883" s="152"/>
      <c r="G883" s="153"/>
    </row>
    <row r="884" spans="1:7" x14ac:dyDescent="0.25">
      <c r="A884" s="81"/>
      <c r="B884" s="124"/>
      <c r="C884" s="80"/>
      <c r="D884" s="36"/>
      <c r="E884" s="36"/>
      <c r="F884" s="152"/>
      <c r="G884" s="153"/>
    </row>
    <row r="885" spans="1:7" x14ac:dyDescent="0.25">
      <c r="A885" s="81"/>
      <c r="B885" s="124"/>
      <c r="C885" s="80"/>
      <c r="D885" s="36"/>
      <c r="E885" s="36"/>
      <c r="F885" s="152"/>
      <c r="G885" s="153"/>
    </row>
    <row r="886" spans="1:7" x14ac:dyDescent="0.25">
      <c r="A886" s="81"/>
      <c r="B886" s="124"/>
      <c r="C886" s="80"/>
      <c r="D886" s="36"/>
      <c r="E886" s="36"/>
      <c r="F886" s="152"/>
      <c r="G886" s="153"/>
    </row>
    <row r="887" spans="1:7" x14ac:dyDescent="0.25">
      <c r="A887" s="81"/>
      <c r="B887" s="124"/>
      <c r="C887" s="80"/>
      <c r="D887" s="36"/>
      <c r="E887" s="36"/>
      <c r="F887" s="152"/>
      <c r="G887" s="153"/>
    </row>
    <row r="888" spans="1:7" x14ac:dyDescent="0.25">
      <c r="A888" s="81"/>
      <c r="B888" s="124"/>
      <c r="C888" s="80"/>
      <c r="D888" s="36"/>
      <c r="E888" s="36"/>
      <c r="F888" s="152"/>
      <c r="G888" s="153"/>
    </row>
    <row r="889" spans="1:7" x14ac:dyDescent="0.25">
      <c r="A889" s="81"/>
      <c r="B889" s="124"/>
      <c r="C889" s="80"/>
      <c r="D889" s="36"/>
      <c r="E889" s="36"/>
      <c r="F889" s="152"/>
      <c r="G889" s="153"/>
    </row>
    <row r="890" spans="1:7" x14ac:dyDescent="0.25">
      <c r="A890" s="81"/>
      <c r="B890" s="124"/>
      <c r="C890" s="80"/>
      <c r="D890" s="36"/>
      <c r="E890" s="36"/>
      <c r="F890" s="152"/>
      <c r="G890" s="153"/>
    </row>
    <row r="891" spans="1:7" x14ac:dyDescent="0.25">
      <c r="A891" s="81"/>
      <c r="B891" s="124"/>
      <c r="C891" s="80"/>
      <c r="D891" s="36"/>
      <c r="E891" s="36"/>
      <c r="F891" s="152"/>
      <c r="G891" s="153"/>
    </row>
    <row r="892" spans="1:7" x14ac:dyDescent="0.25">
      <c r="A892" s="81"/>
      <c r="B892" s="124"/>
      <c r="C892" s="80"/>
      <c r="D892" s="36"/>
      <c r="E892" s="36"/>
      <c r="F892" s="152"/>
      <c r="G892" s="153"/>
    </row>
    <row r="893" spans="1:7" x14ac:dyDescent="0.25">
      <c r="A893" s="81"/>
      <c r="B893" s="124"/>
      <c r="C893" s="80"/>
      <c r="D893" s="36"/>
      <c r="E893" s="36"/>
      <c r="F893" s="152"/>
      <c r="G893" s="153"/>
    </row>
    <row r="894" spans="1:7" x14ac:dyDescent="0.25">
      <c r="A894" s="81"/>
      <c r="B894" s="124"/>
      <c r="C894" s="80"/>
      <c r="D894" s="36"/>
      <c r="E894" s="36"/>
      <c r="F894" s="152"/>
      <c r="G894" s="153"/>
    </row>
    <row r="895" spans="1:7" x14ac:dyDescent="0.25">
      <c r="A895" s="81"/>
      <c r="B895" s="124"/>
      <c r="C895" s="80"/>
      <c r="D895" s="36"/>
      <c r="E895" s="36"/>
      <c r="F895" s="152"/>
      <c r="G895" s="153"/>
    </row>
    <row r="896" spans="1:7" ht="15.6" thickBot="1" x14ac:dyDescent="0.3">
      <c r="A896" s="143"/>
      <c r="B896" s="144"/>
      <c r="C896" s="145"/>
      <c r="D896" s="94"/>
      <c r="E896" s="94"/>
      <c r="F896" s="154"/>
      <c r="G896" s="155"/>
    </row>
    <row r="897" spans="1:7" x14ac:dyDescent="0.25">
      <c r="A897" s="806"/>
      <c r="B897" s="807"/>
      <c r="C897" s="807"/>
      <c r="D897" s="52"/>
      <c r="E897" s="52"/>
      <c r="F897" s="53"/>
      <c r="G897" s="139"/>
    </row>
    <row r="898" spans="1:7" s="219" customFormat="1" x14ac:dyDescent="0.25">
      <c r="A898" s="786" t="s">
        <v>806</v>
      </c>
      <c r="B898" s="787"/>
      <c r="C898" s="787"/>
      <c r="D898" s="211"/>
      <c r="E898" s="211"/>
      <c r="F898" s="212"/>
      <c r="G898" s="596"/>
    </row>
    <row r="899" spans="1:7" ht="15.6" thickBot="1" x14ac:dyDescent="0.3">
      <c r="A899" s="804"/>
      <c r="B899" s="805"/>
      <c r="C899" s="805"/>
      <c r="D899" s="57"/>
      <c r="E899" s="57"/>
      <c r="F899" s="58"/>
      <c r="G899" s="140"/>
    </row>
    <row r="900" spans="1:7" x14ac:dyDescent="0.25">
      <c r="A900" s="601"/>
      <c r="B900" s="90"/>
      <c r="C900" s="33"/>
    </row>
    <row r="901" spans="1:7" x14ac:dyDescent="0.25">
      <c r="A901" s="783" t="str">
        <f>A826</f>
        <v>SECTION 7 : GUARD HOUSE</v>
      </c>
      <c r="B901" s="783"/>
      <c r="C901" s="783"/>
      <c r="D901" s="783"/>
      <c r="E901" s="783"/>
      <c r="F901" s="783"/>
      <c r="G901" s="783"/>
    </row>
    <row r="902" spans="1:7" ht="15.6" thickBot="1" x14ac:dyDescent="0.3">
      <c r="B902" s="90"/>
      <c r="C902" s="33"/>
    </row>
    <row r="903" spans="1:7" x14ac:dyDescent="0.25">
      <c r="A903" s="603"/>
      <c r="B903" s="602"/>
      <c r="C903" s="602"/>
      <c r="D903" s="602"/>
      <c r="E903" s="602"/>
      <c r="F903" s="604"/>
      <c r="G903" s="605"/>
    </row>
    <row r="904" spans="1:7" x14ac:dyDescent="0.25">
      <c r="A904" s="168" t="s">
        <v>126</v>
      </c>
      <c r="B904" s="169" t="s">
        <v>127</v>
      </c>
      <c r="C904" s="169" t="s">
        <v>0</v>
      </c>
      <c r="D904" s="169" t="s">
        <v>1</v>
      </c>
      <c r="E904" s="169" t="s">
        <v>26</v>
      </c>
      <c r="F904" s="557" t="s">
        <v>2</v>
      </c>
      <c r="G904" s="558" t="s">
        <v>3</v>
      </c>
    </row>
    <row r="905" spans="1:7" ht="15" customHeight="1" x14ac:dyDescent="0.25">
      <c r="A905" s="168" t="s">
        <v>128</v>
      </c>
      <c r="B905" s="169" t="s">
        <v>129</v>
      </c>
      <c r="C905" s="172"/>
      <c r="D905" s="173"/>
      <c r="E905" s="173"/>
      <c r="F905" s="550"/>
      <c r="G905" s="271"/>
    </row>
    <row r="906" spans="1:7" ht="15.6" thickBot="1" x14ac:dyDescent="0.3">
      <c r="A906" s="177"/>
      <c r="B906" s="178"/>
      <c r="C906" s="178"/>
      <c r="D906" s="178"/>
      <c r="E906" s="178"/>
      <c r="F906" s="559"/>
      <c r="G906" s="560"/>
    </row>
    <row r="907" spans="1:7" ht="15.6" x14ac:dyDescent="0.3">
      <c r="A907" s="551"/>
      <c r="B907"/>
      <c r="C907" s="579" t="str">
        <f>C832</f>
        <v>SECTION NO. 7 - GUARD HOUSE</v>
      </c>
      <c r="D907" s="175"/>
      <c r="E907" s="175"/>
      <c r="F907" s="550"/>
      <c r="G907" s="271"/>
    </row>
    <row r="908" spans="1:7" ht="30.6" x14ac:dyDescent="0.3">
      <c r="A908" s="551"/>
      <c r="B908"/>
      <c r="C908" s="580" t="str">
        <f>C833</f>
        <v xml:space="preserve">REFURBISHMENT OF TLOKWENG CEMETERY </v>
      </c>
      <c r="D908" s="175"/>
      <c r="E908" s="175"/>
      <c r="F908" s="550"/>
      <c r="G908" s="271"/>
    </row>
    <row r="909" spans="1:7" ht="15.6" x14ac:dyDescent="0.3">
      <c r="A909" s="551"/>
      <c r="B909"/>
      <c r="C909" s="579"/>
      <c r="D909" s="175"/>
      <c r="E909" s="175"/>
      <c r="F909" s="550"/>
      <c r="G909" s="271"/>
    </row>
    <row r="910" spans="1:7" ht="15.6" x14ac:dyDescent="0.3">
      <c r="A910" s="551"/>
      <c r="B910"/>
      <c r="C910" s="580" t="str">
        <f>C829</f>
        <v>DESCRIPTION</v>
      </c>
      <c r="D910" s="175"/>
      <c r="E910" s="175"/>
      <c r="F910" s="550"/>
      <c r="G910" s="271"/>
    </row>
    <row r="911" spans="1:7" ht="15.6" x14ac:dyDescent="0.3">
      <c r="A911" s="551"/>
      <c r="B911"/>
      <c r="C911" s="552"/>
      <c r="D911" s="175"/>
      <c r="E911" s="175"/>
      <c r="F911" s="550"/>
      <c r="G911" s="271"/>
    </row>
    <row r="912" spans="1:7" ht="15.6" x14ac:dyDescent="0.3">
      <c r="A912" s="551"/>
      <c r="B912"/>
      <c r="C912" s="552" t="s">
        <v>829</v>
      </c>
      <c r="D912" s="175"/>
      <c r="E912" s="175"/>
      <c r="F912" s="550"/>
      <c r="G912" s="271"/>
    </row>
    <row r="913" spans="1:7" ht="15.6" x14ac:dyDescent="0.3">
      <c r="A913" s="551"/>
      <c r="B913"/>
      <c r="C913" s="552"/>
      <c r="D913" s="175"/>
      <c r="E913" s="175"/>
      <c r="F913" s="550"/>
      <c r="G913" s="271"/>
    </row>
    <row r="914" spans="1:7" ht="23.25" customHeight="1" x14ac:dyDescent="0.3">
      <c r="A914" s="551"/>
      <c r="B914"/>
      <c r="C914" s="552" t="s">
        <v>519</v>
      </c>
      <c r="D914" s="175"/>
      <c r="E914" s="175"/>
      <c r="F914" s="550"/>
      <c r="G914" s="271"/>
    </row>
    <row r="915" spans="1:7" ht="34.5" customHeight="1" x14ac:dyDescent="0.3">
      <c r="A915" s="551"/>
      <c r="B915"/>
      <c r="C915" s="552"/>
      <c r="D915" s="175"/>
      <c r="E915" s="175"/>
      <c r="F915" s="550"/>
      <c r="G915" s="271"/>
    </row>
    <row r="916" spans="1:7" ht="15.6" x14ac:dyDescent="0.3">
      <c r="A916" s="551"/>
      <c r="B916"/>
      <c r="C916" s="552" t="s">
        <v>520</v>
      </c>
      <c r="D916" s="175"/>
      <c r="E916" s="175"/>
      <c r="F916" s="550"/>
      <c r="G916" s="271"/>
    </row>
    <row r="917" spans="1:7" ht="18" customHeight="1" x14ac:dyDescent="0.3">
      <c r="A917" s="551"/>
      <c r="B917"/>
      <c r="C917" s="552"/>
      <c r="D917" s="175"/>
      <c r="E917" s="175"/>
      <c r="F917" s="550"/>
      <c r="G917" s="271"/>
    </row>
    <row r="918" spans="1:7" ht="15" customHeight="1" x14ac:dyDescent="0.3">
      <c r="A918" s="551">
        <v>7.12</v>
      </c>
      <c r="B918"/>
      <c r="C918" s="552" t="s">
        <v>521</v>
      </c>
      <c r="D918" s="175"/>
      <c r="E918" s="175"/>
      <c r="F918" s="550"/>
      <c r="G918" s="271"/>
    </row>
    <row r="919" spans="1:7" ht="15.6" x14ac:dyDescent="0.3">
      <c r="A919" s="551"/>
      <c r="B919"/>
      <c r="C919" s="552"/>
      <c r="D919" s="175"/>
      <c r="E919" s="175"/>
      <c r="F919" s="550"/>
      <c r="G919" s="271"/>
    </row>
    <row r="920" spans="1:7" ht="30.6" x14ac:dyDescent="0.3">
      <c r="A920" s="551"/>
      <c r="B920"/>
      <c r="C920" s="552" t="s">
        <v>522</v>
      </c>
      <c r="D920" s="175"/>
      <c r="E920" s="175"/>
      <c r="F920" s="550"/>
      <c r="G920" s="271"/>
    </row>
    <row r="921" spans="1:7" ht="18.75" customHeight="1" x14ac:dyDescent="0.3">
      <c r="A921" s="551"/>
      <c r="B921"/>
      <c r="C921" s="552"/>
      <c r="D921" s="175"/>
      <c r="E921" s="175"/>
      <c r="F921" s="550"/>
      <c r="G921" s="271"/>
    </row>
    <row r="922" spans="1:7" ht="15.6" x14ac:dyDescent="0.3">
      <c r="A922" s="551" t="s">
        <v>769</v>
      </c>
      <c r="B922"/>
      <c r="C922" s="552" t="s">
        <v>949</v>
      </c>
      <c r="D922" s="175" t="s">
        <v>81</v>
      </c>
      <c r="E922" s="175">
        <v>1</v>
      </c>
      <c r="F922" s="550">
        <v>105000</v>
      </c>
      <c r="G922" s="271">
        <f>F922*E922</f>
        <v>105000</v>
      </c>
    </row>
    <row r="923" spans="1:7" ht="17.25" customHeight="1" x14ac:dyDescent="0.3">
      <c r="A923" s="551"/>
      <c r="B923"/>
      <c r="C923" s="552" t="s">
        <v>523</v>
      </c>
      <c r="D923" s="175"/>
      <c r="E923" s="175"/>
      <c r="F923" s="550"/>
      <c r="G923" s="271"/>
    </row>
    <row r="924" spans="1:7" ht="15.6" x14ac:dyDescent="0.3">
      <c r="A924" s="551"/>
      <c r="B924"/>
      <c r="C924" s="552"/>
      <c r="D924" s="175"/>
      <c r="E924" s="175"/>
      <c r="F924" s="550"/>
      <c r="G924" s="271"/>
    </row>
    <row r="925" spans="1:7" ht="24.75" customHeight="1" x14ac:dyDescent="0.3">
      <c r="A925" s="551" t="s">
        <v>771</v>
      </c>
      <c r="B925"/>
      <c r="C925" s="552" t="s">
        <v>285</v>
      </c>
      <c r="D925" s="175"/>
      <c r="E925" s="175"/>
      <c r="F925" s="550"/>
      <c r="G925" s="271"/>
    </row>
    <row r="926" spans="1:7" x14ac:dyDescent="0.25">
      <c r="A926" s="609"/>
      <c r="B926" s="610"/>
      <c r="C926" s="552" t="s">
        <v>812</v>
      </c>
      <c r="D926" s="612" t="s">
        <v>5</v>
      </c>
      <c r="E926" s="550"/>
      <c r="F926" s="550">
        <v>105000</v>
      </c>
      <c r="G926" s="271"/>
    </row>
    <row r="927" spans="1:7" x14ac:dyDescent="0.25">
      <c r="A927" s="609"/>
      <c r="B927" s="610"/>
      <c r="C927" s="552"/>
      <c r="D927" s="612"/>
      <c r="E927" s="550"/>
      <c r="F927" s="613"/>
      <c r="G927" s="271"/>
    </row>
    <row r="928" spans="1:7" x14ac:dyDescent="0.25">
      <c r="A928" s="609"/>
      <c r="B928" s="610"/>
      <c r="C928" s="552"/>
      <c r="D928" s="612"/>
      <c r="E928" s="550"/>
      <c r="F928" s="613"/>
      <c r="G928" s="271"/>
    </row>
    <row r="929" spans="1:7" x14ac:dyDescent="0.25">
      <c r="A929" s="609"/>
      <c r="B929" s="610"/>
      <c r="C929" s="552"/>
      <c r="D929" s="612"/>
      <c r="E929" s="550"/>
      <c r="F929" s="613"/>
      <c r="G929" s="271"/>
    </row>
    <row r="930" spans="1:7" x14ac:dyDescent="0.25">
      <c r="A930" s="609"/>
      <c r="B930" s="610"/>
      <c r="C930" s="552"/>
      <c r="D930" s="612"/>
      <c r="E930" s="550"/>
      <c r="F930" s="613"/>
      <c r="G930" s="271"/>
    </row>
    <row r="931" spans="1:7" x14ac:dyDescent="0.25">
      <c r="A931" s="609"/>
      <c r="B931" s="610"/>
      <c r="C931" s="552"/>
      <c r="D931" s="612"/>
      <c r="E931" s="550"/>
      <c r="F931" s="613"/>
      <c r="G931" s="271"/>
    </row>
    <row r="932" spans="1:7" x14ac:dyDescent="0.25">
      <c r="A932" s="609"/>
      <c r="B932" s="610"/>
      <c r="C932" s="552"/>
      <c r="D932" s="612"/>
      <c r="E932" s="550"/>
      <c r="F932" s="613"/>
      <c r="G932" s="271"/>
    </row>
    <row r="933" spans="1:7" x14ac:dyDescent="0.25">
      <c r="A933" s="609"/>
      <c r="B933" s="610"/>
      <c r="C933" s="552"/>
      <c r="D933" s="612"/>
      <c r="E933" s="550"/>
      <c r="F933" s="613"/>
      <c r="G933" s="271"/>
    </row>
    <row r="934" spans="1:7" x14ac:dyDescent="0.25">
      <c r="A934" s="609"/>
      <c r="B934" s="610"/>
      <c r="C934" s="552"/>
      <c r="D934" s="612"/>
      <c r="E934" s="550"/>
      <c r="F934" s="613"/>
      <c r="G934" s="271"/>
    </row>
    <row r="935" spans="1:7" x14ac:dyDescent="0.25">
      <c r="A935" s="609"/>
      <c r="B935" s="610"/>
      <c r="C935" s="552"/>
      <c r="D935" s="612"/>
      <c r="E935" s="550"/>
      <c r="F935" s="613"/>
      <c r="G935" s="271"/>
    </row>
    <row r="936" spans="1:7" x14ac:dyDescent="0.25">
      <c r="A936" s="609"/>
      <c r="B936" s="610"/>
      <c r="C936" s="552"/>
      <c r="D936" s="612"/>
      <c r="E936" s="550"/>
      <c r="F936" s="613"/>
      <c r="G936" s="271"/>
    </row>
    <row r="937" spans="1:7" x14ac:dyDescent="0.25">
      <c r="A937" s="609"/>
      <c r="B937" s="610"/>
      <c r="C937" s="552"/>
      <c r="D937" s="612"/>
      <c r="E937" s="550"/>
      <c r="F937" s="613"/>
      <c r="G937" s="271"/>
    </row>
    <row r="938" spans="1:7" x14ac:dyDescent="0.25">
      <c r="A938" s="609"/>
      <c r="B938" s="610"/>
      <c r="C938" s="552"/>
      <c r="D938" s="612"/>
      <c r="E938" s="550"/>
      <c r="F938" s="613"/>
      <c r="G938" s="271"/>
    </row>
    <row r="939" spans="1:7" x14ac:dyDescent="0.25">
      <c r="A939" s="609"/>
      <c r="B939" s="610"/>
      <c r="C939" s="552"/>
      <c r="D939" s="612"/>
      <c r="E939" s="550"/>
      <c r="F939" s="613"/>
      <c r="G939" s="271"/>
    </row>
    <row r="940" spans="1:7" x14ac:dyDescent="0.25">
      <c r="A940" s="609"/>
      <c r="B940" s="610"/>
      <c r="C940" s="552"/>
      <c r="D940" s="612"/>
      <c r="E940" s="550"/>
      <c r="F940" s="613"/>
      <c r="G940" s="271"/>
    </row>
    <row r="941" spans="1:7" x14ac:dyDescent="0.25">
      <c r="A941" s="609"/>
      <c r="B941" s="610"/>
      <c r="C941" s="552"/>
      <c r="D941" s="612"/>
      <c r="E941" s="550"/>
      <c r="F941" s="613"/>
      <c r="G941" s="271"/>
    </row>
    <row r="942" spans="1:7" x14ac:dyDescent="0.25">
      <c r="A942" s="609"/>
      <c r="B942" s="610"/>
      <c r="C942" s="552"/>
      <c r="D942" s="612"/>
      <c r="E942" s="550"/>
      <c r="F942" s="613"/>
      <c r="G942" s="271"/>
    </row>
    <row r="943" spans="1:7" x14ac:dyDescent="0.25">
      <c r="A943" s="609"/>
      <c r="B943" s="610"/>
      <c r="C943" s="552"/>
      <c r="D943" s="612"/>
      <c r="E943" s="550"/>
      <c r="F943" s="613"/>
      <c r="G943" s="271"/>
    </row>
    <row r="944" spans="1:7" x14ac:dyDescent="0.25">
      <c r="A944" s="609"/>
      <c r="B944" s="610"/>
      <c r="C944" s="552"/>
      <c r="D944" s="612"/>
      <c r="E944" s="550"/>
      <c r="F944" s="613"/>
      <c r="G944" s="271"/>
    </row>
    <row r="945" spans="1:7" x14ac:dyDescent="0.25">
      <c r="A945" s="609"/>
      <c r="B945" s="610"/>
      <c r="C945" s="552"/>
      <c r="D945" s="612"/>
      <c r="E945" s="550"/>
      <c r="F945" s="613"/>
      <c r="G945" s="271"/>
    </row>
    <row r="946" spans="1:7" x14ac:dyDescent="0.25">
      <c r="A946" s="609"/>
      <c r="B946" s="610"/>
      <c r="C946" s="552"/>
      <c r="D946" s="612"/>
      <c r="E946" s="550"/>
      <c r="F946" s="613"/>
      <c r="G946" s="271"/>
    </row>
    <row r="947" spans="1:7" x14ac:dyDescent="0.25">
      <c r="A947" s="609"/>
      <c r="B947" s="610"/>
      <c r="C947" s="552"/>
      <c r="D947" s="612"/>
      <c r="E947" s="550"/>
      <c r="F947" s="613"/>
      <c r="G947" s="271"/>
    </row>
    <row r="948" spans="1:7" x14ac:dyDescent="0.25">
      <c r="A948" s="609"/>
      <c r="B948" s="610"/>
      <c r="C948" s="552"/>
      <c r="D948" s="612"/>
      <c r="E948" s="550"/>
      <c r="F948" s="613"/>
      <c r="G948" s="271"/>
    </row>
    <row r="949" spans="1:7" x14ac:dyDescent="0.25">
      <c r="A949" s="609"/>
      <c r="B949" s="610"/>
      <c r="C949" s="552"/>
      <c r="D949" s="612"/>
      <c r="E949" s="550"/>
      <c r="F949" s="613"/>
      <c r="G949" s="271"/>
    </row>
    <row r="950" spans="1:7" x14ac:dyDescent="0.25">
      <c r="A950" s="609"/>
      <c r="B950" s="610"/>
      <c r="C950" s="552"/>
      <c r="D950" s="612"/>
      <c r="E950" s="550"/>
      <c r="F950" s="613"/>
      <c r="G950" s="271"/>
    </row>
    <row r="951" spans="1:7" x14ac:dyDescent="0.25">
      <c r="A951" s="609"/>
      <c r="B951" s="610"/>
      <c r="C951" s="552"/>
      <c r="D951" s="612"/>
      <c r="E951" s="550"/>
      <c r="F951" s="613"/>
      <c r="G951" s="271"/>
    </row>
    <row r="952" spans="1:7" x14ac:dyDescent="0.25">
      <c r="A952" s="609"/>
      <c r="B952" s="610"/>
      <c r="C952" s="552"/>
      <c r="D952" s="612"/>
      <c r="E952" s="550"/>
      <c r="F952" s="613"/>
      <c r="G952" s="271"/>
    </row>
    <row r="953" spans="1:7" x14ac:dyDescent="0.25">
      <c r="A953" s="609"/>
      <c r="B953" s="610"/>
      <c r="C953" s="552"/>
      <c r="D953" s="612"/>
      <c r="E953" s="550"/>
      <c r="F953" s="613"/>
      <c r="G953" s="271"/>
    </row>
    <row r="954" spans="1:7" x14ac:dyDescent="0.25">
      <c r="A954" s="609"/>
      <c r="B954" s="610"/>
      <c r="C954" s="552"/>
      <c r="D954" s="612"/>
      <c r="E954" s="550"/>
      <c r="F954" s="613"/>
      <c r="G954" s="271"/>
    </row>
    <row r="955" spans="1:7" x14ac:dyDescent="0.25">
      <c r="A955" s="609"/>
      <c r="B955" s="610"/>
      <c r="C955" s="552"/>
      <c r="D955" s="612"/>
      <c r="E955" s="550"/>
      <c r="F955" s="613"/>
      <c r="G955" s="271"/>
    </row>
    <row r="956" spans="1:7" x14ac:dyDescent="0.25">
      <c r="A956" s="609"/>
      <c r="B956" s="610"/>
      <c r="C956" s="552"/>
      <c r="D956" s="612"/>
      <c r="E956" s="550"/>
      <c r="F956" s="613"/>
      <c r="G956" s="271"/>
    </row>
    <row r="957" spans="1:7" x14ac:dyDescent="0.25">
      <c r="A957" s="609"/>
      <c r="B957" s="610"/>
      <c r="C957" s="552"/>
      <c r="D957" s="612"/>
      <c r="E957" s="550"/>
      <c r="F957" s="613"/>
      <c r="G957" s="271"/>
    </row>
    <row r="958" spans="1:7" x14ac:dyDescent="0.25">
      <c r="A958" s="609"/>
      <c r="B958" s="610"/>
      <c r="C958" s="552"/>
      <c r="D958" s="612"/>
      <c r="E958" s="550"/>
      <c r="F958" s="613"/>
      <c r="G958" s="271"/>
    </row>
    <row r="959" spans="1:7" x14ac:dyDescent="0.25">
      <c r="A959" s="609"/>
      <c r="B959" s="610"/>
      <c r="C959" s="552"/>
      <c r="D959" s="612"/>
      <c r="E959" s="550"/>
      <c r="F959" s="613"/>
      <c r="G959" s="271"/>
    </row>
    <row r="960" spans="1:7" x14ac:dyDescent="0.25">
      <c r="A960" s="609"/>
      <c r="B960" s="610"/>
      <c r="C960" s="552"/>
      <c r="D960" s="612"/>
      <c r="E960" s="550"/>
      <c r="F960" s="613"/>
      <c r="G960" s="271"/>
    </row>
    <row r="961" spans="1:9" x14ac:dyDescent="0.25">
      <c r="A961" s="609"/>
      <c r="B961" s="610"/>
      <c r="C961" s="552"/>
      <c r="D961" s="612"/>
      <c r="E961" s="550"/>
      <c r="F961" s="613"/>
      <c r="G961" s="271"/>
    </row>
    <row r="962" spans="1:9" x14ac:dyDescent="0.25">
      <c r="A962" s="609"/>
      <c r="B962" s="610"/>
      <c r="C962" s="552"/>
      <c r="D962" s="612"/>
      <c r="E962" s="550"/>
      <c r="F962" s="613"/>
      <c r="G962" s="271"/>
    </row>
    <row r="963" spans="1:9" x14ac:dyDescent="0.25">
      <c r="A963" s="609"/>
      <c r="B963" s="610"/>
      <c r="C963" s="552"/>
      <c r="D963" s="612"/>
      <c r="E963" s="550"/>
      <c r="F963" s="613"/>
      <c r="G963" s="271"/>
    </row>
    <row r="964" spans="1:9" x14ac:dyDescent="0.25">
      <c r="A964" s="609"/>
      <c r="B964" s="610"/>
      <c r="C964" s="552"/>
      <c r="D964" s="612"/>
      <c r="E964" s="550"/>
      <c r="F964" s="613"/>
      <c r="G964" s="271"/>
    </row>
    <row r="965" spans="1:9" ht="18.75" customHeight="1" x14ac:dyDescent="0.25">
      <c r="A965" s="81"/>
      <c r="B965" s="124"/>
      <c r="C965" s="80"/>
      <c r="D965" s="36"/>
      <c r="E965" s="36"/>
      <c r="F965" s="133"/>
      <c r="G965" s="134"/>
    </row>
    <row r="966" spans="1:9" x14ac:dyDescent="0.25">
      <c r="A966" s="81"/>
      <c r="B966" s="124"/>
      <c r="C966" s="80"/>
      <c r="D966" s="36"/>
      <c r="E966" s="36"/>
      <c r="F966" s="133"/>
      <c r="G966" s="134"/>
    </row>
    <row r="967" spans="1:9" x14ac:dyDescent="0.25">
      <c r="A967" s="81"/>
      <c r="B967" s="124"/>
      <c r="C967" s="80"/>
      <c r="D967" s="36"/>
      <c r="E967" s="36"/>
      <c r="F967" s="133"/>
      <c r="G967" s="134"/>
    </row>
    <row r="968" spans="1:9" ht="18.75" customHeight="1" x14ac:dyDescent="0.25">
      <c r="A968" s="81"/>
      <c r="B968" s="124"/>
      <c r="C968" s="80"/>
      <c r="D968" s="36"/>
      <c r="E968" s="36"/>
      <c r="F968" s="133"/>
      <c r="G968" s="134"/>
    </row>
    <row r="969" spans="1:9" ht="15.6" thickBot="1" x14ac:dyDescent="0.3">
      <c r="A969" s="81"/>
      <c r="B969" s="124"/>
      <c r="C969" s="80"/>
      <c r="D969" s="36"/>
      <c r="E969" s="36"/>
      <c r="F969" s="133"/>
      <c r="G969" s="134"/>
    </row>
    <row r="970" spans="1:9" x14ac:dyDescent="0.25">
      <c r="A970" s="806"/>
      <c r="B970" s="807"/>
      <c r="C970" s="807"/>
      <c r="D970" s="52"/>
      <c r="E970" s="52"/>
      <c r="F970" s="53"/>
      <c r="G970" s="139"/>
    </row>
    <row r="971" spans="1:9" s="219" customFormat="1" x14ac:dyDescent="0.25">
      <c r="A971" s="786" t="s">
        <v>806</v>
      </c>
      <c r="B971" s="787"/>
      <c r="C971" s="787"/>
      <c r="D971" s="211"/>
      <c r="E971" s="211"/>
      <c r="F971" s="212"/>
      <c r="G971" s="596"/>
    </row>
    <row r="972" spans="1:9" ht="15.6" thickBot="1" x14ac:dyDescent="0.3">
      <c r="A972" s="804"/>
      <c r="B972" s="805"/>
      <c r="C972" s="805"/>
      <c r="D972" s="57"/>
      <c r="E972" s="57"/>
      <c r="F972" s="58"/>
      <c r="G972" s="140"/>
    </row>
    <row r="973" spans="1:9" x14ac:dyDescent="0.25">
      <c r="A973" s="601"/>
      <c r="B973" s="90"/>
      <c r="C973" s="33"/>
    </row>
    <row r="974" spans="1:9" x14ac:dyDescent="0.25">
      <c r="A974" s="783" t="s">
        <v>607</v>
      </c>
      <c r="B974" s="783"/>
      <c r="C974" s="783"/>
      <c r="D974" s="783"/>
      <c r="E974" s="783"/>
      <c r="F974" s="783"/>
      <c r="G974" s="783"/>
    </row>
    <row r="975" spans="1:9" ht="15.6" thickBot="1" x14ac:dyDescent="0.3">
      <c r="B975" s="90"/>
      <c r="C975" s="33"/>
    </row>
    <row r="976" spans="1:9" x14ac:dyDescent="0.25">
      <c r="A976" s="163"/>
      <c r="B976" s="164"/>
      <c r="C976" s="164"/>
      <c r="D976" s="164"/>
      <c r="E976" s="164"/>
      <c r="F976" s="555"/>
      <c r="G976" s="556"/>
      <c r="I976" s="42"/>
    </row>
    <row r="977" spans="1:9" x14ac:dyDescent="0.25">
      <c r="A977" s="168" t="s">
        <v>126</v>
      </c>
      <c r="B977" s="169" t="s">
        <v>127</v>
      </c>
      <c r="C977" s="169" t="s">
        <v>0</v>
      </c>
      <c r="D977" s="169" t="s">
        <v>1</v>
      </c>
      <c r="E977" s="169" t="s">
        <v>26</v>
      </c>
      <c r="F977" s="557" t="s">
        <v>2</v>
      </c>
      <c r="G977" s="558" t="s">
        <v>3</v>
      </c>
      <c r="I977" s="42"/>
    </row>
    <row r="978" spans="1:9" x14ac:dyDescent="0.25">
      <c r="A978" s="168" t="s">
        <v>128</v>
      </c>
      <c r="B978" s="169" t="s">
        <v>129</v>
      </c>
      <c r="C978" s="594"/>
      <c r="D978" s="169"/>
      <c r="E978" s="169"/>
      <c r="F978" s="584"/>
      <c r="G978" s="585"/>
      <c r="I978" s="42"/>
    </row>
    <row r="979" spans="1:9" ht="15.6" thickBot="1" x14ac:dyDescent="0.3">
      <c r="A979" s="120"/>
      <c r="B979" s="93"/>
      <c r="C979" s="93"/>
      <c r="D979" s="93"/>
      <c r="E979" s="93"/>
      <c r="F979" s="135"/>
      <c r="G979" s="136"/>
      <c r="I979" s="42"/>
    </row>
    <row r="980" spans="1:9" ht="15.6" x14ac:dyDescent="0.3">
      <c r="A980" s="551"/>
      <c r="B980"/>
      <c r="C980" s="579" t="s">
        <v>859</v>
      </c>
      <c r="D980" s="175"/>
      <c r="E980" s="175"/>
      <c r="F980" s="550"/>
      <c r="G980" s="271"/>
      <c r="I980" s="42"/>
    </row>
    <row r="981" spans="1:9" ht="26.4" customHeight="1" x14ac:dyDescent="0.25">
      <c r="A981" s="81"/>
      <c r="B981" s="124"/>
      <c r="C981" s="580" t="s">
        <v>768</v>
      </c>
      <c r="D981" s="36"/>
      <c r="E981" s="36"/>
      <c r="F981" s="133"/>
      <c r="G981" s="134"/>
      <c r="I981" s="42"/>
    </row>
    <row r="982" spans="1:9" x14ac:dyDescent="0.25">
      <c r="A982" s="81"/>
      <c r="B982" s="124"/>
      <c r="C982" s="579"/>
      <c r="D982" s="36"/>
      <c r="E982" s="36"/>
      <c r="F982" s="133"/>
      <c r="G982" s="134"/>
      <c r="I982" s="42"/>
    </row>
    <row r="983" spans="1:9" ht="15.6" x14ac:dyDescent="0.3">
      <c r="A983" s="551">
        <v>7.13</v>
      </c>
      <c r="B983"/>
      <c r="C983" s="552" t="s">
        <v>831</v>
      </c>
      <c r="D983" s="175"/>
      <c r="E983" s="175"/>
      <c r="F983" s="550"/>
      <c r="G983" s="271"/>
      <c r="I983" s="42"/>
    </row>
    <row r="984" spans="1:9" ht="15.6" x14ac:dyDescent="0.3">
      <c r="A984" s="551"/>
      <c r="B984"/>
      <c r="C984" s="552"/>
      <c r="D984" s="175"/>
      <c r="E984" s="175"/>
      <c r="F984" s="550"/>
      <c r="G984" s="271"/>
      <c r="I984" s="42"/>
    </row>
    <row r="985" spans="1:9" ht="15.6" x14ac:dyDescent="0.3">
      <c r="A985" s="551"/>
      <c r="B985"/>
      <c r="C985" s="552" t="s">
        <v>450</v>
      </c>
      <c r="D985" s="175"/>
      <c r="E985" s="175"/>
      <c r="F985" s="550"/>
      <c r="G985" s="271"/>
      <c r="I985" s="42"/>
    </row>
    <row r="986" spans="1:9" ht="15.6" x14ac:dyDescent="0.3">
      <c r="A986" s="551"/>
      <c r="B986"/>
      <c r="C986" s="552"/>
      <c r="D986" s="175"/>
      <c r="E986" s="175"/>
      <c r="F986" s="550"/>
      <c r="G986" s="271"/>
      <c r="I986" s="42"/>
    </row>
    <row r="987" spans="1:9" x14ac:dyDescent="0.25">
      <c r="A987" s="551"/>
      <c r="B987" s="341"/>
      <c r="C987" s="552" t="s">
        <v>774</v>
      </c>
      <c r="D987" s="175"/>
      <c r="E987" s="175"/>
      <c r="F987" s="550"/>
      <c r="G987" s="271"/>
      <c r="I987" s="42"/>
    </row>
    <row r="988" spans="1:9" x14ac:dyDescent="0.25">
      <c r="A988" s="551"/>
      <c r="B988" s="341"/>
      <c r="C988" s="552"/>
      <c r="D988" s="175"/>
      <c r="E988" s="175"/>
      <c r="F988" s="550"/>
      <c r="G988" s="271"/>
      <c r="I988" s="42"/>
    </row>
    <row r="989" spans="1:9" x14ac:dyDescent="0.25">
      <c r="A989" s="551"/>
      <c r="B989" s="341"/>
      <c r="C989" s="552" t="s">
        <v>775</v>
      </c>
      <c r="D989" s="175"/>
      <c r="E989" s="175"/>
      <c r="F989" s="550"/>
      <c r="G989" s="271"/>
      <c r="I989" s="42"/>
    </row>
    <row r="990" spans="1:9" x14ac:dyDescent="0.25">
      <c r="A990" s="551"/>
      <c r="B990" s="341"/>
      <c r="C990" s="552"/>
      <c r="D990" s="175"/>
      <c r="E990" s="175"/>
      <c r="F990" s="550"/>
      <c r="G990" s="271"/>
    </row>
    <row r="991" spans="1:9" ht="45" x14ac:dyDescent="0.25">
      <c r="A991" s="551" t="s">
        <v>832</v>
      </c>
      <c r="B991" s="341"/>
      <c r="C991" s="552" t="s">
        <v>776</v>
      </c>
      <c r="D991" s="175" t="s">
        <v>7</v>
      </c>
      <c r="E991" s="175">
        <v>16</v>
      </c>
      <c r="F991" s="550"/>
      <c r="G991" s="271"/>
    </row>
    <row r="992" spans="1:9" x14ac:dyDescent="0.25">
      <c r="A992" s="551"/>
      <c r="B992" s="341"/>
      <c r="C992" s="552"/>
      <c r="D992" s="175"/>
      <c r="E992" s="175"/>
      <c r="F992" s="550"/>
      <c r="G992" s="271"/>
    </row>
    <row r="993" spans="1:7" ht="48" customHeight="1" x14ac:dyDescent="0.25">
      <c r="A993" s="551" t="s">
        <v>833</v>
      </c>
      <c r="B993" s="341"/>
      <c r="C993" s="552" t="s">
        <v>777</v>
      </c>
      <c r="D993" s="175" t="s">
        <v>7</v>
      </c>
      <c r="E993" s="175">
        <v>7</v>
      </c>
      <c r="F993" s="550"/>
      <c r="G993" s="271"/>
    </row>
    <row r="994" spans="1:7" x14ac:dyDescent="0.25">
      <c r="A994" s="81"/>
      <c r="B994" s="124"/>
      <c r="C994" s="80"/>
      <c r="D994" s="36"/>
      <c r="E994" s="175"/>
      <c r="F994" s="550"/>
      <c r="G994" s="271"/>
    </row>
    <row r="995" spans="1:7" x14ac:dyDescent="0.25">
      <c r="A995" s="551"/>
      <c r="B995" s="341"/>
      <c r="C995" s="552" t="s">
        <v>778</v>
      </c>
      <c r="D995" s="175"/>
      <c r="E995" s="175"/>
      <c r="F995" s="550"/>
      <c r="G995" s="271"/>
    </row>
    <row r="996" spans="1:7" x14ac:dyDescent="0.25">
      <c r="A996" s="551"/>
      <c r="B996" s="341"/>
      <c r="C996" s="552"/>
      <c r="D996" s="175"/>
      <c r="E996" s="175"/>
      <c r="F996" s="550"/>
      <c r="G996" s="271"/>
    </row>
    <row r="997" spans="1:7" ht="30" x14ac:dyDescent="0.25">
      <c r="A997" s="551" t="s">
        <v>834</v>
      </c>
      <c r="B997" s="341"/>
      <c r="C997" s="552" t="s">
        <v>779</v>
      </c>
      <c r="D997" s="175" t="s">
        <v>6</v>
      </c>
      <c r="E997" s="175">
        <v>2</v>
      </c>
      <c r="F997" s="550"/>
      <c r="G997" s="271"/>
    </row>
    <row r="998" spans="1:7" x14ac:dyDescent="0.25">
      <c r="A998" s="551"/>
      <c r="B998" s="341"/>
      <c r="C998" s="552"/>
      <c r="D998" s="175"/>
      <c r="E998" s="175"/>
      <c r="F998" s="550"/>
      <c r="G998" s="271"/>
    </row>
    <row r="999" spans="1:7" x14ac:dyDescent="0.25">
      <c r="A999" s="551" t="s">
        <v>835</v>
      </c>
      <c r="B999" s="341"/>
      <c r="C999" s="552" t="s">
        <v>780</v>
      </c>
      <c r="D999" s="175" t="s">
        <v>6</v>
      </c>
      <c r="E999" s="175">
        <v>2</v>
      </c>
      <c r="F999" s="550"/>
      <c r="G999" s="271"/>
    </row>
    <row r="1000" spans="1:7" ht="15" customHeight="1" x14ac:dyDescent="0.25">
      <c r="A1000" s="551"/>
      <c r="B1000" s="341"/>
      <c r="C1000" s="552"/>
      <c r="D1000" s="175"/>
      <c r="E1000" s="175"/>
      <c r="F1000" s="550"/>
      <c r="G1000" s="271"/>
    </row>
    <row r="1001" spans="1:7" x14ac:dyDescent="0.25">
      <c r="A1001" s="551"/>
      <c r="B1001" s="341"/>
      <c r="C1001" s="552" t="s">
        <v>781</v>
      </c>
      <c r="D1001" s="175"/>
      <c r="E1001" s="175"/>
      <c r="F1001" s="550"/>
      <c r="G1001" s="271"/>
    </row>
    <row r="1002" spans="1:7" x14ac:dyDescent="0.25">
      <c r="A1002" s="551"/>
      <c r="B1002" s="341"/>
      <c r="C1002" s="552"/>
      <c r="D1002" s="175"/>
      <c r="E1002" s="175"/>
      <c r="F1002" s="550"/>
      <c r="G1002" s="271"/>
    </row>
    <row r="1003" spans="1:7" x14ac:dyDescent="0.25">
      <c r="A1003" s="551" t="s">
        <v>836</v>
      </c>
      <c r="B1003" s="341"/>
      <c r="C1003" s="552" t="s">
        <v>782</v>
      </c>
      <c r="D1003" s="175" t="s">
        <v>6</v>
      </c>
      <c r="E1003" s="175">
        <v>2</v>
      </c>
      <c r="F1003" s="550"/>
      <c r="G1003" s="271"/>
    </row>
    <row r="1004" spans="1:7" x14ac:dyDescent="0.25">
      <c r="A1004" s="551"/>
      <c r="B1004" s="341"/>
      <c r="C1004" s="552"/>
      <c r="D1004" s="175"/>
      <c r="E1004" s="175"/>
      <c r="F1004" s="550"/>
      <c r="G1004" s="271"/>
    </row>
    <row r="1005" spans="1:7" x14ac:dyDescent="0.25">
      <c r="A1005" s="551" t="s">
        <v>837</v>
      </c>
      <c r="B1005" s="341"/>
      <c r="C1005" s="552" t="s">
        <v>783</v>
      </c>
      <c r="D1005" s="175" t="s">
        <v>6</v>
      </c>
      <c r="E1005" s="175">
        <v>2</v>
      </c>
      <c r="F1005" s="550"/>
      <c r="G1005" s="271"/>
    </row>
    <row r="1006" spans="1:7" x14ac:dyDescent="0.25">
      <c r="A1006" s="81"/>
      <c r="B1006" s="124"/>
      <c r="C1006" s="80"/>
      <c r="D1006" s="36"/>
      <c r="E1006" s="36"/>
      <c r="F1006" s="133"/>
      <c r="G1006" s="134"/>
    </row>
    <row r="1007" spans="1:7" x14ac:dyDescent="0.25">
      <c r="A1007" s="551"/>
      <c r="B1007" s="341"/>
      <c r="C1007" s="552" t="s">
        <v>451</v>
      </c>
      <c r="D1007" s="175"/>
      <c r="E1007" s="175"/>
      <c r="F1007" s="550"/>
      <c r="G1007" s="271"/>
    </row>
    <row r="1008" spans="1:7" x14ac:dyDescent="0.25">
      <c r="A1008" s="551"/>
      <c r="B1008" s="341"/>
      <c r="C1008" s="552"/>
      <c r="D1008" s="175"/>
      <c r="E1008" s="175"/>
      <c r="F1008" s="550"/>
      <c r="G1008" s="271"/>
    </row>
    <row r="1009" spans="1:7" x14ac:dyDescent="0.25">
      <c r="A1009" s="551"/>
      <c r="B1009" s="341"/>
      <c r="C1009" s="552" t="s">
        <v>452</v>
      </c>
      <c r="D1009" s="175"/>
      <c r="E1009" s="175"/>
      <c r="F1009" s="550"/>
      <c r="G1009" s="271"/>
    </row>
    <row r="1010" spans="1:7" x14ac:dyDescent="0.25">
      <c r="A1010" s="551"/>
      <c r="B1010" s="341"/>
      <c r="C1010" s="552"/>
      <c r="D1010" s="175"/>
      <c r="E1010" s="175"/>
      <c r="F1010" s="550"/>
      <c r="G1010" s="271"/>
    </row>
    <row r="1011" spans="1:7" ht="45" x14ac:dyDescent="0.25">
      <c r="A1011" s="551" t="s">
        <v>838</v>
      </c>
      <c r="B1011" s="341"/>
      <c r="C1011" s="552" t="s">
        <v>784</v>
      </c>
      <c r="D1011" s="175" t="s">
        <v>6</v>
      </c>
      <c r="E1011" s="175" t="s">
        <v>759</v>
      </c>
      <c r="F1011" s="550"/>
      <c r="G1011" s="598"/>
    </row>
    <row r="1012" spans="1:7" x14ac:dyDescent="0.25">
      <c r="A1012" s="81"/>
      <c r="B1012" s="124"/>
      <c r="C1012" s="80"/>
      <c r="D1012" s="36"/>
      <c r="E1012" s="36"/>
      <c r="F1012" s="133"/>
      <c r="G1012" s="134"/>
    </row>
    <row r="1013" spans="1:7" ht="60" x14ac:dyDescent="0.25">
      <c r="A1013" s="551" t="s">
        <v>838</v>
      </c>
      <c r="B1013" s="341"/>
      <c r="C1013" s="552" t="s">
        <v>785</v>
      </c>
      <c r="D1013" s="175" t="s">
        <v>6</v>
      </c>
      <c r="E1013" s="175" t="s">
        <v>759</v>
      </c>
      <c r="F1013" s="550"/>
      <c r="G1013" s="598"/>
    </row>
    <row r="1014" spans="1:7" x14ac:dyDescent="0.25">
      <c r="A1014" s="551"/>
      <c r="B1014" s="341"/>
      <c r="C1014" s="552"/>
      <c r="D1014" s="175"/>
      <c r="E1014" s="175"/>
      <c r="F1014" s="550"/>
      <c r="G1014" s="271"/>
    </row>
    <row r="1015" spans="1:7" x14ac:dyDescent="0.25">
      <c r="A1015" s="551"/>
      <c r="B1015" s="341"/>
      <c r="C1015" s="552"/>
      <c r="D1015" s="175"/>
      <c r="E1015" s="175"/>
      <c r="F1015" s="550"/>
      <c r="G1015" s="271"/>
    </row>
    <row r="1016" spans="1:7" x14ac:dyDescent="0.25">
      <c r="A1016" s="551"/>
      <c r="B1016" s="341"/>
      <c r="C1016" s="552" t="s">
        <v>363</v>
      </c>
      <c r="D1016" s="175" t="s">
        <v>149</v>
      </c>
      <c r="E1016" s="175"/>
      <c r="F1016" s="550"/>
      <c r="G1016" s="271"/>
    </row>
    <row r="1017" spans="1:7" x14ac:dyDescent="0.25">
      <c r="A1017" s="551"/>
      <c r="B1017" s="341"/>
      <c r="C1017" s="552"/>
      <c r="D1017" s="175"/>
      <c r="E1017" s="175"/>
      <c r="F1017" s="550"/>
      <c r="G1017" s="271"/>
    </row>
    <row r="1018" spans="1:7" ht="45" x14ac:dyDescent="0.25">
      <c r="A1018" s="551" t="s">
        <v>839</v>
      </c>
      <c r="B1018" s="341"/>
      <c r="C1018" s="552" t="s">
        <v>947</v>
      </c>
      <c r="D1018" s="175" t="s">
        <v>454</v>
      </c>
      <c r="E1018" s="175">
        <v>1</v>
      </c>
      <c r="F1018" s="550"/>
      <c r="G1018" s="271"/>
    </row>
    <row r="1019" spans="1:7" x14ac:dyDescent="0.25">
      <c r="A1019" s="551"/>
      <c r="B1019" s="341"/>
      <c r="C1019" s="552"/>
      <c r="D1019" s="175"/>
      <c r="E1019" s="175"/>
      <c r="F1019" s="550"/>
      <c r="G1019" s="271"/>
    </row>
    <row r="1020" spans="1:7" x14ac:dyDescent="0.25">
      <c r="A1020" s="551"/>
      <c r="B1020" s="341"/>
      <c r="C1020" s="552"/>
      <c r="D1020" s="175"/>
      <c r="E1020" s="175"/>
      <c r="F1020" s="550"/>
      <c r="G1020" s="271"/>
    </row>
    <row r="1021" spans="1:7" x14ac:dyDescent="0.25">
      <c r="A1021" s="551"/>
      <c r="B1021" s="341"/>
      <c r="C1021" s="552"/>
      <c r="D1021" s="175"/>
      <c r="E1021" s="175"/>
      <c r="F1021" s="550"/>
      <c r="G1021" s="271"/>
    </row>
    <row r="1022" spans="1:7" x14ac:dyDescent="0.25">
      <c r="A1022" s="551"/>
      <c r="B1022" s="341"/>
      <c r="C1022" s="552"/>
      <c r="D1022" s="175"/>
      <c r="E1022" s="175"/>
      <c r="F1022" s="550"/>
      <c r="G1022" s="271"/>
    </row>
    <row r="1023" spans="1:7" x14ac:dyDescent="0.25">
      <c r="A1023" s="551"/>
      <c r="B1023" s="341"/>
      <c r="C1023" s="552"/>
      <c r="D1023" s="175"/>
      <c r="E1023" s="175"/>
      <c r="F1023" s="550"/>
      <c r="G1023" s="271"/>
    </row>
    <row r="1024" spans="1:7" x14ac:dyDescent="0.25">
      <c r="A1024" s="551"/>
      <c r="B1024" s="341"/>
      <c r="C1024" s="552"/>
      <c r="D1024" s="175"/>
      <c r="E1024" s="175"/>
      <c r="F1024" s="550"/>
      <c r="G1024" s="271"/>
    </row>
    <row r="1025" spans="1:7" x14ac:dyDescent="0.25">
      <c r="A1025" s="551"/>
      <c r="B1025" s="341"/>
      <c r="C1025" s="552"/>
      <c r="D1025" s="175"/>
      <c r="E1025" s="175"/>
      <c r="F1025" s="550"/>
      <c r="G1025" s="271"/>
    </row>
    <row r="1026" spans="1:7" x14ac:dyDescent="0.25">
      <c r="A1026" s="551"/>
      <c r="B1026" s="341"/>
      <c r="C1026" s="552"/>
      <c r="D1026" s="175"/>
      <c r="E1026" s="175"/>
      <c r="F1026" s="550"/>
      <c r="G1026" s="271"/>
    </row>
    <row r="1027" spans="1:7" x14ac:dyDescent="0.25">
      <c r="A1027" s="551"/>
      <c r="B1027" s="341"/>
      <c r="C1027" s="552"/>
      <c r="D1027" s="175"/>
      <c r="E1027" s="175"/>
      <c r="F1027" s="550"/>
      <c r="G1027" s="271"/>
    </row>
    <row r="1028" spans="1:7" x14ac:dyDescent="0.25">
      <c r="A1028" s="551"/>
      <c r="B1028" s="341"/>
      <c r="C1028" s="552"/>
      <c r="D1028" s="175"/>
      <c r="E1028" s="175"/>
      <c r="F1028" s="550"/>
      <c r="G1028" s="271"/>
    </row>
    <row r="1029" spans="1:7" x14ac:dyDescent="0.25">
      <c r="A1029" s="551"/>
      <c r="B1029" s="341"/>
      <c r="C1029" s="552"/>
      <c r="D1029" s="175"/>
      <c r="E1029" s="175"/>
      <c r="F1029" s="550"/>
      <c r="G1029" s="271"/>
    </row>
    <row r="1030" spans="1:7" x14ac:dyDescent="0.25">
      <c r="A1030" s="551"/>
      <c r="B1030" s="341"/>
      <c r="C1030" s="552"/>
      <c r="D1030" s="175"/>
      <c r="E1030" s="175"/>
      <c r="F1030" s="550"/>
      <c r="G1030" s="271"/>
    </row>
    <row r="1031" spans="1:7" x14ac:dyDescent="0.25">
      <c r="A1031" s="551"/>
      <c r="B1031" s="341"/>
      <c r="C1031" s="552"/>
      <c r="D1031" s="175"/>
      <c r="E1031" s="175"/>
      <c r="F1031" s="550"/>
      <c r="G1031" s="271"/>
    </row>
    <row r="1032" spans="1:7" x14ac:dyDescent="0.25">
      <c r="A1032" s="551"/>
      <c r="B1032" s="341"/>
      <c r="C1032" s="552"/>
      <c r="D1032" s="175"/>
      <c r="E1032" s="175"/>
      <c r="F1032" s="550"/>
      <c r="G1032" s="271"/>
    </row>
    <row r="1033" spans="1:7" x14ac:dyDescent="0.25">
      <c r="A1033" s="551"/>
      <c r="B1033" s="341"/>
      <c r="C1033" s="552"/>
      <c r="D1033" s="175"/>
      <c r="E1033" s="175"/>
      <c r="F1033" s="550"/>
      <c r="G1033" s="271"/>
    </row>
    <row r="1034" spans="1:7" x14ac:dyDescent="0.25">
      <c r="A1034" s="551"/>
      <c r="B1034" s="341"/>
      <c r="C1034" s="552"/>
      <c r="D1034" s="175"/>
      <c r="E1034" s="175"/>
      <c r="F1034" s="550"/>
      <c r="G1034" s="271"/>
    </row>
    <row r="1035" spans="1:7" x14ac:dyDescent="0.25">
      <c r="A1035" s="551"/>
      <c r="B1035" s="341"/>
      <c r="C1035" s="552"/>
      <c r="D1035" s="175"/>
      <c r="E1035" s="175"/>
      <c r="F1035" s="550"/>
      <c r="G1035" s="271"/>
    </row>
    <row r="1036" spans="1:7" ht="15.6" thickBot="1" x14ac:dyDescent="0.3">
      <c r="A1036" s="551"/>
      <c r="B1036" s="341"/>
      <c r="C1036" s="552"/>
      <c r="D1036" s="175"/>
      <c r="E1036" s="175"/>
      <c r="F1036" s="550"/>
      <c r="G1036" s="271"/>
    </row>
    <row r="1037" spans="1:7" x14ac:dyDescent="0.25">
      <c r="A1037" s="806"/>
      <c r="B1037" s="807"/>
      <c r="C1037" s="807"/>
      <c r="D1037" s="52"/>
      <c r="E1037" s="52"/>
      <c r="F1037" s="53"/>
      <c r="G1037" s="139"/>
    </row>
    <row r="1038" spans="1:7" s="219" customFormat="1" x14ac:dyDescent="0.25">
      <c r="A1038" s="786" t="s">
        <v>806</v>
      </c>
      <c r="B1038" s="787"/>
      <c r="C1038" s="787"/>
      <c r="D1038" s="211"/>
      <c r="E1038" s="211"/>
      <c r="F1038" s="212"/>
      <c r="G1038" s="596"/>
    </row>
    <row r="1039" spans="1:7" ht="15.6" thickBot="1" x14ac:dyDescent="0.3">
      <c r="A1039" s="804"/>
      <c r="B1039" s="805"/>
      <c r="C1039" s="805"/>
      <c r="D1039" s="57"/>
      <c r="E1039" s="57"/>
      <c r="F1039" s="58"/>
      <c r="G1039" s="140"/>
    </row>
    <row r="1040" spans="1:7" x14ac:dyDescent="0.25">
      <c r="A1040" s="55"/>
      <c r="B1040" s="55"/>
      <c r="C1040" s="55"/>
      <c r="D1040" s="55"/>
      <c r="E1040" s="55"/>
      <c r="F1040" s="61"/>
      <c r="G1040" s="156"/>
    </row>
    <row r="1041" spans="1:9" x14ac:dyDescent="0.25">
      <c r="A1041" s="783" t="s">
        <v>607</v>
      </c>
      <c r="B1041" s="783"/>
      <c r="C1041" s="783"/>
      <c r="D1041" s="783"/>
      <c r="E1041" s="783"/>
      <c r="F1041" s="783"/>
      <c r="G1041" s="783"/>
      <c r="I1041" s="42"/>
    </row>
    <row r="1042" spans="1:9" ht="15" customHeight="1" thickBot="1" x14ac:dyDescent="0.3">
      <c r="A1042" s="222"/>
      <c r="B1042" s="162"/>
      <c r="C1042" s="280"/>
      <c r="D1042" s="162"/>
      <c r="E1042" s="162"/>
      <c r="F1042" s="554"/>
      <c r="G1042" s="554"/>
    </row>
    <row r="1043" spans="1:9" x14ac:dyDescent="0.25">
      <c r="A1043" s="163"/>
      <c r="B1043" s="164"/>
      <c r="C1043" s="164"/>
      <c r="D1043" s="164"/>
      <c r="E1043" s="164"/>
      <c r="F1043" s="555"/>
      <c r="G1043" s="556"/>
    </row>
    <row r="1044" spans="1:9" x14ac:dyDescent="0.25">
      <c r="A1044" s="658" t="s">
        <v>126</v>
      </c>
      <c r="B1044" s="169" t="s">
        <v>127</v>
      </c>
      <c r="C1044" s="169" t="s">
        <v>0</v>
      </c>
      <c r="D1044" s="169" t="s">
        <v>1</v>
      </c>
      <c r="E1044" s="169" t="s">
        <v>26</v>
      </c>
      <c r="F1044" s="557" t="s">
        <v>2</v>
      </c>
      <c r="G1044" s="558" t="s">
        <v>3</v>
      </c>
    </row>
    <row r="1045" spans="1:9" x14ac:dyDescent="0.25">
      <c r="A1045" s="658" t="s">
        <v>128</v>
      </c>
      <c r="B1045" s="169" t="s">
        <v>129</v>
      </c>
      <c r="C1045" s="172"/>
      <c r="D1045" s="173"/>
      <c r="E1045" s="173"/>
      <c r="F1045" s="550"/>
      <c r="G1045" s="271"/>
    </row>
    <row r="1046" spans="1:9" ht="15.6" thickBot="1" x14ac:dyDescent="0.3">
      <c r="A1046" s="274"/>
      <c r="B1046" s="178"/>
      <c r="C1046" s="178"/>
      <c r="D1046" s="178"/>
      <c r="E1046" s="178"/>
      <c r="F1046" s="559"/>
      <c r="G1046" s="560"/>
    </row>
    <row r="1047" spans="1:9" ht="15.6" x14ac:dyDescent="0.3">
      <c r="A1047" s="659"/>
      <c r="B1047" s="659"/>
      <c r="C1047" s="659"/>
      <c r="D1047" s="634"/>
      <c r="E1047" s="634"/>
      <c r="F1047" s="635"/>
      <c r="G1047"/>
    </row>
    <row r="1048" spans="1:9" ht="15.6" x14ac:dyDescent="0.3">
      <c r="A1048" s="659"/>
      <c r="B1048" s="659"/>
      <c r="C1048" s="640" t="s">
        <v>607</v>
      </c>
      <c r="D1048" s="378"/>
      <c r="E1048" s="378"/>
      <c r="F1048" s="620"/>
      <c r="G1048"/>
    </row>
    <row r="1049" spans="1:9" ht="15.6" x14ac:dyDescent="0.3">
      <c r="A1049" s="659"/>
      <c r="B1049" s="659"/>
      <c r="C1049" s="641" t="str">
        <f>C981</f>
        <v>REFURBISHMENT TLOKWENG CEMETERY</v>
      </c>
      <c r="D1049" s="378"/>
      <c r="E1049" s="378"/>
      <c r="F1049" s="620"/>
      <c r="G1049"/>
    </row>
    <row r="1050" spans="1:9" ht="15.6" x14ac:dyDescent="0.3">
      <c r="A1050" s="659"/>
      <c r="B1050" s="659"/>
      <c r="C1050" s="659"/>
      <c r="D1050" s="378"/>
      <c r="E1050" s="378"/>
      <c r="F1050" s="620"/>
      <c r="G1050"/>
    </row>
    <row r="1051" spans="1:9" ht="15.6" x14ac:dyDescent="0.3">
      <c r="A1051" s="659"/>
      <c r="B1051" s="659"/>
      <c r="C1051" s="619" t="s">
        <v>830</v>
      </c>
      <c r="D1051" s="378"/>
      <c r="E1051" s="378"/>
      <c r="F1051" s="620"/>
      <c r="G1051" s="611"/>
    </row>
    <row r="1052" spans="1:9" ht="15.6" x14ac:dyDescent="0.3">
      <c r="A1052" s="659"/>
      <c r="B1052" s="659"/>
      <c r="C1052" s="659"/>
      <c r="D1052" s="378"/>
      <c r="E1052" s="378"/>
      <c r="F1052" s="620"/>
      <c r="G1052" s="499"/>
    </row>
    <row r="1053" spans="1:9" ht="15.6" x14ac:dyDescent="0.3">
      <c r="A1053" s="660" t="s">
        <v>416</v>
      </c>
      <c r="B1053" s="659"/>
      <c r="C1053" s="619" t="s">
        <v>417</v>
      </c>
      <c r="D1053" s="378"/>
      <c r="E1053" s="378"/>
      <c r="F1053" s="620"/>
      <c r="G1053" s="499"/>
    </row>
    <row r="1054" spans="1:9" ht="15.6" x14ac:dyDescent="0.3">
      <c r="A1054" s="659"/>
      <c r="B1054" s="659"/>
      <c r="C1054" s="659"/>
      <c r="D1054" s="378"/>
      <c r="E1054" s="378"/>
      <c r="F1054" s="620"/>
      <c r="G1054" s="219"/>
    </row>
    <row r="1055" spans="1:9" ht="15.6" x14ac:dyDescent="0.3">
      <c r="A1055" s="660" t="s">
        <v>418</v>
      </c>
      <c r="B1055" s="659"/>
      <c r="C1055" s="619" t="s">
        <v>134</v>
      </c>
      <c r="D1055" s="378"/>
      <c r="E1055" s="378"/>
      <c r="F1055" s="620"/>
      <c r="G1055" s="499"/>
    </row>
    <row r="1056" spans="1:9" ht="15.6" x14ac:dyDescent="0.3">
      <c r="A1056" s="659"/>
      <c r="B1056" s="659"/>
      <c r="C1056" s="659"/>
      <c r="D1056" s="378"/>
      <c r="E1056" s="378"/>
      <c r="F1056" s="620"/>
      <c r="G1056" s="499"/>
    </row>
    <row r="1057" spans="1:7" ht="15.6" x14ac:dyDescent="0.3">
      <c r="A1057" s="660" t="s">
        <v>419</v>
      </c>
      <c r="B1057" s="659"/>
      <c r="C1057" s="619" t="s">
        <v>138</v>
      </c>
      <c r="D1057" s="378"/>
      <c r="E1057" s="378"/>
      <c r="F1057" s="620"/>
      <c r="G1057" s="499"/>
    </row>
    <row r="1058" spans="1:7" ht="15.6" x14ac:dyDescent="0.3">
      <c r="A1058" s="659"/>
      <c r="B1058" s="659"/>
      <c r="C1058" s="659"/>
      <c r="D1058" s="378"/>
      <c r="E1058" s="378"/>
      <c r="F1058" s="620"/>
      <c r="G1058" s="499"/>
    </row>
    <row r="1059" spans="1:7" ht="15.6" x14ac:dyDescent="0.3">
      <c r="A1059" s="660" t="s">
        <v>420</v>
      </c>
      <c r="B1059" s="659"/>
      <c r="C1059" s="619" t="s">
        <v>142</v>
      </c>
      <c r="D1059" s="378"/>
      <c r="E1059" s="378"/>
      <c r="F1059" s="620"/>
      <c r="G1059" s="499"/>
    </row>
    <row r="1060" spans="1:7" ht="15.6" x14ac:dyDescent="0.3">
      <c r="A1060" s="659"/>
      <c r="B1060" s="659"/>
      <c r="C1060" s="659"/>
      <c r="D1060" s="378"/>
      <c r="E1060" s="378"/>
      <c r="F1060" s="620"/>
      <c r="G1060" s="499"/>
    </row>
    <row r="1061" spans="1:7" ht="15.6" x14ac:dyDescent="0.3">
      <c r="A1061" s="660" t="s">
        <v>421</v>
      </c>
      <c r="B1061" s="659"/>
      <c r="C1061" s="619" t="s">
        <v>146</v>
      </c>
      <c r="D1061" s="378"/>
      <c r="E1061" s="378"/>
      <c r="F1061" s="620"/>
      <c r="G1061" s="499"/>
    </row>
    <row r="1062" spans="1:7" ht="15.6" x14ac:dyDescent="0.3">
      <c r="A1062" s="659"/>
      <c r="B1062" s="659"/>
      <c r="C1062" s="659"/>
      <c r="D1062" s="378"/>
      <c r="E1062" s="378"/>
      <c r="F1062" s="620"/>
      <c r="G1062" s="499"/>
    </row>
    <row r="1063" spans="1:7" ht="15.6" x14ac:dyDescent="0.3">
      <c r="A1063" s="660" t="s">
        <v>422</v>
      </c>
      <c r="B1063" s="659"/>
      <c r="C1063" s="619" t="s">
        <v>148</v>
      </c>
      <c r="D1063" s="378"/>
      <c r="E1063" s="378"/>
      <c r="F1063" s="620"/>
      <c r="G1063" s="499"/>
    </row>
    <row r="1064" spans="1:7" ht="15.6" x14ac:dyDescent="0.3">
      <c r="A1064" s="659"/>
      <c r="B1064" s="659"/>
      <c r="C1064" s="659"/>
      <c r="D1064" s="378"/>
      <c r="E1064" s="378"/>
      <c r="F1064" s="620"/>
      <c r="G1064" s="499"/>
    </row>
    <row r="1065" spans="1:7" ht="15.6" x14ac:dyDescent="0.3">
      <c r="A1065" s="660" t="s">
        <v>423</v>
      </c>
      <c r="B1065" s="659"/>
      <c r="C1065" s="619" t="s">
        <v>305</v>
      </c>
      <c r="D1065" s="378"/>
      <c r="E1065" s="378"/>
      <c r="F1065" s="620"/>
      <c r="G1065" s="499"/>
    </row>
    <row r="1066" spans="1:7" ht="15.6" x14ac:dyDescent="0.3">
      <c r="A1066" s="659"/>
      <c r="B1066" s="659"/>
      <c r="C1066" s="659"/>
      <c r="D1066" s="378"/>
      <c r="E1066" s="378"/>
      <c r="F1066" s="620"/>
      <c r="G1066" s="499"/>
    </row>
    <row r="1067" spans="1:7" ht="15.6" x14ac:dyDescent="0.3">
      <c r="A1067" s="660" t="s">
        <v>424</v>
      </c>
      <c r="B1067" s="659"/>
      <c r="C1067" s="619" t="s">
        <v>840</v>
      </c>
      <c r="D1067" s="378"/>
      <c r="E1067" s="378"/>
      <c r="F1067" s="620"/>
      <c r="G1067" s="499"/>
    </row>
    <row r="1068" spans="1:7" ht="15.6" x14ac:dyDescent="0.3">
      <c r="A1068" s="659"/>
      <c r="B1068" s="659"/>
      <c r="C1068" s="659"/>
      <c r="D1068" s="378"/>
      <c r="E1068" s="378"/>
      <c r="F1068" s="620"/>
      <c r="G1068" s="499"/>
    </row>
    <row r="1069" spans="1:7" ht="15.6" x14ac:dyDescent="0.3">
      <c r="A1069" s="660" t="s">
        <v>425</v>
      </c>
      <c r="B1069" s="659"/>
      <c r="C1069" s="619" t="s">
        <v>439</v>
      </c>
      <c r="D1069" s="378"/>
      <c r="E1069" s="378"/>
      <c r="F1069" s="620"/>
      <c r="G1069" s="499"/>
    </row>
    <row r="1070" spans="1:7" ht="15.6" x14ac:dyDescent="0.3">
      <c r="A1070" s="659"/>
      <c r="B1070" s="659"/>
      <c r="C1070" s="659"/>
      <c r="D1070" s="378"/>
      <c r="E1070" s="378"/>
      <c r="F1070" s="620"/>
      <c r="G1070" s="499"/>
    </row>
    <row r="1071" spans="1:7" ht="15.6" x14ac:dyDescent="0.3">
      <c r="A1071" s="660" t="s">
        <v>429</v>
      </c>
      <c r="B1071" s="659"/>
      <c r="C1071" s="552" t="s">
        <v>306</v>
      </c>
      <c r="D1071" s="378"/>
      <c r="E1071" s="378"/>
      <c r="F1071" s="620"/>
      <c r="G1071" s="499"/>
    </row>
    <row r="1072" spans="1:7" ht="15.6" x14ac:dyDescent="0.3">
      <c r="A1072" s="659"/>
      <c r="B1072" s="659"/>
      <c r="C1072" s="659"/>
      <c r="D1072" s="378"/>
      <c r="E1072" s="378"/>
      <c r="F1072" s="620"/>
      <c r="G1072" s="499"/>
    </row>
    <row r="1073" spans="1:7" ht="15.6" x14ac:dyDescent="0.3">
      <c r="A1073" s="660" t="s">
        <v>459</v>
      </c>
      <c r="B1073" s="659"/>
      <c r="C1073" s="552" t="s">
        <v>309</v>
      </c>
      <c r="D1073" s="378"/>
      <c r="E1073" s="378"/>
      <c r="F1073" s="620"/>
      <c r="G1073" s="499"/>
    </row>
    <row r="1074" spans="1:7" ht="15.6" x14ac:dyDescent="0.3">
      <c r="A1074" s="659"/>
      <c r="B1074" s="659"/>
      <c r="C1074" s="659"/>
      <c r="D1074" s="378"/>
      <c r="E1074" s="378"/>
      <c r="F1074" s="620"/>
      <c r="G1074" s="499"/>
    </row>
    <row r="1075" spans="1:7" ht="15.6" x14ac:dyDescent="0.3">
      <c r="A1075" s="660" t="s">
        <v>460</v>
      </c>
      <c r="B1075" s="659"/>
      <c r="C1075" s="552" t="s">
        <v>519</v>
      </c>
      <c r="D1075" s="378"/>
      <c r="E1075" s="378"/>
      <c r="F1075" s="620"/>
      <c r="G1075" s="499"/>
    </row>
    <row r="1076" spans="1:7" ht="15.6" x14ac:dyDescent="0.3">
      <c r="A1076" s="659"/>
      <c r="B1076" s="659"/>
      <c r="C1076" s="659"/>
      <c r="D1076" s="378"/>
      <c r="E1076" s="378"/>
      <c r="F1076" s="620"/>
      <c r="G1076" s="499"/>
    </row>
    <row r="1077" spans="1:7" ht="15.6" x14ac:dyDescent="0.3">
      <c r="A1077" s="660" t="s">
        <v>460</v>
      </c>
      <c r="B1077" s="659"/>
      <c r="C1077" s="619" t="s">
        <v>450</v>
      </c>
      <c r="D1077" s="378"/>
      <c r="E1077" s="378"/>
      <c r="F1077" s="620"/>
      <c r="G1077" s="499"/>
    </row>
    <row r="1078" spans="1:7" ht="15.6" x14ac:dyDescent="0.3">
      <c r="A1078" s="659"/>
      <c r="B1078" s="659"/>
      <c r="C1078" s="659"/>
      <c r="D1078" s="378"/>
      <c r="E1078" s="378"/>
      <c r="F1078" s="620"/>
      <c r="G1078" s="499"/>
    </row>
    <row r="1079" spans="1:7" ht="15.6" x14ac:dyDescent="0.3">
      <c r="A1079" s="659"/>
      <c r="B1079" s="659"/>
      <c r="C1079" s="659"/>
      <c r="D1079" s="378"/>
      <c r="E1079" s="378"/>
      <c r="F1079" s="620"/>
      <c r="G1079" s="499"/>
    </row>
    <row r="1080" spans="1:7" ht="15.6" x14ac:dyDescent="0.3">
      <c r="A1080" s="659"/>
      <c r="B1080" s="659"/>
      <c r="C1080" s="659"/>
      <c r="D1080" s="378"/>
      <c r="E1080" s="378"/>
      <c r="F1080" s="620"/>
      <c r="G1080" s="499"/>
    </row>
    <row r="1081" spans="1:7" ht="15.6" x14ac:dyDescent="0.3">
      <c r="A1081" s="659"/>
      <c r="B1081" s="659"/>
      <c r="C1081" s="659"/>
      <c r="D1081" s="378"/>
      <c r="E1081" s="378"/>
      <c r="F1081" s="620"/>
      <c r="G1081" s="499"/>
    </row>
    <row r="1082" spans="1:7" x14ac:dyDescent="0.25">
      <c r="A1082" s="660"/>
      <c r="B1082" s="617"/>
      <c r="C1082" s="619"/>
      <c r="D1082" s="378"/>
      <c r="E1082" s="378"/>
      <c r="F1082" s="620"/>
      <c r="G1082" s="499"/>
    </row>
    <row r="1083" spans="1:7" x14ac:dyDescent="0.25">
      <c r="A1083" s="660"/>
      <c r="B1083" s="617"/>
      <c r="C1083" s="619"/>
      <c r="D1083" s="378"/>
      <c r="E1083" s="378"/>
      <c r="F1083" s="620"/>
      <c r="G1083" s="499"/>
    </row>
    <row r="1084" spans="1:7" x14ac:dyDescent="0.25">
      <c r="A1084" s="660"/>
      <c r="B1084" s="617"/>
      <c r="C1084" s="619"/>
      <c r="D1084" s="378"/>
      <c r="E1084" s="378"/>
      <c r="F1084" s="620"/>
      <c r="G1084" s="499"/>
    </row>
    <row r="1085" spans="1:7" x14ac:dyDescent="0.25">
      <c r="A1085" s="660"/>
      <c r="B1085" s="617"/>
      <c r="C1085" s="619"/>
      <c r="D1085" s="378"/>
      <c r="E1085" s="378"/>
      <c r="F1085" s="620"/>
      <c r="G1085" s="499"/>
    </row>
    <row r="1086" spans="1:7" x14ac:dyDescent="0.25">
      <c r="A1086" s="660"/>
      <c r="B1086" s="617"/>
      <c r="C1086" s="619"/>
      <c r="D1086" s="378"/>
      <c r="E1086" s="378"/>
      <c r="F1086" s="620"/>
      <c r="G1086" s="499"/>
    </row>
    <row r="1087" spans="1:7" x14ac:dyDescent="0.25">
      <c r="A1087" s="660"/>
      <c r="B1087" s="617"/>
      <c r="C1087" s="619"/>
      <c r="D1087" s="378"/>
      <c r="E1087" s="378"/>
      <c r="F1087" s="620"/>
      <c r="G1087" s="499"/>
    </row>
    <row r="1088" spans="1:7" x14ac:dyDescent="0.25">
      <c r="A1088" s="660"/>
      <c r="B1088" s="617"/>
      <c r="C1088" s="619"/>
      <c r="D1088" s="378"/>
      <c r="E1088" s="378"/>
      <c r="F1088" s="620"/>
      <c r="G1088" s="499"/>
    </row>
    <row r="1089" spans="1:7" s="219" customFormat="1" ht="15" customHeight="1" x14ac:dyDescent="0.25">
      <c r="A1089" s="660"/>
      <c r="B1089" s="617"/>
      <c r="C1089" s="619"/>
      <c r="D1089" s="378"/>
      <c r="E1089" s="378"/>
      <c r="F1089" s="620"/>
      <c r="G1089" s="499"/>
    </row>
    <row r="1090" spans="1:7" x14ac:dyDescent="0.25">
      <c r="A1090" s="660"/>
      <c r="B1090" s="617"/>
      <c r="C1090" s="619"/>
      <c r="D1090" s="378"/>
      <c r="E1090" s="378"/>
      <c r="F1090" s="620"/>
      <c r="G1090" s="499"/>
    </row>
    <row r="1091" spans="1:7" x14ac:dyDescent="0.25">
      <c r="A1091" s="660"/>
      <c r="B1091" s="617"/>
      <c r="C1091" s="619"/>
      <c r="D1091" s="378"/>
      <c r="E1091" s="378"/>
      <c r="F1091" s="620"/>
      <c r="G1091" s="499"/>
    </row>
    <row r="1092" spans="1:7" x14ac:dyDescent="0.25">
      <c r="A1092" s="660"/>
      <c r="B1092" s="617"/>
      <c r="C1092" s="619"/>
      <c r="D1092" s="378"/>
      <c r="E1092" s="378"/>
      <c r="F1092" s="620"/>
      <c r="G1092" s="499"/>
    </row>
    <row r="1093" spans="1:7" x14ac:dyDescent="0.25">
      <c r="A1093" s="660"/>
      <c r="B1093" s="617"/>
      <c r="C1093" s="619"/>
      <c r="D1093" s="378"/>
      <c r="E1093" s="378"/>
      <c r="F1093" s="620"/>
      <c r="G1093" s="499"/>
    </row>
    <row r="1094" spans="1:7" x14ac:dyDescent="0.25">
      <c r="A1094" s="660"/>
      <c r="B1094" s="617"/>
      <c r="C1094" s="619"/>
      <c r="D1094" s="378"/>
      <c r="E1094" s="378"/>
      <c r="F1094" s="620"/>
      <c r="G1094" s="554"/>
    </row>
    <row r="1095" spans="1:7" x14ac:dyDescent="0.25">
      <c r="A1095" s="660"/>
      <c r="B1095" s="617"/>
      <c r="C1095" s="619"/>
      <c r="D1095" s="378"/>
      <c r="E1095" s="378"/>
      <c r="F1095" s="620"/>
      <c r="G1095" s="554"/>
    </row>
    <row r="1096" spans="1:7" x14ac:dyDescent="0.25">
      <c r="A1096" s="660"/>
      <c r="B1096" s="617"/>
      <c r="C1096" s="619"/>
      <c r="D1096" s="378"/>
      <c r="E1096" s="378"/>
      <c r="F1096" s="620"/>
      <c r="G1096" s="554"/>
    </row>
    <row r="1097" spans="1:7" x14ac:dyDescent="0.25">
      <c r="A1097" s="660"/>
      <c r="B1097" s="617"/>
      <c r="C1097" s="619"/>
      <c r="D1097" s="378"/>
      <c r="E1097" s="378"/>
      <c r="F1097" s="620"/>
      <c r="G1097" s="554"/>
    </row>
    <row r="1098" spans="1:7" x14ac:dyDescent="0.25">
      <c r="A1098" s="660"/>
      <c r="B1098" s="617"/>
      <c r="C1098" s="619"/>
      <c r="D1098" s="378"/>
      <c r="E1098" s="378"/>
      <c r="F1098" s="620"/>
      <c r="G1098" s="554"/>
    </row>
    <row r="1099" spans="1:7" x14ac:dyDescent="0.25">
      <c r="A1099" s="660"/>
      <c r="B1099" s="617"/>
      <c r="C1099" s="619"/>
      <c r="D1099" s="378"/>
      <c r="E1099" s="378"/>
      <c r="F1099" s="620"/>
      <c r="G1099" s="554"/>
    </row>
    <row r="1100" spans="1:7" x14ac:dyDescent="0.25">
      <c r="A1100" s="660"/>
      <c r="B1100" s="617"/>
      <c r="C1100" s="619"/>
      <c r="D1100" s="378"/>
      <c r="E1100" s="378"/>
      <c r="F1100" s="620"/>
      <c r="G1100" s="554"/>
    </row>
    <row r="1101" spans="1:7" x14ac:dyDescent="0.25">
      <c r="A1101" s="660"/>
      <c r="B1101" s="617"/>
      <c r="C1101" s="619"/>
      <c r="D1101" s="378"/>
      <c r="E1101" s="378"/>
      <c r="F1101" s="620"/>
      <c r="G1101" s="554"/>
    </row>
    <row r="1102" spans="1:7" x14ac:dyDescent="0.25">
      <c r="A1102" s="660"/>
      <c r="B1102" s="617"/>
      <c r="C1102" s="619"/>
      <c r="D1102" s="378"/>
      <c r="E1102" s="378"/>
      <c r="F1102" s="620"/>
      <c r="G1102" s="554"/>
    </row>
    <row r="1103" spans="1:7" x14ac:dyDescent="0.25">
      <c r="A1103" s="660"/>
      <c r="B1103" s="617"/>
      <c r="C1103" s="619"/>
      <c r="D1103" s="378"/>
      <c r="E1103" s="378"/>
      <c r="F1103" s="620"/>
      <c r="G1103" s="554"/>
    </row>
    <row r="1104" spans="1:7" x14ac:dyDescent="0.25">
      <c r="A1104" s="660"/>
      <c r="B1104" s="617"/>
      <c r="C1104" s="619"/>
      <c r="D1104" s="378"/>
      <c r="E1104" s="378"/>
      <c r="F1104" s="620"/>
      <c r="G1104" s="554"/>
    </row>
    <row r="1105" spans="1:7" x14ac:dyDescent="0.25">
      <c r="A1105" s="660"/>
      <c r="B1105" s="617"/>
      <c r="C1105" s="619"/>
      <c r="D1105" s="378"/>
      <c r="E1105" s="378"/>
      <c r="F1105" s="620"/>
      <c r="G1105" s="554"/>
    </row>
    <row r="1106" spans="1:7" ht="15.6" x14ac:dyDescent="0.3">
      <c r="A1106" s="659"/>
      <c r="B1106" s="659"/>
      <c r="C1106" s="659"/>
      <c r="D1106" s="378"/>
      <c r="E1106" s="378"/>
      <c r="F1106" s="620"/>
      <c r="G1106" s="611"/>
    </row>
    <row r="1107" spans="1:7" ht="15.6" x14ac:dyDescent="0.3">
      <c r="A1107" s="659"/>
      <c r="B1107" s="659"/>
      <c r="C1107" s="659"/>
      <c r="D1107" s="378"/>
      <c r="E1107" s="378"/>
      <c r="F1107" s="620"/>
      <c r="G1107"/>
    </row>
    <row r="1108" spans="1:7" ht="15.6" x14ac:dyDescent="0.3">
      <c r="A1108" s="659"/>
      <c r="B1108" s="659"/>
      <c r="C1108" s="659"/>
      <c r="D1108" s="378"/>
      <c r="E1108" s="378"/>
      <c r="F1108" s="620"/>
      <c r="G1108"/>
    </row>
    <row r="1109" spans="1:7" ht="15.6" x14ac:dyDescent="0.3">
      <c r="A1109" s="659"/>
      <c r="B1109" s="659"/>
      <c r="C1109" s="659"/>
      <c r="D1109" s="378"/>
      <c r="E1109" s="378"/>
      <c r="F1109" s="620"/>
      <c r="G1109"/>
    </row>
    <row r="1110" spans="1:7" ht="15.6" x14ac:dyDescent="0.3">
      <c r="A1110" s="659"/>
      <c r="B1110" s="659"/>
      <c r="C1110" s="659"/>
      <c r="D1110" s="378"/>
      <c r="E1110" s="378"/>
      <c r="F1110" s="620"/>
      <c r="G1110"/>
    </row>
    <row r="1111" spans="1:7" ht="15.6" x14ac:dyDescent="0.3">
      <c r="A1111" s="659"/>
      <c r="B1111" s="659"/>
      <c r="C1111" s="659"/>
      <c r="D1111" s="378"/>
      <c r="E1111" s="378"/>
      <c r="F1111" s="620"/>
      <c r="G1111"/>
    </row>
    <row r="1112" spans="1:7" ht="15.6" x14ac:dyDescent="0.3">
      <c r="A1112" s="659"/>
      <c r="B1112" s="659"/>
      <c r="C1112" s="659"/>
      <c r="D1112" s="378"/>
      <c r="E1112" s="378"/>
      <c r="F1112" s="620"/>
      <c r="G1112"/>
    </row>
    <row r="1113" spans="1:7" ht="16.2" thickBot="1" x14ac:dyDescent="0.35">
      <c r="A1113" s="661"/>
      <c r="B1113" s="661"/>
      <c r="C1113" s="661"/>
      <c r="D1113" s="622"/>
      <c r="E1113" s="622"/>
      <c r="F1113" s="620"/>
      <c r="G1113"/>
    </row>
    <row r="1114" spans="1:7" x14ac:dyDescent="0.25">
      <c r="A1114" s="808"/>
      <c r="B1114" s="809"/>
      <c r="C1114" s="809"/>
      <c r="D1114" s="623"/>
      <c r="E1114" s="623"/>
      <c r="F1114" s="624"/>
      <c r="G1114" s="625"/>
    </row>
    <row r="1115" spans="1:7" ht="15.6" customHeight="1" x14ac:dyDescent="0.25">
      <c r="A1115" s="791" t="s">
        <v>212</v>
      </c>
      <c r="B1115" s="792"/>
      <c r="C1115" s="793"/>
      <c r="D1115" s="626"/>
      <c r="E1115" s="626"/>
      <c r="F1115" s="627"/>
      <c r="G1115" s="596"/>
    </row>
    <row r="1116" spans="1:7" ht="15.6" thickBot="1" x14ac:dyDescent="0.3">
      <c r="A1116" s="812"/>
      <c r="B1116" s="813"/>
      <c r="C1116" s="813"/>
      <c r="D1116" s="628"/>
      <c r="E1116" s="628"/>
      <c r="F1116" s="629"/>
      <c r="G1116" s="630"/>
    </row>
  </sheetData>
  <mergeCells count="66">
    <mergeCell ref="A971:C971"/>
    <mergeCell ref="A972:C972"/>
    <mergeCell ref="A170:G170"/>
    <mergeCell ref="A176:F176"/>
    <mergeCell ref="A1114:C1114"/>
    <mergeCell ref="A1115:C1115"/>
    <mergeCell ref="A1116:C1116"/>
    <mergeCell ref="A974:G974"/>
    <mergeCell ref="A539:C539"/>
    <mergeCell ref="A541:G541"/>
    <mergeCell ref="A609:C609"/>
    <mergeCell ref="A610:C610"/>
    <mergeCell ref="A681:C681"/>
    <mergeCell ref="A613:G613"/>
    <mergeCell ref="A898:C898"/>
    <mergeCell ref="A824:C824"/>
    <mergeCell ref="A826:G826"/>
    <mergeCell ref="A970:C970"/>
    <mergeCell ref="A465:C465"/>
    <mergeCell ref="A467:G467"/>
    <mergeCell ref="A121:C121"/>
    <mergeCell ref="A122:C122"/>
    <mergeCell ref="A123:C123"/>
    <mergeCell ref="A125:G125"/>
    <mergeCell ref="A166:C166"/>
    <mergeCell ref="A386:C386"/>
    <mergeCell ref="A387:C387"/>
    <mergeCell ref="A388:C388"/>
    <mergeCell ref="A167:C167"/>
    <mergeCell ref="A168:C168"/>
    <mergeCell ref="A240:C240"/>
    <mergeCell ref="A241:C241"/>
    <mergeCell ref="A242:C242"/>
    <mergeCell ref="A244:G244"/>
    <mergeCell ref="A1041:G1041"/>
    <mergeCell ref="A899:C899"/>
    <mergeCell ref="A901:G901"/>
    <mergeCell ref="A611:C611"/>
    <mergeCell ref="A752:G752"/>
    <mergeCell ref="A822:C822"/>
    <mergeCell ref="A823:C823"/>
    <mergeCell ref="A897:C897"/>
    <mergeCell ref="A683:G683"/>
    <mergeCell ref="A748:C748"/>
    <mergeCell ref="A1037:C1037"/>
    <mergeCell ref="A749:C749"/>
    <mergeCell ref="A750:C750"/>
    <mergeCell ref="A679:C679"/>
    <mergeCell ref="A680:C680"/>
    <mergeCell ref="A1038:C1038"/>
    <mergeCell ref="A1039:C1039"/>
    <mergeCell ref="A2:G2"/>
    <mergeCell ref="A49:C49"/>
    <mergeCell ref="A50:C50"/>
    <mergeCell ref="A48:C48"/>
    <mergeCell ref="A52:G52"/>
    <mergeCell ref="A58:F58"/>
    <mergeCell ref="A390:G390"/>
    <mergeCell ref="A463:C463"/>
    <mergeCell ref="A537:C537"/>
    <mergeCell ref="A538:C538"/>
    <mergeCell ref="A314:C314"/>
    <mergeCell ref="A315:C315"/>
    <mergeCell ref="A316:C316"/>
    <mergeCell ref="A318:G318"/>
    <mergeCell ref="A464:C464"/>
  </mergeCells>
  <pageMargins left="0.70866141732283505" right="0.70866141732283505" top="0.74803149606299202" bottom="0.74803149606299202" header="0.31496062992126" footer="0.31496062992126"/>
  <pageSetup paperSize="9" scale="59" firstPageNumber="167" orientation="portrait" r:id="rId1"/>
  <headerFooter>
    <oddHeader xml:space="preserve">&amp;CMOSES KOTANE LOCAL MUNICIPALITY
TENDER NO: 009/MKLM/2025/2026
TENDER: REFURBISHMENT OF THREE (3) CEMETERIES IN TLOKWENG
</oddHeader>
    <oddFooter xml:space="preserve">&amp;C&amp;"Garamond,Regular"&amp;16C2.&amp;P&amp;"-,Regular"&amp;12
</oddFooter>
  </headerFooter>
  <rowBreaks count="15" manualBreakCount="15">
    <brk id="50" max="6" man="1"/>
    <brk id="123" max="6" man="1"/>
    <brk id="168" max="16383" man="1"/>
    <brk id="242" max="6" man="1"/>
    <brk id="316" max="16383" man="1"/>
    <brk id="388" max="16383" man="1"/>
    <brk id="465" max="16383" man="1"/>
    <brk id="539" max="16383" man="1"/>
    <brk id="611" max="6" man="1"/>
    <brk id="681" max="6" man="1"/>
    <brk id="750" max="16383" man="1"/>
    <brk id="824" max="16383" man="1"/>
    <brk id="899" max="16383" man="1"/>
    <brk id="972" max="6" man="1"/>
    <brk id="1039" max="6" man="1"/>
  </rowBreaks>
  <colBreaks count="1" manualBreakCount="1">
    <brk id="7" max="1009" man="1"/>
  </colBreaks>
  <drawing r:id="rId2"/>
  <mc:AlternateContent xmlns:mc="http://schemas.openxmlformats.org/markup-compatibility/2006">
    <mc:Choice Requires="v">
      <legacyDrawing r:id="rId3"/>
    </mc:Choice>
  </mc:AlternateContent>
</worksheet>
</file>

<file path=xl/worksheets/sheet8.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5915A9-3646-4C95-976D-C70FEB662BB9}">
  <sheetPr>
    <tabColor rgb="FF92D050"/>
  </sheetPr>
  <dimension ref="A1:J1073"/>
  <sheetViews>
    <sheetView view="pageBreakPreview" topLeftCell="A958" zoomScale="85" zoomScaleNormal="100" zoomScaleSheetLayoutView="85" workbookViewId="0">
      <selection activeCell="H226" sqref="H226"/>
    </sheetView>
  </sheetViews>
  <sheetFormatPr defaultColWidth="9.109375" defaultRowHeight="15" x14ac:dyDescent="0.25"/>
  <cols>
    <col min="1" max="1" width="10.109375" style="63" customWidth="1"/>
    <col min="2" max="2" width="14.44140625" style="54" customWidth="1"/>
    <col min="3" max="3" width="52.88671875" style="138" customWidth="1"/>
    <col min="4" max="4" width="12.33203125" style="90" customWidth="1"/>
    <col min="5" max="5" width="14.109375" style="90" customWidth="1"/>
    <col min="6" max="6" width="17.44140625" style="132" customWidth="1"/>
    <col min="7" max="7" width="21.44140625" style="132" customWidth="1"/>
    <col min="8" max="8" width="9" style="54" customWidth="1"/>
    <col min="9" max="9" width="5.5546875" style="54" customWidth="1"/>
    <col min="10" max="14" width="9.109375" style="54"/>
    <col min="15" max="15" width="10.5546875" style="54" bestFit="1" customWidth="1"/>
    <col min="16" max="16384" width="9.109375" style="54"/>
  </cols>
  <sheetData>
    <row r="1" spans="1:7" s="33" customFormat="1" ht="15.75" customHeight="1" x14ac:dyDescent="0.3">
      <c r="A1" s="217"/>
      <c r="B1" s="162"/>
      <c r="C1" s="280"/>
      <c r="D1" s="162"/>
      <c r="E1" s="162"/>
      <c r="F1" s="554"/>
      <c r="G1" s="554"/>
    </row>
    <row r="2" spans="1:7" s="33" customFormat="1" ht="15.75" customHeight="1" x14ac:dyDescent="0.3">
      <c r="A2" s="783" t="s">
        <v>608</v>
      </c>
      <c r="B2" s="783"/>
      <c r="C2" s="783"/>
      <c r="D2" s="783"/>
      <c r="E2" s="783"/>
      <c r="F2" s="783"/>
      <c r="G2" s="783"/>
    </row>
    <row r="3" spans="1:7" s="33" customFormat="1" ht="15.75" customHeight="1" thickBot="1" x14ac:dyDescent="0.35">
      <c r="A3" s="222"/>
      <c r="B3" s="162"/>
      <c r="C3" s="280"/>
      <c r="D3" s="162"/>
      <c r="E3" s="162"/>
      <c r="F3" s="554"/>
      <c r="G3" s="554"/>
    </row>
    <row r="4" spans="1:7" s="33" customFormat="1" ht="15.75" customHeight="1" x14ac:dyDescent="0.3">
      <c r="A4" s="163"/>
      <c r="B4" s="164"/>
      <c r="C4" s="164"/>
      <c r="D4" s="164"/>
      <c r="E4" s="164"/>
      <c r="F4" s="555"/>
      <c r="G4" s="556"/>
    </row>
    <row r="5" spans="1:7" s="33" customFormat="1" ht="15.75" customHeight="1" x14ac:dyDescent="0.3">
      <c r="A5" s="168" t="s">
        <v>126</v>
      </c>
      <c r="B5" s="169" t="s">
        <v>127</v>
      </c>
      <c r="C5" s="169" t="s">
        <v>0</v>
      </c>
      <c r="D5" s="169" t="s">
        <v>1</v>
      </c>
      <c r="E5" s="169" t="s">
        <v>26</v>
      </c>
      <c r="F5" s="557" t="s">
        <v>2</v>
      </c>
      <c r="G5" s="558" t="s">
        <v>3</v>
      </c>
    </row>
    <row r="6" spans="1:7" s="33" customFormat="1" ht="15.75" customHeight="1" x14ac:dyDescent="0.3">
      <c r="A6" s="168" t="s">
        <v>128</v>
      </c>
      <c r="B6" s="169" t="s">
        <v>129</v>
      </c>
      <c r="C6" s="172"/>
      <c r="D6" s="173"/>
      <c r="E6" s="35"/>
      <c r="F6" s="133"/>
      <c r="G6" s="134"/>
    </row>
    <row r="7" spans="1:7" s="33" customFormat="1" ht="15.75" customHeight="1" thickBot="1" x14ac:dyDescent="0.35">
      <c r="A7" s="177"/>
      <c r="B7" s="178"/>
      <c r="C7" s="178"/>
      <c r="D7" s="178"/>
      <c r="E7" s="93"/>
      <c r="F7" s="135"/>
      <c r="G7" s="136"/>
    </row>
    <row r="8" spans="1:7" s="33" customFormat="1" ht="15.75" customHeight="1" x14ac:dyDescent="0.3">
      <c r="A8" s="137"/>
      <c r="B8" s="35"/>
      <c r="C8" s="183"/>
      <c r="D8" s="173"/>
      <c r="E8" s="173"/>
      <c r="F8" s="550"/>
      <c r="G8" s="134"/>
    </row>
    <row r="9" spans="1:7" s="33" customFormat="1" ht="15.75" customHeight="1" x14ac:dyDescent="0.3">
      <c r="A9" s="137"/>
      <c r="B9" s="35"/>
      <c r="C9" s="186" t="str">
        <f>A2</f>
        <v>SECTION 8 : ABLUTION FACILITIES</v>
      </c>
      <c r="D9" s="173"/>
      <c r="E9" s="173"/>
      <c r="F9" s="550"/>
      <c r="G9" s="134"/>
    </row>
    <row r="10" spans="1:7" s="33" customFormat="1" ht="30.75" customHeight="1" x14ac:dyDescent="0.3">
      <c r="A10" s="137"/>
      <c r="B10" s="35"/>
      <c r="C10" s="186" t="s">
        <v>620</v>
      </c>
      <c r="D10" s="173"/>
      <c r="E10" s="173"/>
      <c r="F10" s="550"/>
      <c r="G10" s="134"/>
    </row>
    <row r="11" spans="1:7" s="33" customFormat="1" ht="30.75" customHeight="1" x14ac:dyDescent="0.3">
      <c r="A11" s="137"/>
      <c r="B11" s="35"/>
      <c r="C11" s="186"/>
      <c r="D11" s="173"/>
      <c r="E11" s="173"/>
      <c r="F11" s="550"/>
      <c r="G11" s="134"/>
    </row>
    <row r="12" spans="1:7" s="33" customFormat="1" ht="30.75" customHeight="1" x14ac:dyDescent="0.3">
      <c r="A12" s="137"/>
      <c r="B12" s="35"/>
      <c r="C12" s="186" t="s">
        <v>636</v>
      </c>
      <c r="D12" s="173"/>
      <c r="E12" s="173"/>
      <c r="F12" s="550"/>
      <c r="G12" s="134"/>
    </row>
    <row r="13" spans="1:7" x14ac:dyDescent="0.25">
      <c r="A13" s="81"/>
      <c r="B13" s="124"/>
      <c r="C13" s="552"/>
      <c r="D13" s="175"/>
      <c r="E13" s="175"/>
      <c r="F13" s="550"/>
      <c r="G13" s="134"/>
    </row>
    <row r="14" spans="1:7" ht="60" x14ac:dyDescent="0.25">
      <c r="A14" s="551"/>
      <c r="B14" s="341"/>
      <c r="C14" s="552" t="s">
        <v>359</v>
      </c>
      <c r="D14" s="175"/>
      <c r="E14" s="175"/>
      <c r="F14" s="550"/>
      <c r="G14" s="271"/>
    </row>
    <row r="15" spans="1:7" x14ac:dyDescent="0.25">
      <c r="A15" s="551"/>
      <c r="B15" s="341"/>
      <c r="C15" s="552"/>
      <c r="D15" s="175"/>
      <c r="E15" s="175"/>
      <c r="F15" s="550"/>
      <c r="G15" s="271"/>
    </row>
    <row r="16" spans="1:7" x14ac:dyDescent="0.25">
      <c r="A16" s="551" t="s">
        <v>660</v>
      </c>
      <c r="B16" s="341"/>
      <c r="C16" s="552" t="s">
        <v>635</v>
      </c>
      <c r="D16" s="175" t="s">
        <v>130</v>
      </c>
      <c r="E16" s="175">
        <f>104.23+22</f>
        <v>126.23</v>
      </c>
      <c r="F16" s="550"/>
      <c r="G16" s="271"/>
    </row>
    <row r="17" spans="1:7" x14ac:dyDescent="0.25">
      <c r="A17" s="551"/>
      <c r="B17" s="341"/>
      <c r="C17" s="552"/>
      <c r="D17" s="175"/>
      <c r="E17" s="175"/>
      <c r="F17" s="550"/>
      <c r="G17" s="271"/>
    </row>
    <row r="18" spans="1:7" x14ac:dyDescent="0.25">
      <c r="A18" s="551" t="s">
        <v>661</v>
      </c>
      <c r="B18" s="341"/>
      <c r="C18" s="552" t="s">
        <v>131</v>
      </c>
      <c r="D18" s="175" t="s">
        <v>125</v>
      </c>
      <c r="E18" s="175">
        <f>15.63+14.83+3.3</f>
        <v>33.76</v>
      </c>
      <c r="F18" s="550"/>
      <c r="G18" s="271"/>
    </row>
    <row r="19" spans="1:7" x14ac:dyDescent="0.25">
      <c r="A19" s="551"/>
      <c r="B19" s="341"/>
      <c r="C19" s="552"/>
      <c r="D19" s="175"/>
      <c r="E19" s="175"/>
      <c r="F19" s="550"/>
      <c r="G19" s="271"/>
    </row>
    <row r="20" spans="1:7" ht="44.4" customHeight="1" x14ac:dyDescent="0.25">
      <c r="A20" s="551" t="s">
        <v>662</v>
      </c>
      <c r="B20" s="341"/>
      <c r="C20" s="552" t="s">
        <v>361</v>
      </c>
      <c r="D20" s="175" t="s">
        <v>125</v>
      </c>
      <c r="E20" s="175">
        <f>15.63+14.83+1+3.3+1</f>
        <v>35.76</v>
      </c>
      <c r="F20" s="550"/>
      <c r="G20" s="271"/>
    </row>
    <row r="21" spans="1:7" x14ac:dyDescent="0.25">
      <c r="A21" s="81"/>
      <c r="B21" s="124"/>
      <c r="C21" s="80"/>
      <c r="D21" s="36"/>
      <c r="E21" s="36"/>
      <c r="F21" s="133"/>
      <c r="G21" s="134"/>
    </row>
    <row r="22" spans="1:7" ht="30" x14ac:dyDescent="0.25">
      <c r="A22" s="551" t="s">
        <v>663</v>
      </c>
      <c r="B22" s="341"/>
      <c r="C22" s="552" t="s">
        <v>362</v>
      </c>
      <c r="D22" s="175" t="s">
        <v>130</v>
      </c>
      <c r="E22" s="175">
        <v>98.89</v>
      </c>
      <c r="F22" s="550"/>
      <c r="G22" s="271"/>
    </row>
    <row r="23" spans="1:7" x14ac:dyDescent="0.25">
      <c r="A23" s="81"/>
      <c r="B23" s="341"/>
      <c r="C23" s="552"/>
      <c r="D23" s="175"/>
      <c r="E23" s="175"/>
      <c r="F23" s="550"/>
      <c r="G23" s="271"/>
    </row>
    <row r="24" spans="1:7" x14ac:dyDescent="0.25">
      <c r="A24" s="81"/>
      <c r="B24" s="341"/>
      <c r="C24" s="552" t="s">
        <v>132</v>
      </c>
      <c r="D24" s="175"/>
      <c r="E24" s="175"/>
      <c r="F24" s="550"/>
      <c r="G24" s="271"/>
    </row>
    <row r="25" spans="1:7" x14ac:dyDescent="0.25">
      <c r="A25" s="81"/>
      <c r="B25" s="341"/>
      <c r="C25" s="552"/>
      <c r="D25" s="175"/>
      <c r="E25" s="175"/>
      <c r="F25" s="550"/>
      <c r="G25" s="271"/>
    </row>
    <row r="26" spans="1:7" x14ac:dyDescent="0.25">
      <c r="A26" s="551" t="s">
        <v>664</v>
      </c>
      <c r="B26" s="341"/>
      <c r="C26" s="552" t="s">
        <v>118</v>
      </c>
      <c r="D26" s="175" t="s">
        <v>130</v>
      </c>
      <c r="E26" s="175">
        <f>98.89+24.72</f>
        <v>123.61</v>
      </c>
      <c r="F26" s="550"/>
      <c r="G26" s="271"/>
    </row>
    <row r="27" spans="1:7" x14ac:dyDescent="0.25">
      <c r="A27" s="81"/>
      <c r="B27" s="341"/>
      <c r="C27" s="552"/>
      <c r="D27" s="175"/>
      <c r="E27" s="175"/>
      <c r="F27" s="550"/>
      <c r="G27" s="271"/>
    </row>
    <row r="28" spans="1:7" s="219" customFormat="1" x14ac:dyDescent="0.25">
      <c r="A28" s="551" t="s">
        <v>665</v>
      </c>
      <c r="B28" s="341"/>
      <c r="C28" s="552" t="s">
        <v>637</v>
      </c>
      <c r="D28" s="175" t="s">
        <v>130</v>
      </c>
      <c r="E28" s="175">
        <f>104.23+22</f>
        <v>126.23</v>
      </c>
      <c r="F28" s="550"/>
      <c r="G28" s="271"/>
    </row>
    <row r="29" spans="1:7" x14ac:dyDescent="0.25">
      <c r="A29" s="81"/>
      <c r="B29" s="124"/>
      <c r="C29" s="80"/>
      <c r="D29" s="36"/>
      <c r="E29" s="36"/>
      <c r="F29" s="133"/>
      <c r="G29" s="134"/>
    </row>
    <row r="30" spans="1:7" ht="67.5" customHeight="1" x14ac:dyDescent="0.25">
      <c r="A30" s="551" t="s">
        <v>848</v>
      </c>
      <c r="B30" s="341"/>
      <c r="C30" s="552" t="s">
        <v>369</v>
      </c>
      <c r="D30" s="175" t="s">
        <v>125</v>
      </c>
      <c r="E30" s="175">
        <f>15.63+3.3</f>
        <v>18.93</v>
      </c>
      <c r="F30" s="550"/>
      <c r="G30" s="271"/>
    </row>
    <row r="31" spans="1:7" ht="22.5" customHeight="1" x14ac:dyDescent="0.25">
      <c r="A31" s="551"/>
      <c r="B31" s="341"/>
      <c r="C31" s="80"/>
      <c r="D31" s="36"/>
      <c r="E31" s="36"/>
      <c r="F31" s="133"/>
      <c r="G31" s="134"/>
    </row>
    <row r="32" spans="1:7" s="583" customFormat="1" ht="23.4" customHeight="1" x14ac:dyDescent="0.25">
      <c r="A32" s="551" t="s">
        <v>849</v>
      </c>
      <c r="B32" s="341"/>
      <c r="C32" s="564" t="s">
        <v>638</v>
      </c>
      <c r="D32" s="175" t="s">
        <v>130</v>
      </c>
      <c r="E32" s="175">
        <f>104.23+22</f>
        <v>126.23</v>
      </c>
      <c r="F32" s="550"/>
      <c r="G32" s="271"/>
    </row>
    <row r="33" spans="1:7" s="583" customFormat="1" ht="23.4" customHeight="1" x14ac:dyDescent="0.25">
      <c r="A33" s="551"/>
      <c r="B33" s="341"/>
      <c r="C33" s="564"/>
      <c r="D33" s="175"/>
      <c r="E33" s="175"/>
      <c r="F33" s="550"/>
      <c r="G33" s="271"/>
    </row>
    <row r="34" spans="1:7" s="583" customFormat="1" ht="23.4" customHeight="1" x14ac:dyDescent="0.25">
      <c r="A34" s="551"/>
      <c r="B34" s="341"/>
      <c r="C34" s="564"/>
      <c r="D34" s="175"/>
      <c r="E34" s="175"/>
      <c r="F34" s="550"/>
      <c r="G34" s="271"/>
    </row>
    <row r="35" spans="1:7" s="583" customFormat="1" ht="23.4" customHeight="1" x14ac:dyDescent="0.25">
      <c r="A35" s="551"/>
      <c r="B35" s="341"/>
      <c r="C35" s="564"/>
      <c r="D35" s="175"/>
      <c r="E35" s="175"/>
      <c r="F35" s="550"/>
      <c r="G35" s="271"/>
    </row>
    <row r="36" spans="1:7" s="583" customFormat="1" ht="23.4" customHeight="1" x14ac:dyDescent="0.25">
      <c r="A36" s="551"/>
      <c r="B36" s="341"/>
      <c r="C36" s="564"/>
      <c r="D36" s="175"/>
      <c r="E36" s="175"/>
      <c r="F36" s="550"/>
      <c r="G36" s="271"/>
    </row>
    <row r="37" spans="1:7" s="583" customFormat="1" ht="23.4" customHeight="1" x14ac:dyDescent="0.25">
      <c r="A37" s="551"/>
      <c r="B37" s="341"/>
      <c r="C37" s="564"/>
      <c r="D37" s="175"/>
      <c r="E37" s="175"/>
      <c r="F37" s="550"/>
      <c r="G37" s="271"/>
    </row>
    <row r="38" spans="1:7" s="583" customFormat="1" ht="23.4" customHeight="1" x14ac:dyDescent="0.25">
      <c r="A38" s="551"/>
      <c r="B38" s="341"/>
      <c r="C38" s="564"/>
      <c r="D38" s="175"/>
      <c r="E38" s="175"/>
      <c r="F38" s="550"/>
      <c r="G38" s="271"/>
    </row>
    <row r="39" spans="1:7" s="583" customFormat="1" ht="23.4" customHeight="1" x14ac:dyDescent="0.25">
      <c r="A39" s="551"/>
      <c r="B39" s="341"/>
      <c r="C39" s="564"/>
      <c r="D39" s="175"/>
      <c r="E39" s="175"/>
      <c r="F39" s="550"/>
      <c r="G39" s="271"/>
    </row>
    <row r="40" spans="1:7" s="583" customFormat="1" ht="23.4" customHeight="1" x14ac:dyDescent="0.25">
      <c r="A40" s="551"/>
      <c r="B40" s="341"/>
      <c r="C40" s="564"/>
      <c r="D40" s="175"/>
      <c r="E40" s="175"/>
      <c r="F40" s="550"/>
      <c r="G40" s="271"/>
    </row>
    <row r="41" spans="1:7" s="583" customFormat="1" ht="23.4" customHeight="1" x14ac:dyDescent="0.25">
      <c r="A41" s="551"/>
      <c r="B41" s="341"/>
      <c r="C41" s="564"/>
      <c r="D41" s="175"/>
      <c r="E41" s="175"/>
      <c r="F41" s="550"/>
      <c r="G41" s="271"/>
    </row>
    <row r="42" spans="1:7" s="583" customFormat="1" ht="23.4" customHeight="1" x14ac:dyDescent="0.25">
      <c r="A42" s="551"/>
      <c r="B42" s="341"/>
      <c r="C42" s="564"/>
      <c r="D42" s="175"/>
      <c r="E42" s="175"/>
      <c r="F42" s="550"/>
      <c r="G42" s="271"/>
    </row>
    <row r="43" spans="1:7" s="583" customFormat="1" ht="23.4" customHeight="1" x14ac:dyDescent="0.25">
      <c r="A43" s="551"/>
      <c r="B43" s="341"/>
      <c r="C43" s="564"/>
      <c r="D43" s="175"/>
      <c r="E43" s="175"/>
      <c r="F43" s="550"/>
      <c r="G43" s="271"/>
    </row>
    <row r="44" spans="1:7" s="583" customFormat="1" ht="23.4" customHeight="1" x14ac:dyDescent="0.25">
      <c r="A44" s="551"/>
      <c r="B44" s="341"/>
      <c r="C44" s="564"/>
      <c r="D44" s="175"/>
      <c r="E44" s="175"/>
      <c r="F44" s="550"/>
      <c r="G44" s="271"/>
    </row>
    <row r="45" spans="1:7" s="583" customFormat="1" ht="23.4" customHeight="1" x14ac:dyDescent="0.25">
      <c r="A45" s="551"/>
      <c r="B45" s="341"/>
      <c r="C45" s="564"/>
      <c r="D45" s="175"/>
      <c r="E45" s="175"/>
      <c r="F45" s="550"/>
      <c r="G45" s="271"/>
    </row>
    <row r="46" spans="1:7" s="583" customFormat="1" ht="23.4" customHeight="1" x14ac:dyDescent="0.25">
      <c r="A46" s="551"/>
      <c r="B46" s="341"/>
      <c r="C46" s="564"/>
      <c r="D46" s="175"/>
      <c r="E46" s="175"/>
      <c r="F46" s="550"/>
      <c r="G46" s="271"/>
    </row>
    <row r="47" spans="1:7" s="583" customFormat="1" ht="23.4" customHeight="1" x14ac:dyDescent="0.25">
      <c r="A47" s="551"/>
      <c r="B47" s="341"/>
      <c r="C47" s="564"/>
      <c r="D47" s="175"/>
      <c r="E47" s="175"/>
      <c r="F47" s="550"/>
      <c r="G47" s="271"/>
    </row>
    <row r="48" spans="1:7" s="583" customFormat="1" ht="23.4" customHeight="1" x14ac:dyDescent="0.25">
      <c r="A48" s="551"/>
      <c r="B48" s="341"/>
      <c r="C48" s="564"/>
      <c r="D48" s="175"/>
      <c r="E48" s="175"/>
      <c r="F48" s="550"/>
      <c r="G48" s="271"/>
    </row>
    <row r="49" spans="1:7" s="583" customFormat="1" ht="23.4" customHeight="1" x14ac:dyDescent="0.25">
      <c r="A49" s="551"/>
      <c r="B49" s="341"/>
      <c r="C49" s="564"/>
      <c r="D49" s="175"/>
      <c r="E49" s="175"/>
      <c r="F49" s="550"/>
      <c r="G49" s="271"/>
    </row>
    <row r="50" spans="1:7" s="583" customFormat="1" ht="23.4" customHeight="1" x14ac:dyDescent="0.25">
      <c r="A50" s="551"/>
      <c r="B50" s="341"/>
      <c r="C50" s="564"/>
      <c r="D50" s="175"/>
      <c r="E50" s="175"/>
      <c r="F50" s="550"/>
      <c r="G50" s="271"/>
    </row>
    <row r="51" spans="1:7" ht="19.2" customHeight="1" x14ac:dyDescent="0.25">
      <c r="A51" s="551"/>
      <c r="B51" s="341"/>
      <c r="D51" s="36"/>
      <c r="E51" s="36"/>
      <c r="F51" s="133"/>
      <c r="G51" s="134"/>
    </row>
    <row r="52" spans="1:7" ht="16.5" customHeight="1" thickBot="1" x14ac:dyDescent="0.3">
      <c r="A52" s="551"/>
      <c r="B52" s="341"/>
      <c r="C52" s="552"/>
      <c r="D52" s="175"/>
      <c r="E52" s="175"/>
      <c r="F52" s="550"/>
      <c r="G52" s="271"/>
    </row>
    <row r="53" spans="1:7" ht="15.75" customHeight="1" x14ac:dyDescent="0.25">
      <c r="A53" s="784"/>
      <c r="B53" s="785"/>
      <c r="C53" s="785"/>
      <c r="D53" s="208"/>
      <c r="E53" s="208"/>
      <c r="F53" s="209"/>
      <c r="G53" s="561"/>
    </row>
    <row r="54" spans="1:7" ht="15.75" customHeight="1" x14ac:dyDescent="0.25">
      <c r="A54" s="786" t="s">
        <v>850</v>
      </c>
      <c r="B54" s="787"/>
      <c r="C54" s="787"/>
      <c r="D54" s="211"/>
      <c r="E54" s="211"/>
      <c r="F54" s="212"/>
      <c r="G54" s="567"/>
    </row>
    <row r="55" spans="1:7" ht="17.399999999999999" customHeight="1" thickBot="1" x14ac:dyDescent="0.3">
      <c r="A55" s="788"/>
      <c r="B55" s="789"/>
      <c r="C55" s="789"/>
      <c r="D55" s="214"/>
      <c r="E55" s="214"/>
      <c r="F55" s="215"/>
      <c r="G55" s="562"/>
    </row>
    <row r="56" spans="1:7" ht="15.75" customHeight="1" x14ac:dyDescent="0.25">
      <c r="A56" s="217"/>
      <c r="B56" s="218"/>
      <c r="C56" s="219"/>
      <c r="D56" s="220"/>
      <c r="E56" s="220"/>
      <c r="F56" s="221"/>
      <c r="G56" s="366"/>
    </row>
    <row r="57" spans="1:7" ht="15.75" customHeight="1" x14ac:dyDescent="0.25">
      <c r="A57" s="790" t="str">
        <f>A2</f>
        <v>SECTION 8 : ABLUTION FACILITIES</v>
      </c>
      <c r="B57" s="790"/>
      <c r="C57" s="790"/>
      <c r="D57" s="790"/>
      <c r="E57" s="790"/>
      <c r="F57" s="790"/>
      <c r="G57" s="790"/>
    </row>
    <row r="58" spans="1:7" ht="15.75" customHeight="1" thickBot="1" x14ac:dyDescent="0.3">
      <c r="A58" s="222"/>
      <c r="B58" s="218"/>
      <c r="C58" s="219"/>
      <c r="D58" s="220"/>
      <c r="E58" s="220"/>
      <c r="F58" s="221"/>
      <c r="G58" s="366"/>
    </row>
    <row r="59" spans="1:7" x14ac:dyDescent="0.25">
      <c r="A59" s="163"/>
      <c r="B59" s="164"/>
      <c r="C59" s="164"/>
      <c r="D59" s="164"/>
      <c r="E59" s="164"/>
      <c r="F59" s="555"/>
      <c r="G59" s="556"/>
    </row>
    <row r="60" spans="1:7" x14ac:dyDescent="0.25">
      <c r="A60" s="168" t="s">
        <v>126</v>
      </c>
      <c r="B60" s="169" t="s">
        <v>127</v>
      </c>
      <c r="C60" s="169" t="s">
        <v>0</v>
      </c>
      <c r="D60" s="169" t="s">
        <v>1</v>
      </c>
      <c r="E60" s="169" t="s">
        <v>26</v>
      </c>
      <c r="F60" s="557" t="s">
        <v>2</v>
      </c>
      <c r="G60" s="558" t="s">
        <v>3</v>
      </c>
    </row>
    <row r="61" spans="1:7" x14ac:dyDescent="0.25">
      <c r="A61" s="168" t="s">
        <v>128</v>
      </c>
      <c r="B61" s="169" t="s">
        <v>129</v>
      </c>
      <c r="C61" s="172"/>
      <c r="D61" s="173"/>
      <c r="E61" s="173"/>
      <c r="F61" s="550"/>
      <c r="G61" s="271"/>
    </row>
    <row r="62" spans="1:7" ht="15.6" thickBot="1" x14ac:dyDescent="0.3">
      <c r="A62" s="120"/>
      <c r="B62" s="93"/>
      <c r="C62" s="178"/>
      <c r="D62" s="178"/>
      <c r="E62" s="178"/>
      <c r="F62" s="559"/>
      <c r="G62" s="560"/>
    </row>
    <row r="63" spans="1:7" x14ac:dyDescent="0.25">
      <c r="A63" s="146"/>
      <c r="B63" s="122"/>
      <c r="C63" s="325"/>
      <c r="D63" s="265"/>
      <c r="E63" s="265"/>
      <c r="F63" s="565"/>
      <c r="G63" s="566"/>
    </row>
    <row r="64" spans="1:7" x14ac:dyDescent="0.25">
      <c r="A64" s="121"/>
      <c r="B64" s="35"/>
      <c r="C64" s="186" t="str">
        <f>C9</f>
        <v>SECTION 8 : ABLUTION FACILITIES</v>
      </c>
      <c r="D64" s="173"/>
      <c r="E64" s="173"/>
      <c r="F64" s="550"/>
      <c r="G64" s="499"/>
    </row>
    <row r="65" spans="1:7" ht="37.200000000000003" customHeight="1" x14ac:dyDescent="0.25">
      <c r="A65" s="121"/>
      <c r="B65" s="35"/>
      <c r="C65" s="186" t="str">
        <f>C10</f>
        <v xml:space="preserve">REFURBISHMENT OF TLOKWENG CEMETERY </v>
      </c>
      <c r="D65" s="173"/>
      <c r="E65" s="173"/>
      <c r="F65" s="550"/>
      <c r="G65" s="499"/>
    </row>
    <row r="66" spans="1:7" x14ac:dyDescent="0.25">
      <c r="A66" s="121"/>
      <c r="B66" s="35"/>
      <c r="C66" s="186"/>
      <c r="D66" s="173"/>
      <c r="E66" s="173"/>
      <c r="F66" s="550"/>
      <c r="G66" s="499"/>
    </row>
    <row r="67" spans="1:7" x14ac:dyDescent="0.25">
      <c r="A67" s="148"/>
      <c r="B67" s="124"/>
      <c r="C67" s="552" t="s">
        <v>373</v>
      </c>
      <c r="D67" s="175"/>
      <c r="E67" s="175"/>
      <c r="F67" s="550"/>
      <c r="G67" s="499"/>
    </row>
    <row r="68" spans="1:7" x14ac:dyDescent="0.25">
      <c r="A68" s="148"/>
      <c r="B68" s="124"/>
      <c r="C68" s="552"/>
      <c r="D68" s="175"/>
      <c r="E68" s="175"/>
      <c r="F68" s="550"/>
      <c r="G68" s="499"/>
    </row>
    <row r="69" spans="1:7" x14ac:dyDescent="0.25">
      <c r="A69" s="148"/>
      <c r="B69" s="124"/>
      <c r="C69" s="552"/>
      <c r="D69" s="175"/>
      <c r="E69" s="175"/>
      <c r="F69" s="550"/>
      <c r="G69" s="499"/>
    </row>
    <row r="70" spans="1:7" x14ac:dyDescent="0.25">
      <c r="A70" s="148"/>
      <c r="B70" s="124"/>
      <c r="C70" s="552" t="s">
        <v>374</v>
      </c>
      <c r="D70" s="175"/>
      <c r="E70" s="175"/>
      <c r="F70" s="550"/>
      <c r="G70" s="499"/>
    </row>
    <row r="71" spans="1:7" x14ac:dyDescent="0.25">
      <c r="A71" s="148"/>
      <c r="B71" s="124"/>
      <c r="C71" s="552"/>
      <c r="D71" s="175"/>
      <c r="E71" s="175"/>
      <c r="F71" s="550"/>
      <c r="G71" s="499"/>
    </row>
    <row r="72" spans="1:7" x14ac:dyDescent="0.25">
      <c r="A72" s="148"/>
      <c r="B72" s="124"/>
      <c r="C72" s="552" t="s">
        <v>375</v>
      </c>
      <c r="D72" s="175"/>
      <c r="E72" s="175"/>
      <c r="F72" s="550"/>
      <c r="G72" s="499"/>
    </row>
    <row r="73" spans="1:7" x14ac:dyDescent="0.25">
      <c r="A73" s="148"/>
      <c r="B73" s="124"/>
      <c r="C73" s="552"/>
      <c r="D73" s="175"/>
      <c r="E73" s="175"/>
      <c r="F73" s="550"/>
      <c r="G73" s="499"/>
    </row>
    <row r="74" spans="1:7" x14ac:dyDescent="0.25">
      <c r="A74" s="148"/>
      <c r="B74" s="124"/>
      <c r="C74" s="552" t="s">
        <v>123</v>
      </c>
      <c r="D74" s="175"/>
      <c r="E74" s="175"/>
      <c r="F74" s="550"/>
      <c r="G74" s="499"/>
    </row>
    <row r="75" spans="1:7" x14ac:dyDescent="0.25">
      <c r="A75" s="148"/>
      <c r="B75" s="124"/>
      <c r="C75" s="552"/>
      <c r="D75" s="175"/>
      <c r="E75" s="175"/>
      <c r="F75" s="550"/>
      <c r="G75" s="499"/>
    </row>
    <row r="76" spans="1:7" ht="154.80000000000001" customHeight="1" x14ac:dyDescent="0.25">
      <c r="A76" s="148"/>
      <c r="B76" s="124"/>
      <c r="C76" s="552" t="s">
        <v>376</v>
      </c>
      <c r="D76" s="175"/>
      <c r="E76" s="175"/>
      <c r="F76" s="550"/>
      <c r="G76" s="499"/>
    </row>
    <row r="77" spans="1:7" x14ac:dyDescent="0.25">
      <c r="A77" s="148"/>
      <c r="B77" s="124"/>
      <c r="C77" s="552"/>
      <c r="D77" s="175"/>
      <c r="E77" s="175"/>
      <c r="F77" s="550"/>
      <c r="G77" s="499"/>
    </row>
    <row r="78" spans="1:7" ht="180" x14ac:dyDescent="0.25">
      <c r="A78" s="148"/>
      <c r="B78" s="124"/>
      <c r="C78" s="552" t="s">
        <v>377</v>
      </c>
      <c r="D78" s="175"/>
      <c r="E78" s="175"/>
      <c r="F78" s="550"/>
      <c r="G78" s="499"/>
    </row>
    <row r="79" spans="1:7" x14ac:dyDescent="0.25">
      <c r="A79" s="148"/>
      <c r="B79" s="124"/>
      <c r="C79" s="552"/>
      <c r="D79" s="175"/>
      <c r="E79" s="175"/>
      <c r="F79" s="550"/>
      <c r="G79" s="499"/>
    </row>
    <row r="80" spans="1:7" ht="165" x14ac:dyDescent="0.25">
      <c r="A80" s="148"/>
      <c r="B80" s="124"/>
      <c r="C80" s="552" t="s">
        <v>378</v>
      </c>
      <c r="D80" s="175"/>
      <c r="E80" s="175"/>
      <c r="F80" s="550"/>
      <c r="G80" s="499"/>
    </row>
    <row r="81" spans="1:7" x14ac:dyDescent="0.25">
      <c r="A81" s="148"/>
      <c r="B81" s="124"/>
      <c r="C81" s="552"/>
      <c r="D81" s="175"/>
      <c r="E81" s="175"/>
      <c r="F81" s="550"/>
      <c r="G81" s="499"/>
    </row>
    <row r="82" spans="1:7" x14ac:dyDescent="0.25">
      <c r="A82" s="148"/>
      <c r="B82" s="124"/>
      <c r="C82" s="552" t="s">
        <v>379</v>
      </c>
      <c r="D82" s="175"/>
      <c r="E82" s="175"/>
      <c r="F82" s="550"/>
      <c r="G82" s="499"/>
    </row>
    <row r="83" spans="1:7" x14ac:dyDescent="0.25">
      <c r="A83" s="553"/>
      <c r="B83" s="124"/>
      <c r="C83" s="552"/>
      <c r="D83" s="175"/>
      <c r="E83" s="175"/>
      <c r="F83" s="550"/>
      <c r="G83" s="499"/>
    </row>
    <row r="84" spans="1:7" x14ac:dyDescent="0.25">
      <c r="A84" s="553" t="s">
        <v>218</v>
      </c>
      <c r="B84" s="124"/>
      <c r="C84" s="552" t="s">
        <v>119</v>
      </c>
      <c r="D84" s="175" t="s">
        <v>125</v>
      </c>
      <c r="E84" s="175">
        <v>11.13</v>
      </c>
      <c r="F84" s="550"/>
      <c r="G84" s="499"/>
    </row>
    <row r="85" spans="1:7" x14ac:dyDescent="0.25">
      <c r="A85" s="553"/>
      <c r="B85" s="124"/>
      <c r="C85" s="552"/>
      <c r="D85" s="175"/>
      <c r="E85" s="175"/>
      <c r="F85" s="550"/>
      <c r="G85" s="499"/>
    </row>
    <row r="86" spans="1:7" x14ac:dyDescent="0.25">
      <c r="A86" s="553" t="s">
        <v>560</v>
      </c>
      <c r="B86" s="124"/>
      <c r="C86" s="552" t="s">
        <v>135</v>
      </c>
      <c r="D86" s="175" t="s">
        <v>125</v>
      </c>
      <c r="E86" s="175">
        <v>15.63</v>
      </c>
      <c r="F86" s="550"/>
      <c r="G86" s="499"/>
    </row>
    <row r="87" spans="1:7" x14ac:dyDescent="0.25">
      <c r="A87" s="553"/>
      <c r="B87" s="124"/>
      <c r="C87" s="552"/>
      <c r="D87" s="175"/>
      <c r="E87" s="175"/>
      <c r="F87" s="550"/>
      <c r="G87" s="499"/>
    </row>
    <row r="88" spans="1:7" x14ac:dyDescent="0.25">
      <c r="A88" s="553" t="s">
        <v>666</v>
      </c>
      <c r="B88" s="124"/>
      <c r="C88" s="552" t="s">
        <v>639</v>
      </c>
      <c r="D88" s="175" t="s">
        <v>125</v>
      </c>
      <c r="E88" s="175">
        <v>3</v>
      </c>
      <c r="F88" s="550"/>
      <c r="G88" s="499"/>
    </row>
    <row r="89" spans="1:7" x14ac:dyDescent="0.25">
      <c r="A89" s="553"/>
      <c r="B89" s="124"/>
      <c r="C89" s="552"/>
      <c r="D89" s="175"/>
      <c r="E89" s="175"/>
      <c r="F89" s="550"/>
      <c r="G89" s="499"/>
    </row>
    <row r="90" spans="1:7" x14ac:dyDescent="0.25">
      <c r="A90" s="553" t="s">
        <v>582</v>
      </c>
      <c r="B90" s="124"/>
      <c r="C90" s="552" t="s">
        <v>640</v>
      </c>
      <c r="D90" s="175" t="s">
        <v>125</v>
      </c>
      <c r="E90" s="175">
        <v>1</v>
      </c>
      <c r="F90" s="550"/>
      <c r="G90" s="499"/>
    </row>
    <row r="91" spans="1:7" x14ac:dyDescent="0.25">
      <c r="A91" s="553"/>
      <c r="B91" s="124"/>
      <c r="C91" s="80"/>
      <c r="D91" s="36"/>
      <c r="E91" s="36"/>
      <c r="F91" s="133"/>
      <c r="G91" s="147"/>
    </row>
    <row r="92" spans="1:7" x14ac:dyDescent="0.25">
      <c r="A92" s="148"/>
      <c r="B92" s="124"/>
      <c r="C92" s="80"/>
      <c r="D92" s="36"/>
      <c r="E92" s="36"/>
      <c r="F92" s="133"/>
      <c r="G92" s="147"/>
    </row>
    <row r="93" spans="1:7" x14ac:dyDescent="0.25">
      <c r="A93" s="148"/>
      <c r="B93" s="124"/>
      <c r="C93" s="80"/>
      <c r="D93" s="36"/>
      <c r="E93" s="36"/>
      <c r="F93" s="133"/>
      <c r="G93" s="147"/>
    </row>
    <row r="94" spans="1:7" x14ac:dyDescent="0.25">
      <c r="A94" s="553"/>
      <c r="B94" s="341"/>
      <c r="C94" s="552"/>
      <c r="D94" s="175"/>
      <c r="E94" s="175"/>
      <c r="F94" s="550"/>
      <c r="G94" s="499"/>
    </row>
    <row r="95" spans="1:7" x14ac:dyDescent="0.25">
      <c r="A95" s="553"/>
      <c r="B95" s="341"/>
      <c r="C95" s="552"/>
      <c r="D95" s="175"/>
      <c r="E95" s="175"/>
      <c r="F95" s="550"/>
      <c r="G95" s="499"/>
    </row>
    <row r="96" spans="1:7" x14ac:dyDescent="0.25">
      <c r="A96" s="553"/>
      <c r="B96" s="341"/>
      <c r="C96" s="552"/>
      <c r="D96" s="175"/>
      <c r="E96" s="175"/>
      <c r="F96" s="550"/>
      <c r="G96" s="499"/>
    </row>
    <row r="97" spans="1:7" x14ac:dyDescent="0.25">
      <c r="A97" s="553"/>
      <c r="B97" s="341"/>
      <c r="C97" s="552"/>
      <c r="D97" s="175"/>
      <c r="E97" s="175"/>
      <c r="F97" s="550"/>
      <c r="G97" s="499"/>
    </row>
    <row r="98" spans="1:7" x14ac:dyDescent="0.25">
      <c r="A98" s="553"/>
      <c r="B98" s="341"/>
      <c r="C98" s="552"/>
      <c r="D98" s="175"/>
      <c r="E98" s="175"/>
      <c r="F98" s="550"/>
      <c r="G98" s="499"/>
    </row>
    <row r="99" spans="1:7" ht="15.6" thickBot="1" x14ac:dyDescent="0.3">
      <c r="A99" s="553"/>
      <c r="B99" s="568"/>
      <c r="C99" s="569"/>
      <c r="D99" s="180"/>
      <c r="E99" s="180"/>
      <c r="F99" s="559"/>
      <c r="G99" s="499"/>
    </row>
    <row r="100" spans="1:7" x14ac:dyDescent="0.25">
      <c r="A100" s="784"/>
      <c r="B100" s="785"/>
      <c r="C100" s="785"/>
      <c r="D100" s="208"/>
      <c r="E100" s="208"/>
      <c r="F100" s="209"/>
      <c r="G100" s="561"/>
    </row>
    <row r="101" spans="1:7" x14ac:dyDescent="0.25">
      <c r="A101" s="786" t="s">
        <v>850</v>
      </c>
      <c r="B101" s="787"/>
      <c r="C101" s="787"/>
      <c r="D101" s="211"/>
      <c r="E101" s="211"/>
      <c r="F101" s="212"/>
      <c r="G101" s="567"/>
    </row>
    <row r="102" spans="1:7" ht="15.6" thickBot="1" x14ac:dyDescent="0.3">
      <c r="A102" s="788"/>
      <c r="B102" s="789"/>
      <c r="C102" s="789"/>
      <c r="D102" s="214"/>
      <c r="E102" s="214"/>
      <c r="F102" s="215"/>
      <c r="G102" s="562"/>
    </row>
    <row r="103" spans="1:7" x14ac:dyDescent="0.25">
      <c r="A103" s="217"/>
      <c r="B103" s="218"/>
      <c r="C103" s="219"/>
      <c r="D103" s="220"/>
      <c r="E103" s="220"/>
      <c r="F103" s="221"/>
      <c r="G103" s="366"/>
    </row>
    <row r="104" spans="1:7" x14ac:dyDescent="0.25">
      <c r="A104" s="790" t="str">
        <f>A57</f>
        <v>SECTION 8 : ABLUTION FACILITIES</v>
      </c>
      <c r="B104" s="790"/>
      <c r="C104" s="790"/>
      <c r="D104" s="790"/>
      <c r="E104" s="790"/>
      <c r="F104" s="790"/>
      <c r="G104" s="790"/>
    </row>
    <row r="105" spans="1:7" ht="15.6" thickBot="1" x14ac:dyDescent="0.3">
      <c r="A105" s="222"/>
      <c r="B105" s="218"/>
      <c r="C105" s="219"/>
      <c r="D105" s="220"/>
      <c r="E105" s="220"/>
      <c r="F105" s="221"/>
      <c r="G105" s="366"/>
    </row>
    <row r="106" spans="1:7" x14ac:dyDescent="0.25">
      <c r="A106" s="223"/>
      <c r="B106" s="224"/>
      <c r="C106" s="224"/>
      <c r="D106" s="224"/>
      <c r="E106" s="224"/>
      <c r="F106" s="225"/>
      <c r="G106" s="570"/>
    </row>
    <row r="107" spans="1:7" x14ac:dyDescent="0.25">
      <c r="A107" s="227" t="s">
        <v>126</v>
      </c>
      <c r="B107" s="228" t="s">
        <v>127</v>
      </c>
      <c r="C107" s="228" t="s">
        <v>0</v>
      </c>
      <c r="D107" s="228" t="s">
        <v>1</v>
      </c>
      <c r="E107" s="228" t="s">
        <v>26</v>
      </c>
      <c r="F107" s="228" t="s">
        <v>2</v>
      </c>
      <c r="G107" s="571" t="s">
        <v>3</v>
      </c>
    </row>
    <row r="108" spans="1:7" x14ac:dyDescent="0.25">
      <c r="A108" s="227" t="s">
        <v>128</v>
      </c>
      <c r="B108" s="228" t="s">
        <v>129</v>
      </c>
      <c r="C108" s="230"/>
      <c r="D108" s="230"/>
      <c r="E108" s="230"/>
      <c r="F108" s="231"/>
      <c r="G108" s="572"/>
    </row>
    <row r="109" spans="1:7" ht="15.6" thickBot="1" x14ac:dyDescent="0.3">
      <c r="A109" s="233"/>
      <c r="B109" s="234"/>
      <c r="C109" s="234"/>
      <c r="D109" s="234"/>
      <c r="E109" s="234"/>
      <c r="F109" s="235"/>
      <c r="G109" s="573"/>
    </row>
    <row r="110" spans="1:7" ht="15.6" thickBot="1" x14ac:dyDescent="0.3">
      <c r="A110" s="780" t="s">
        <v>195</v>
      </c>
      <c r="B110" s="781"/>
      <c r="C110" s="781"/>
      <c r="D110" s="781"/>
      <c r="E110" s="781"/>
      <c r="F110" s="782"/>
      <c r="G110" s="574">
        <f>G101</f>
        <v>0</v>
      </c>
    </row>
    <row r="111" spans="1:7" x14ac:dyDescent="0.25">
      <c r="A111" s="575"/>
      <c r="B111" s="240"/>
      <c r="C111" s="576"/>
      <c r="D111" s="577"/>
      <c r="E111" s="577"/>
      <c r="F111" s="565"/>
      <c r="G111" s="578"/>
    </row>
    <row r="112" spans="1:7" x14ac:dyDescent="0.25">
      <c r="A112" s="551"/>
      <c r="B112" s="341"/>
      <c r="C112" s="552" t="s">
        <v>380</v>
      </c>
      <c r="D112" s="175"/>
      <c r="E112" s="175"/>
      <c r="F112" s="550"/>
      <c r="G112" s="271"/>
    </row>
    <row r="113" spans="1:7" x14ac:dyDescent="0.25">
      <c r="A113" s="551"/>
      <c r="B113" s="341"/>
      <c r="C113" s="552"/>
      <c r="D113" s="175"/>
      <c r="E113" s="175"/>
      <c r="F113" s="550"/>
      <c r="G113" s="271"/>
    </row>
    <row r="114" spans="1:7" s="583" customFormat="1" ht="30" x14ac:dyDescent="0.25">
      <c r="A114" s="551" t="s">
        <v>667</v>
      </c>
      <c r="B114" s="341"/>
      <c r="C114" s="552" t="s">
        <v>381</v>
      </c>
      <c r="D114" s="175" t="s">
        <v>6</v>
      </c>
      <c r="E114" s="175">
        <v>2</v>
      </c>
      <c r="F114" s="550"/>
      <c r="G114" s="271"/>
    </row>
    <row r="115" spans="1:7" x14ac:dyDescent="0.25">
      <c r="A115" s="551"/>
      <c r="B115" s="341"/>
      <c r="C115" s="552"/>
      <c r="D115" s="175"/>
      <c r="E115" s="175"/>
      <c r="F115" s="550"/>
      <c r="G115" s="271"/>
    </row>
    <row r="116" spans="1:7" ht="15.6" x14ac:dyDescent="0.3">
      <c r="A116" s="81"/>
      <c r="B116"/>
      <c r="C116" s="552" t="s">
        <v>382</v>
      </c>
      <c r="D116" s="175"/>
      <c r="E116" s="175"/>
      <c r="F116" s="550"/>
      <c r="G116" s="271"/>
    </row>
    <row r="117" spans="1:7" ht="15.6" x14ac:dyDescent="0.3">
      <c r="A117" s="81"/>
      <c r="B117"/>
      <c r="C117" s="552"/>
      <c r="D117" s="175"/>
      <c r="E117" s="175"/>
      <c r="F117" s="550"/>
      <c r="G117" s="271"/>
    </row>
    <row r="118" spans="1:7" ht="30.6" x14ac:dyDescent="0.3">
      <c r="A118" s="551" t="s">
        <v>64</v>
      </c>
      <c r="B118"/>
      <c r="C118" s="552" t="s">
        <v>383</v>
      </c>
      <c r="D118" s="175" t="s">
        <v>130</v>
      </c>
      <c r="E118" s="175">
        <v>5</v>
      </c>
      <c r="F118" s="550"/>
      <c r="G118" s="271"/>
    </row>
    <row r="119" spans="1:7" x14ac:dyDescent="0.25">
      <c r="A119" s="81"/>
      <c r="B119" s="124"/>
      <c r="C119" s="80"/>
      <c r="D119" s="175"/>
      <c r="E119" s="175"/>
      <c r="F119" s="550"/>
      <c r="G119" s="271"/>
    </row>
    <row r="120" spans="1:7" x14ac:dyDescent="0.25">
      <c r="A120" s="551"/>
      <c r="B120" s="341"/>
      <c r="C120" s="552" t="s">
        <v>385</v>
      </c>
      <c r="D120" s="175"/>
      <c r="E120" s="175"/>
      <c r="F120" s="550"/>
      <c r="G120" s="271"/>
    </row>
    <row r="121" spans="1:7" x14ac:dyDescent="0.25">
      <c r="A121" s="551"/>
      <c r="B121" s="341"/>
      <c r="C121" s="552"/>
      <c r="D121" s="175"/>
      <c r="E121" s="175"/>
      <c r="F121" s="550"/>
      <c r="G121" s="271"/>
    </row>
    <row r="122" spans="1:7" s="583" customFormat="1" ht="30" x14ac:dyDescent="0.25">
      <c r="A122" s="551"/>
      <c r="B122" s="341"/>
      <c r="C122" s="552" t="s">
        <v>641</v>
      </c>
      <c r="D122" s="175"/>
      <c r="E122" s="175"/>
      <c r="F122" s="550"/>
      <c r="G122" s="271"/>
    </row>
    <row r="123" spans="1:7" x14ac:dyDescent="0.25">
      <c r="A123" s="551"/>
      <c r="B123" s="341"/>
      <c r="C123" s="552"/>
      <c r="D123" s="175"/>
      <c r="E123" s="175"/>
      <c r="F123" s="550"/>
      <c r="G123" s="271"/>
    </row>
    <row r="124" spans="1:7" x14ac:dyDescent="0.25">
      <c r="A124" s="551" t="s">
        <v>668</v>
      </c>
      <c r="B124" s="341"/>
      <c r="C124" s="552" t="s">
        <v>629</v>
      </c>
      <c r="D124" s="175" t="s">
        <v>9</v>
      </c>
      <c r="E124" s="175">
        <v>0.61</v>
      </c>
      <c r="F124" s="550"/>
      <c r="G124" s="271"/>
    </row>
    <row r="125" spans="1:7" x14ac:dyDescent="0.25">
      <c r="A125" s="551"/>
      <c r="B125" s="341"/>
      <c r="C125" s="552"/>
      <c r="D125" s="175"/>
      <c r="E125" s="175"/>
      <c r="F125" s="550"/>
      <c r="G125" s="271"/>
    </row>
    <row r="126" spans="1:7" x14ac:dyDescent="0.25">
      <c r="A126" s="551" t="s">
        <v>786</v>
      </c>
      <c r="B126" s="341"/>
      <c r="C126" s="552" t="s">
        <v>642</v>
      </c>
      <c r="D126" s="175" t="s">
        <v>9</v>
      </c>
      <c r="E126" s="175">
        <v>0.5</v>
      </c>
      <c r="F126" s="550"/>
      <c r="G126" s="271"/>
    </row>
    <row r="127" spans="1:7" x14ac:dyDescent="0.25">
      <c r="A127" s="551"/>
      <c r="B127" s="341"/>
      <c r="C127" s="552"/>
      <c r="D127" s="175"/>
      <c r="E127" s="175"/>
      <c r="F127" s="550"/>
      <c r="G127" s="271"/>
    </row>
    <row r="128" spans="1:7" x14ac:dyDescent="0.25">
      <c r="A128" s="551"/>
      <c r="B128" s="341"/>
      <c r="C128" s="552" t="s">
        <v>120</v>
      </c>
      <c r="D128" s="175"/>
      <c r="E128" s="175"/>
      <c r="F128" s="550"/>
      <c r="G128" s="271"/>
    </row>
    <row r="129" spans="1:7" x14ac:dyDescent="0.25">
      <c r="A129" s="551"/>
      <c r="B129" s="341"/>
      <c r="C129" s="552"/>
      <c r="D129" s="175"/>
      <c r="E129" s="175"/>
      <c r="F129" s="550"/>
      <c r="G129" s="271"/>
    </row>
    <row r="130" spans="1:7" ht="30" x14ac:dyDescent="0.25">
      <c r="A130" s="551" t="s">
        <v>851</v>
      </c>
      <c r="B130" s="341"/>
      <c r="C130" s="552" t="s">
        <v>387</v>
      </c>
      <c r="D130" s="175" t="s">
        <v>130</v>
      </c>
      <c r="E130" s="175">
        <f>108.23+22</f>
        <v>130.23000000000002</v>
      </c>
      <c r="F130" s="550"/>
      <c r="G130" s="271"/>
    </row>
    <row r="131" spans="1:7" x14ac:dyDescent="0.25">
      <c r="A131" s="81"/>
      <c r="B131" s="124"/>
      <c r="C131" s="80"/>
      <c r="D131" s="36"/>
      <c r="E131" s="36"/>
      <c r="F131" s="133"/>
      <c r="G131" s="134"/>
    </row>
    <row r="132" spans="1:7" x14ac:dyDescent="0.25">
      <c r="A132" s="81"/>
      <c r="B132" s="124"/>
      <c r="C132" s="80"/>
      <c r="D132" s="36"/>
      <c r="E132" s="36"/>
      <c r="F132" s="133"/>
      <c r="G132" s="134"/>
    </row>
    <row r="133" spans="1:7" x14ac:dyDescent="0.25">
      <c r="A133" s="81"/>
      <c r="B133" s="124"/>
      <c r="C133" s="80"/>
      <c r="D133" s="36"/>
      <c r="E133" s="36"/>
      <c r="F133" s="133"/>
      <c r="G133" s="134"/>
    </row>
    <row r="134" spans="1:7" x14ac:dyDescent="0.25">
      <c r="A134" s="81"/>
      <c r="B134" s="124"/>
      <c r="C134" s="80"/>
      <c r="D134" s="36"/>
      <c r="E134" s="36"/>
      <c r="F134" s="133"/>
      <c r="G134" s="134"/>
    </row>
    <row r="135" spans="1:7" x14ac:dyDescent="0.25">
      <c r="A135" s="81"/>
      <c r="B135" s="124"/>
      <c r="C135" s="80"/>
      <c r="D135" s="36"/>
      <c r="E135" s="36"/>
      <c r="F135" s="133"/>
      <c r="G135" s="134"/>
    </row>
    <row r="136" spans="1:7" x14ac:dyDescent="0.25">
      <c r="A136" s="81"/>
      <c r="B136" s="124"/>
      <c r="C136" s="80"/>
      <c r="D136" s="36"/>
      <c r="E136" s="36"/>
      <c r="F136" s="133"/>
      <c r="G136" s="134"/>
    </row>
    <row r="137" spans="1:7" x14ac:dyDescent="0.25">
      <c r="A137" s="81"/>
      <c r="B137" s="124"/>
      <c r="C137" s="80"/>
      <c r="D137" s="36"/>
      <c r="E137" s="36"/>
      <c r="F137" s="133"/>
      <c r="G137" s="134"/>
    </row>
    <row r="138" spans="1:7" x14ac:dyDescent="0.25">
      <c r="A138" s="81"/>
      <c r="B138" s="124"/>
      <c r="C138" s="80"/>
      <c r="D138" s="36"/>
      <c r="E138" s="36"/>
      <c r="F138" s="133"/>
      <c r="G138" s="134"/>
    </row>
    <row r="139" spans="1:7" x14ac:dyDescent="0.25">
      <c r="A139" s="81"/>
      <c r="B139" s="124"/>
      <c r="C139" s="80"/>
      <c r="D139" s="36"/>
      <c r="E139" s="36"/>
      <c r="F139" s="133"/>
      <c r="G139" s="134"/>
    </row>
    <row r="140" spans="1:7" x14ac:dyDescent="0.25">
      <c r="A140" s="81"/>
      <c r="B140" s="124"/>
      <c r="C140" s="80"/>
      <c r="D140" s="36"/>
      <c r="E140" s="36"/>
      <c r="F140" s="133"/>
      <c r="G140" s="134"/>
    </row>
    <row r="141" spans="1:7" x14ac:dyDescent="0.25">
      <c r="A141" s="81"/>
      <c r="B141" s="124"/>
      <c r="C141" s="80"/>
      <c r="D141" s="36"/>
      <c r="E141" s="36"/>
      <c r="F141" s="133"/>
      <c r="G141" s="134"/>
    </row>
    <row r="142" spans="1:7" x14ac:dyDescent="0.25">
      <c r="A142" s="81"/>
      <c r="B142" s="124"/>
      <c r="C142" s="80"/>
      <c r="D142" s="36"/>
      <c r="E142" s="36"/>
      <c r="F142" s="133"/>
      <c r="G142" s="134"/>
    </row>
    <row r="143" spans="1:7" x14ac:dyDescent="0.25">
      <c r="A143" s="81"/>
      <c r="B143" s="124"/>
      <c r="C143" s="80"/>
      <c r="D143" s="36"/>
      <c r="E143" s="36"/>
      <c r="F143" s="133"/>
      <c r="G143" s="134"/>
    </row>
    <row r="144" spans="1:7" x14ac:dyDescent="0.25">
      <c r="A144" s="81"/>
      <c r="B144" s="124"/>
      <c r="C144" s="80"/>
      <c r="D144" s="36"/>
      <c r="E144" s="36"/>
      <c r="F144" s="133"/>
      <c r="G144" s="134"/>
    </row>
    <row r="145" spans="1:10" x14ac:dyDescent="0.25">
      <c r="A145" s="81"/>
      <c r="B145" s="124"/>
      <c r="C145" s="80"/>
      <c r="D145" s="36"/>
      <c r="E145" s="36"/>
      <c r="F145" s="133"/>
      <c r="G145" s="134"/>
      <c r="J145" s="54">
        <f>0.8*0.1*2500</f>
        <v>200.00000000000003</v>
      </c>
    </row>
    <row r="146" spans="1:10" x14ac:dyDescent="0.25">
      <c r="A146" s="81"/>
      <c r="B146" s="124"/>
      <c r="C146" s="80"/>
      <c r="D146" s="36"/>
      <c r="E146" s="36"/>
      <c r="F146" s="133"/>
      <c r="G146" s="134"/>
    </row>
    <row r="147" spans="1:10" x14ac:dyDescent="0.25">
      <c r="A147" s="81"/>
      <c r="B147" s="124"/>
      <c r="C147" s="80"/>
      <c r="D147" s="36"/>
      <c r="E147" s="36"/>
      <c r="F147" s="133"/>
      <c r="G147" s="134"/>
    </row>
    <row r="148" spans="1:10" x14ac:dyDescent="0.25">
      <c r="A148" s="81"/>
      <c r="B148" s="124"/>
      <c r="C148" s="80"/>
      <c r="D148" s="36"/>
      <c r="E148" s="36"/>
      <c r="F148" s="133"/>
      <c r="G148" s="134"/>
    </row>
    <row r="149" spans="1:10" x14ac:dyDescent="0.25">
      <c r="A149" s="81"/>
      <c r="B149" s="124"/>
      <c r="C149" s="80"/>
      <c r="D149" s="36"/>
      <c r="E149" s="36"/>
      <c r="F149" s="133"/>
      <c r="G149" s="134"/>
    </row>
    <row r="150" spans="1:10" x14ac:dyDescent="0.25">
      <c r="A150" s="81"/>
      <c r="B150" s="124"/>
      <c r="C150" s="80"/>
      <c r="D150" s="36"/>
      <c r="E150" s="36"/>
      <c r="F150" s="133"/>
      <c r="G150" s="134"/>
    </row>
    <row r="151" spans="1:10" x14ac:dyDescent="0.25">
      <c r="A151" s="81"/>
      <c r="B151" s="124"/>
      <c r="C151" s="80"/>
      <c r="D151" s="36"/>
      <c r="E151" s="36"/>
      <c r="F151" s="133"/>
      <c r="G151" s="134"/>
    </row>
    <row r="152" spans="1:10" x14ac:dyDescent="0.25">
      <c r="A152" s="81"/>
      <c r="B152" s="124"/>
      <c r="C152" s="80"/>
      <c r="D152" s="36"/>
      <c r="E152" s="36"/>
      <c r="F152" s="133"/>
      <c r="G152" s="134"/>
    </row>
    <row r="153" spans="1:10" x14ac:dyDescent="0.25">
      <c r="A153" s="81"/>
      <c r="B153" s="124"/>
      <c r="C153" s="80"/>
      <c r="D153" s="36"/>
      <c r="E153" s="36"/>
      <c r="F153" s="133"/>
      <c r="G153" s="134"/>
    </row>
    <row r="154" spans="1:10" x14ac:dyDescent="0.25">
      <c r="A154" s="81"/>
      <c r="B154" s="124"/>
      <c r="C154" s="80"/>
      <c r="D154" s="36"/>
      <c r="E154" s="36"/>
      <c r="F154" s="133"/>
      <c r="G154" s="134"/>
    </row>
    <row r="155" spans="1:10" x14ac:dyDescent="0.25">
      <c r="A155" s="81"/>
      <c r="B155" s="124"/>
      <c r="C155" s="80"/>
      <c r="D155" s="36"/>
      <c r="E155" s="36"/>
      <c r="F155" s="133"/>
      <c r="G155" s="134"/>
    </row>
    <row r="156" spans="1:10" x14ac:dyDescent="0.25">
      <c r="A156" s="81"/>
      <c r="B156" s="124"/>
      <c r="C156" s="80"/>
      <c r="D156" s="36"/>
      <c r="E156" s="36"/>
      <c r="F156" s="133"/>
      <c r="G156" s="134"/>
    </row>
    <row r="157" spans="1:10" x14ac:dyDescent="0.25">
      <c r="A157" s="81"/>
      <c r="B157" s="124"/>
      <c r="C157" s="80"/>
      <c r="D157" s="36"/>
      <c r="E157" s="36"/>
      <c r="F157" s="133"/>
      <c r="G157" s="134"/>
    </row>
    <row r="158" spans="1:10" x14ac:dyDescent="0.25">
      <c r="A158" s="81"/>
      <c r="B158" s="124"/>
      <c r="C158" s="80"/>
      <c r="D158" s="36"/>
      <c r="E158" s="36"/>
      <c r="F158" s="133"/>
      <c r="G158" s="134"/>
    </row>
    <row r="159" spans="1:10" x14ac:dyDescent="0.25">
      <c r="A159" s="81"/>
      <c r="B159" s="124"/>
      <c r="C159" s="80"/>
      <c r="D159" s="36"/>
      <c r="E159" s="36"/>
      <c r="F159" s="133"/>
      <c r="G159" s="134"/>
    </row>
    <row r="160" spans="1:10" x14ac:dyDescent="0.25">
      <c r="A160" s="81"/>
      <c r="B160" s="124"/>
      <c r="C160" s="80"/>
      <c r="D160" s="36"/>
      <c r="E160" s="36"/>
      <c r="F160" s="133"/>
      <c r="G160" s="134"/>
    </row>
    <row r="161" spans="1:7" x14ac:dyDescent="0.25">
      <c r="A161" s="81"/>
      <c r="B161" s="124"/>
      <c r="C161" s="80"/>
      <c r="D161" s="36"/>
      <c r="E161" s="36"/>
      <c r="F161" s="133"/>
      <c r="G161" s="134"/>
    </row>
    <row r="162" spans="1:7" x14ac:dyDescent="0.25">
      <c r="A162" s="81"/>
      <c r="B162" s="124"/>
      <c r="C162" s="80"/>
      <c r="D162" s="36"/>
      <c r="E162" s="36"/>
      <c r="F162" s="133"/>
      <c r="G162" s="134"/>
    </row>
    <row r="163" spans="1:7" x14ac:dyDescent="0.25">
      <c r="A163" s="81"/>
      <c r="B163" s="124"/>
      <c r="C163" s="80"/>
      <c r="D163" s="36"/>
      <c r="E163" s="36"/>
      <c r="F163" s="133"/>
      <c r="G163" s="134"/>
    </row>
    <row r="164" spans="1:7" x14ac:dyDescent="0.25">
      <c r="A164" s="81"/>
      <c r="B164" s="124"/>
      <c r="C164" s="80"/>
      <c r="D164" s="36"/>
      <c r="E164" s="36"/>
      <c r="F164" s="133"/>
      <c r="G164" s="134"/>
    </row>
    <row r="165" spans="1:7" x14ac:dyDescent="0.25">
      <c r="A165" s="81"/>
      <c r="B165" s="124"/>
      <c r="C165" s="80"/>
      <c r="D165" s="36"/>
      <c r="E165" s="36"/>
      <c r="F165" s="133"/>
      <c r="G165" s="134"/>
    </row>
    <row r="166" spans="1:7" x14ac:dyDescent="0.25">
      <c r="A166" s="81"/>
      <c r="B166" s="124"/>
      <c r="C166" s="80"/>
      <c r="D166" s="36"/>
      <c r="E166" s="36"/>
      <c r="F166" s="133"/>
      <c r="G166" s="134"/>
    </row>
    <row r="167" spans="1:7" x14ac:dyDescent="0.25">
      <c r="A167" s="81"/>
      <c r="B167" s="124"/>
      <c r="C167" s="80"/>
      <c r="D167" s="36"/>
      <c r="E167" s="36"/>
      <c r="F167" s="133"/>
      <c r="G167" s="134"/>
    </row>
    <row r="168" spans="1:7" x14ac:dyDescent="0.25">
      <c r="A168" s="81"/>
      <c r="B168" s="124"/>
      <c r="C168" s="80"/>
      <c r="D168" s="36"/>
      <c r="E168" s="36"/>
      <c r="F168" s="133"/>
      <c r="G168" s="134"/>
    </row>
    <row r="169" spans="1:7" x14ac:dyDescent="0.25">
      <c r="A169" s="81"/>
      <c r="B169" s="124"/>
      <c r="C169" s="80"/>
      <c r="D169" s="36"/>
      <c r="E169" s="36"/>
      <c r="F169" s="133"/>
      <c r="G169" s="134"/>
    </row>
    <row r="170" spans="1:7" x14ac:dyDescent="0.25">
      <c r="A170" s="81"/>
      <c r="B170" s="124"/>
      <c r="C170" s="80"/>
      <c r="D170" s="36"/>
      <c r="E170" s="36"/>
      <c r="F170" s="133"/>
      <c r="G170" s="134"/>
    </row>
    <row r="171" spans="1:7" x14ac:dyDescent="0.25">
      <c r="A171" s="81"/>
      <c r="B171" s="124"/>
      <c r="C171" s="80"/>
      <c r="D171" s="36"/>
      <c r="E171" s="36"/>
      <c r="F171" s="133"/>
      <c r="G171" s="134"/>
    </row>
    <row r="172" spans="1:7" x14ac:dyDescent="0.25">
      <c r="A172" s="81"/>
      <c r="B172" s="124"/>
      <c r="C172" s="80"/>
      <c r="D172" s="36"/>
      <c r="E172" s="36"/>
      <c r="F172" s="133"/>
      <c r="G172" s="134"/>
    </row>
    <row r="173" spans="1:7" x14ac:dyDescent="0.25">
      <c r="A173" s="81"/>
      <c r="B173" s="124"/>
      <c r="C173" s="80"/>
      <c r="D173" s="36"/>
      <c r="E173" s="36"/>
      <c r="F173" s="133"/>
      <c r="G173" s="134"/>
    </row>
    <row r="174" spans="1:7" ht="15.6" thickBot="1" x14ac:dyDescent="0.3">
      <c r="A174" s="143"/>
      <c r="B174" s="144"/>
      <c r="C174" s="145"/>
      <c r="D174" s="94"/>
      <c r="E174" s="94"/>
      <c r="F174" s="135"/>
      <c r="G174" s="136"/>
    </row>
    <row r="175" spans="1:7" x14ac:dyDescent="0.25">
      <c r="A175" s="784"/>
      <c r="B175" s="785"/>
      <c r="C175" s="785"/>
      <c r="D175" s="208"/>
      <c r="E175" s="208"/>
      <c r="F175" s="209"/>
      <c r="G175" s="561"/>
    </row>
    <row r="176" spans="1:7" x14ac:dyDescent="0.25">
      <c r="A176" s="786" t="s">
        <v>852</v>
      </c>
      <c r="B176" s="787"/>
      <c r="C176" s="787"/>
      <c r="D176" s="211"/>
      <c r="E176" s="211"/>
      <c r="F176" s="212"/>
      <c r="G176" s="567"/>
    </row>
    <row r="177" spans="1:7" ht="15.6" thickBot="1" x14ac:dyDescent="0.3">
      <c r="A177" s="788"/>
      <c r="B177" s="789"/>
      <c r="C177" s="789"/>
      <c r="D177" s="214"/>
      <c r="E177" s="214"/>
      <c r="F177" s="215"/>
      <c r="G177" s="562"/>
    </row>
    <row r="178" spans="1:7" x14ac:dyDescent="0.25">
      <c r="A178" s="217"/>
      <c r="B178" s="162"/>
      <c r="C178" s="280"/>
      <c r="D178" s="162"/>
      <c r="E178" s="162"/>
      <c r="F178" s="554"/>
      <c r="G178" s="554"/>
    </row>
    <row r="179" spans="1:7" x14ac:dyDescent="0.25">
      <c r="A179" s="783" t="str">
        <f>A104</f>
        <v>SECTION 8 : ABLUTION FACILITIES</v>
      </c>
      <c r="B179" s="783"/>
      <c r="C179" s="783"/>
      <c r="D179" s="783"/>
      <c r="E179" s="783"/>
      <c r="F179" s="783"/>
      <c r="G179" s="783"/>
    </row>
    <row r="180" spans="1:7" ht="15.6" thickBot="1" x14ac:dyDescent="0.3">
      <c r="A180" s="222"/>
      <c r="B180" s="162"/>
      <c r="C180" s="280"/>
      <c r="D180" s="162"/>
      <c r="E180" s="162"/>
      <c r="F180" s="554"/>
      <c r="G180" s="554"/>
    </row>
    <row r="181" spans="1:7" x14ac:dyDescent="0.25">
      <c r="A181" s="163"/>
      <c r="B181" s="164"/>
      <c r="C181" s="164"/>
      <c r="D181" s="164"/>
      <c r="E181" s="164"/>
      <c r="F181" s="555"/>
      <c r="G181" s="556"/>
    </row>
    <row r="182" spans="1:7" x14ac:dyDescent="0.25">
      <c r="A182" s="168" t="s">
        <v>126</v>
      </c>
      <c r="B182" s="169" t="s">
        <v>127</v>
      </c>
      <c r="C182" s="169" t="s">
        <v>0</v>
      </c>
      <c r="D182" s="169" t="s">
        <v>1</v>
      </c>
      <c r="E182" s="169" t="s">
        <v>26</v>
      </c>
      <c r="F182" s="557" t="s">
        <v>2</v>
      </c>
      <c r="G182" s="558" t="s">
        <v>3</v>
      </c>
    </row>
    <row r="183" spans="1:7" x14ac:dyDescent="0.25">
      <c r="A183" s="168" t="s">
        <v>128</v>
      </c>
      <c r="B183" s="169" t="s">
        <v>129</v>
      </c>
      <c r="C183" s="172"/>
      <c r="D183" s="35"/>
      <c r="E183" s="35"/>
      <c r="F183" s="133"/>
      <c r="G183" s="134"/>
    </row>
    <row r="184" spans="1:7" ht="15.6" thickBot="1" x14ac:dyDescent="0.3">
      <c r="A184" s="120"/>
      <c r="B184" s="93"/>
      <c r="C184" s="93"/>
      <c r="D184" s="93"/>
      <c r="E184" s="93"/>
      <c r="F184" s="135"/>
      <c r="G184" s="136"/>
    </row>
    <row r="185" spans="1:7" x14ac:dyDescent="0.25">
      <c r="A185" s="141"/>
      <c r="B185" s="64"/>
      <c r="C185" s="576"/>
      <c r="D185" s="577"/>
      <c r="E185" s="577"/>
      <c r="F185" s="565"/>
      <c r="G185" s="142"/>
    </row>
    <row r="186" spans="1:7" x14ac:dyDescent="0.25">
      <c r="A186" s="81"/>
      <c r="B186" s="124"/>
      <c r="C186" s="579" t="str">
        <f>C64</f>
        <v>SECTION 8 : ABLUTION FACILITIES</v>
      </c>
      <c r="D186" s="175"/>
      <c r="E186" s="175"/>
      <c r="F186" s="550"/>
      <c r="G186" s="134"/>
    </row>
    <row r="187" spans="1:7" ht="33.6" customHeight="1" x14ac:dyDescent="0.25">
      <c r="A187" s="81"/>
      <c r="B187" s="124"/>
      <c r="C187" s="580" t="str">
        <f>C65</f>
        <v xml:space="preserve">REFURBISHMENT OF TLOKWENG CEMETERY </v>
      </c>
      <c r="D187" s="175"/>
      <c r="E187" s="175"/>
      <c r="F187" s="550"/>
      <c r="G187" s="134"/>
    </row>
    <row r="188" spans="1:7" x14ac:dyDescent="0.25">
      <c r="A188" s="81"/>
      <c r="B188" s="124"/>
      <c r="C188" s="580"/>
      <c r="D188" s="175"/>
      <c r="E188" s="175"/>
      <c r="F188" s="550"/>
      <c r="G188" s="271"/>
    </row>
    <row r="189" spans="1:7" x14ac:dyDescent="0.25">
      <c r="A189" s="81"/>
      <c r="B189" s="124"/>
      <c r="C189" s="552"/>
      <c r="D189" s="175"/>
      <c r="E189" s="175"/>
      <c r="F189" s="550"/>
      <c r="G189" s="271"/>
    </row>
    <row r="190" spans="1:7" x14ac:dyDescent="0.25">
      <c r="A190" s="81"/>
      <c r="B190" s="124"/>
      <c r="C190" s="552" t="s">
        <v>136</v>
      </c>
      <c r="D190" s="175"/>
      <c r="E190" s="175"/>
      <c r="F190" s="550"/>
      <c r="G190" s="271"/>
    </row>
    <row r="191" spans="1:7" x14ac:dyDescent="0.25">
      <c r="A191" s="81"/>
      <c r="B191" s="124"/>
      <c r="C191" s="552"/>
      <c r="D191" s="175"/>
      <c r="E191" s="175"/>
      <c r="F191" s="550"/>
      <c r="G191" s="271"/>
    </row>
    <row r="192" spans="1:7" x14ac:dyDescent="0.25">
      <c r="A192" s="81"/>
      <c r="B192" s="124"/>
      <c r="C192" s="552" t="s">
        <v>138</v>
      </c>
      <c r="D192" s="175"/>
      <c r="E192" s="175"/>
      <c r="F192" s="550"/>
      <c r="G192" s="271"/>
    </row>
    <row r="193" spans="1:7" x14ac:dyDescent="0.25">
      <c r="A193" s="551"/>
      <c r="B193" s="341"/>
      <c r="C193" s="552"/>
      <c r="D193" s="175"/>
      <c r="E193" s="175"/>
      <c r="F193" s="550"/>
      <c r="G193" s="271"/>
    </row>
    <row r="194" spans="1:7" x14ac:dyDescent="0.25">
      <c r="A194" s="551"/>
      <c r="B194" s="341"/>
      <c r="C194" s="552" t="s">
        <v>121</v>
      </c>
      <c r="D194" s="175"/>
      <c r="E194" s="175"/>
      <c r="F194" s="550"/>
      <c r="G194" s="271"/>
    </row>
    <row r="195" spans="1:7" x14ac:dyDescent="0.25">
      <c r="A195" s="551"/>
      <c r="B195" s="341"/>
      <c r="C195" s="552"/>
      <c r="D195" s="175"/>
      <c r="E195" s="175"/>
      <c r="F195" s="550"/>
      <c r="G195" s="271"/>
    </row>
    <row r="196" spans="1:7" x14ac:dyDescent="0.25">
      <c r="A196" s="551"/>
      <c r="B196" s="341"/>
      <c r="C196" s="552" t="s">
        <v>390</v>
      </c>
      <c r="D196" s="175"/>
      <c r="E196" s="175"/>
      <c r="F196" s="550"/>
      <c r="G196" s="271"/>
    </row>
    <row r="197" spans="1:7" x14ac:dyDescent="0.25">
      <c r="A197" s="551"/>
      <c r="B197" s="341"/>
      <c r="C197" s="552"/>
      <c r="D197" s="175"/>
      <c r="E197" s="175"/>
      <c r="F197" s="550"/>
      <c r="G197" s="271"/>
    </row>
    <row r="198" spans="1:7" ht="30" x14ac:dyDescent="0.25">
      <c r="A198" s="551"/>
      <c r="B198" s="341"/>
      <c r="C198" s="552" t="s">
        <v>391</v>
      </c>
      <c r="D198" s="175"/>
      <c r="E198" s="175"/>
      <c r="F198" s="550"/>
      <c r="G198" s="271"/>
    </row>
    <row r="199" spans="1:7" x14ac:dyDescent="0.25">
      <c r="A199" s="551"/>
      <c r="B199" s="341"/>
      <c r="C199" s="552"/>
      <c r="D199" s="175"/>
      <c r="E199" s="175"/>
      <c r="F199" s="550"/>
      <c r="G199" s="271"/>
    </row>
    <row r="200" spans="1:7" x14ac:dyDescent="0.25">
      <c r="A200" s="551" t="s">
        <v>19</v>
      </c>
      <c r="B200" s="341"/>
      <c r="C200" s="552" t="s">
        <v>392</v>
      </c>
      <c r="D200" s="175" t="s">
        <v>130</v>
      </c>
      <c r="E200" s="175">
        <v>37.090000000000003</v>
      </c>
      <c r="F200" s="550"/>
      <c r="G200" s="271"/>
    </row>
    <row r="201" spans="1:7" x14ac:dyDescent="0.25">
      <c r="A201" s="551"/>
      <c r="B201" s="341"/>
      <c r="C201" s="552"/>
      <c r="D201" s="175"/>
      <c r="E201" s="175"/>
      <c r="F201" s="550"/>
      <c r="G201" s="271"/>
    </row>
    <row r="202" spans="1:7" x14ac:dyDescent="0.25">
      <c r="A202" s="551"/>
      <c r="B202" s="341"/>
      <c r="C202" s="552" t="s">
        <v>139</v>
      </c>
      <c r="D202" s="175"/>
      <c r="E202" s="175"/>
      <c r="F202" s="550"/>
      <c r="G202" s="271"/>
    </row>
    <row r="203" spans="1:7" x14ac:dyDescent="0.25">
      <c r="A203" s="551"/>
      <c r="B203" s="341"/>
      <c r="C203" s="552"/>
      <c r="D203" s="175"/>
      <c r="E203" s="175"/>
      <c r="F203" s="550"/>
      <c r="G203" s="271"/>
    </row>
    <row r="204" spans="1:7" x14ac:dyDescent="0.25">
      <c r="A204" s="551"/>
      <c r="B204" s="341"/>
      <c r="C204" s="552" t="s">
        <v>393</v>
      </c>
      <c r="D204" s="175"/>
      <c r="E204" s="175"/>
      <c r="F204" s="550"/>
      <c r="G204" s="271"/>
    </row>
    <row r="205" spans="1:7" x14ac:dyDescent="0.25">
      <c r="A205" s="551"/>
      <c r="B205" s="341"/>
      <c r="C205" s="552"/>
      <c r="D205" s="175"/>
      <c r="E205" s="175"/>
      <c r="F205" s="550"/>
      <c r="G205" s="271"/>
    </row>
    <row r="206" spans="1:7" x14ac:dyDescent="0.25">
      <c r="A206" s="551" t="s">
        <v>12</v>
      </c>
      <c r="B206" s="341"/>
      <c r="C206" s="552" t="s">
        <v>643</v>
      </c>
      <c r="D206" s="175" t="s">
        <v>130</v>
      </c>
      <c r="E206" s="175">
        <v>70.819999999999993</v>
      </c>
      <c r="F206" s="550"/>
      <c r="G206" s="271"/>
    </row>
    <row r="207" spans="1:7" x14ac:dyDescent="0.25">
      <c r="A207" s="551"/>
      <c r="B207" s="341"/>
      <c r="C207" s="552"/>
      <c r="D207" s="175"/>
      <c r="E207" s="175"/>
      <c r="F207" s="550"/>
      <c r="G207" s="271"/>
    </row>
    <row r="208" spans="1:7" x14ac:dyDescent="0.25">
      <c r="A208" s="551" t="s">
        <v>16</v>
      </c>
      <c r="B208" s="341"/>
      <c r="C208" s="552" t="s">
        <v>644</v>
      </c>
      <c r="D208" s="175" t="s">
        <v>130</v>
      </c>
      <c r="E208" s="175">
        <f>197.02+14.77</f>
        <v>211.79000000000002</v>
      </c>
      <c r="F208" s="550"/>
      <c r="G208" s="271"/>
    </row>
    <row r="209" spans="1:7" x14ac:dyDescent="0.25">
      <c r="A209" s="551"/>
      <c r="B209" s="341"/>
      <c r="C209" s="552"/>
      <c r="D209" s="175"/>
      <c r="E209" s="175"/>
      <c r="F209" s="550"/>
      <c r="G209" s="271"/>
    </row>
    <row r="210" spans="1:7" s="583" customFormat="1" x14ac:dyDescent="0.25">
      <c r="A210" s="551" t="s">
        <v>11</v>
      </c>
      <c r="B210" s="341"/>
      <c r="C210" s="552" t="s">
        <v>645</v>
      </c>
      <c r="D210" s="175" t="s">
        <v>125</v>
      </c>
      <c r="E210" s="175">
        <v>0.43</v>
      </c>
      <c r="F210" s="550"/>
      <c r="G210" s="271"/>
    </row>
    <row r="211" spans="1:7" x14ac:dyDescent="0.25">
      <c r="A211" s="551"/>
      <c r="B211" s="341"/>
      <c r="C211" s="80"/>
      <c r="D211" s="36"/>
      <c r="E211" s="36"/>
      <c r="F211" s="133"/>
      <c r="G211" s="271"/>
    </row>
    <row r="212" spans="1:7" ht="30" x14ac:dyDescent="0.25">
      <c r="A212" s="551"/>
      <c r="B212" s="341"/>
      <c r="C212" s="552" t="s">
        <v>395</v>
      </c>
      <c r="D212" s="175"/>
      <c r="E212" s="175"/>
      <c r="F212" s="133"/>
      <c r="G212" s="271"/>
    </row>
    <row r="213" spans="1:7" x14ac:dyDescent="0.25">
      <c r="A213" s="551"/>
      <c r="B213" s="341"/>
      <c r="C213" s="552"/>
      <c r="D213" s="175"/>
      <c r="E213" s="175"/>
      <c r="F213" s="133"/>
      <c r="G213" s="271"/>
    </row>
    <row r="214" spans="1:7" x14ac:dyDescent="0.25">
      <c r="A214" s="551" t="s">
        <v>264</v>
      </c>
      <c r="B214" s="341"/>
      <c r="C214" s="552" t="s">
        <v>396</v>
      </c>
      <c r="D214" s="175" t="s">
        <v>130</v>
      </c>
      <c r="E214" s="175">
        <f>7.51+85.59</f>
        <v>93.100000000000009</v>
      </c>
      <c r="F214" s="550"/>
      <c r="G214" s="271"/>
    </row>
    <row r="215" spans="1:7" x14ac:dyDescent="0.25">
      <c r="A215" s="551"/>
      <c r="B215" s="341"/>
      <c r="C215" s="552"/>
      <c r="D215" s="175"/>
      <c r="E215" s="175"/>
      <c r="F215" s="133"/>
      <c r="G215" s="271"/>
    </row>
    <row r="216" spans="1:7" x14ac:dyDescent="0.25">
      <c r="A216" s="551"/>
      <c r="B216" s="341"/>
      <c r="C216" s="552" t="s">
        <v>140</v>
      </c>
      <c r="D216" s="175"/>
      <c r="E216" s="175"/>
      <c r="F216" s="550"/>
      <c r="G216" s="271"/>
    </row>
    <row r="217" spans="1:7" x14ac:dyDescent="0.25">
      <c r="A217" s="551"/>
      <c r="B217" s="341"/>
      <c r="C217" s="552"/>
      <c r="D217" s="175"/>
      <c r="E217" s="175"/>
      <c r="F217" s="550"/>
      <c r="G217" s="271"/>
    </row>
    <row r="218" spans="1:7" x14ac:dyDescent="0.25">
      <c r="A218" s="551" t="s">
        <v>669</v>
      </c>
      <c r="B218" s="341"/>
      <c r="C218" s="552" t="s">
        <v>434</v>
      </c>
      <c r="D218" s="175" t="s">
        <v>7</v>
      </c>
      <c r="E218" s="175">
        <f>103+107</f>
        <v>210</v>
      </c>
      <c r="F218" s="550"/>
      <c r="G218" s="271"/>
    </row>
    <row r="219" spans="1:7" x14ac:dyDescent="0.25">
      <c r="A219" s="551"/>
      <c r="B219" s="341"/>
      <c r="C219" s="552"/>
      <c r="D219" s="175"/>
      <c r="E219" s="175"/>
      <c r="F219" s="550"/>
      <c r="G219" s="271"/>
    </row>
    <row r="220" spans="1:7" x14ac:dyDescent="0.25">
      <c r="A220" s="551" t="s">
        <v>670</v>
      </c>
      <c r="B220" s="341"/>
      <c r="C220" s="552" t="s">
        <v>397</v>
      </c>
      <c r="D220" s="175" t="s">
        <v>7</v>
      </c>
      <c r="E220" s="175">
        <f>22+568</f>
        <v>590</v>
      </c>
      <c r="F220" s="550"/>
      <c r="G220" s="271"/>
    </row>
    <row r="221" spans="1:7" x14ac:dyDescent="0.25">
      <c r="A221" s="551"/>
      <c r="B221" s="341"/>
      <c r="C221" s="552"/>
      <c r="D221" s="175"/>
      <c r="E221" s="175"/>
      <c r="F221" s="550"/>
      <c r="G221" s="271"/>
    </row>
    <row r="222" spans="1:7" x14ac:dyDescent="0.25">
      <c r="A222" s="551" t="s">
        <v>671</v>
      </c>
      <c r="B222" s="341"/>
      <c r="C222" s="552" t="s">
        <v>646</v>
      </c>
      <c r="D222" s="175" t="s">
        <v>7</v>
      </c>
      <c r="E222" s="175">
        <v>7.8</v>
      </c>
      <c r="F222" s="550"/>
      <c r="G222" s="271"/>
    </row>
    <row r="223" spans="1:7" x14ac:dyDescent="0.25">
      <c r="A223" s="551"/>
      <c r="B223" s="341"/>
      <c r="C223" s="552"/>
      <c r="D223" s="175"/>
      <c r="E223" s="175"/>
      <c r="F223" s="550"/>
      <c r="G223" s="271"/>
    </row>
    <row r="224" spans="1:7" x14ac:dyDescent="0.25">
      <c r="A224" s="551" t="s">
        <v>672</v>
      </c>
      <c r="B224" s="341"/>
      <c r="C224" s="552" t="s">
        <v>647</v>
      </c>
      <c r="D224" s="175" t="s">
        <v>7</v>
      </c>
      <c r="E224" s="175">
        <v>7.8</v>
      </c>
      <c r="F224" s="550"/>
      <c r="G224" s="271"/>
    </row>
    <row r="225" spans="1:7" x14ac:dyDescent="0.25">
      <c r="A225" s="551"/>
      <c r="B225" s="341"/>
      <c r="C225" s="80"/>
      <c r="D225" s="36"/>
      <c r="E225" s="36"/>
      <c r="F225" s="133"/>
      <c r="G225" s="134"/>
    </row>
    <row r="226" spans="1:7" x14ac:dyDescent="0.25">
      <c r="A226" s="81"/>
      <c r="B226" s="124"/>
      <c r="C226" s="80"/>
      <c r="D226" s="36"/>
      <c r="E226" s="36"/>
      <c r="F226" s="133"/>
      <c r="G226" s="134"/>
    </row>
    <row r="227" spans="1:7" x14ac:dyDescent="0.25">
      <c r="A227" s="81"/>
      <c r="B227" s="124"/>
      <c r="C227" s="80"/>
      <c r="D227" s="36"/>
      <c r="E227" s="36"/>
      <c r="F227" s="133"/>
      <c r="G227" s="134"/>
    </row>
    <row r="228" spans="1:7" x14ac:dyDescent="0.25">
      <c r="A228" s="81"/>
      <c r="B228" s="124"/>
      <c r="C228" s="80"/>
      <c r="D228" s="36"/>
      <c r="E228" s="36"/>
      <c r="F228" s="133"/>
      <c r="G228" s="134"/>
    </row>
    <row r="229" spans="1:7" x14ac:dyDescent="0.25">
      <c r="A229" s="81"/>
      <c r="B229" s="124"/>
      <c r="C229" s="80"/>
      <c r="D229" s="36"/>
      <c r="E229" s="36"/>
      <c r="F229" s="133"/>
      <c r="G229" s="134"/>
    </row>
    <row r="230" spans="1:7" x14ac:dyDescent="0.25">
      <c r="A230" s="81"/>
      <c r="B230" s="124"/>
      <c r="C230" s="80"/>
      <c r="D230" s="36"/>
      <c r="E230" s="36"/>
      <c r="F230" s="133"/>
      <c r="G230" s="134"/>
    </row>
    <row r="231" spans="1:7" x14ac:dyDescent="0.25">
      <c r="A231" s="81"/>
      <c r="B231" s="124"/>
      <c r="C231" s="80"/>
      <c r="D231" s="36"/>
      <c r="E231" s="36"/>
      <c r="F231" s="133"/>
      <c r="G231" s="134"/>
    </row>
    <row r="232" spans="1:7" x14ac:dyDescent="0.25">
      <c r="A232" s="81"/>
      <c r="B232" s="124"/>
      <c r="C232" s="80"/>
      <c r="D232" s="36"/>
      <c r="E232" s="36"/>
      <c r="F232" s="133"/>
      <c r="G232" s="134"/>
    </row>
    <row r="233" spans="1:7" x14ac:dyDescent="0.25">
      <c r="A233" s="81"/>
      <c r="B233" s="124"/>
      <c r="C233" s="80"/>
      <c r="D233" s="36"/>
      <c r="E233" s="36"/>
      <c r="F233" s="133"/>
      <c r="G233" s="134"/>
    </row>
    <row r="234" spans="1:7" x14ac:dyDescent="0.25">
      <c r="A234" s="81"/>
      <c r="B234" s="124"/>
      <c r="C234" s="80"/>
      <c r="D234" s="36"/>
      <c r="E234" s="36"/>
      <c r="F234" s="133"/>
      <c r="G234" s="134"/>
    </row>
    <row r="235" spans="1:7" x14ac:dyDescent="0.25">
      <c r="A235" s="81"/>
      <c r="B235" s="124"/>
      <c r="C235" s="80"/>
      <c r="D235" s="36"/>
      <c r="E235" s="36"/>
      <c r="F235" s="133"/>
      <c r="G235" s="134"/>
    </row>
    <row r="236" spans="1:7" x14ac:dyDescent="0.25">
      <c r="A236" s="81"/>
      <c r="B236" s="124"/>
      <c r="C236" s="80"/>
      <c r="D236" s="36"/>
      <c r="E236" s="36"/>
      <c r="F236" s="133"/>
      <c r="G236" s="134"/>
    </row>
    <row r="237" spans="1:7" x14ac:dyDescent="0.25">
      <c r="A237" s="81"/>
      <c r="B237" s="124"/>
      <c r="C237" s="80"/>
      <c r="D237" s="36"/>
      <c r="E237" s="36"/>
      <c r="F237" s="133"/>
      <c r="G237" s="134"/>
    </row>
    <row r="238" spans="1:7" x14ac:dyDescent="0.25">
      <c r="A238" s="81"/>
      <c r="B238" s="124"/>
      <c r="C238" s="80"/>
      <c r="D238" s="36"/>
      <c r="E238" s="36"/>
      <c r="F238" s="133"/>
      <c r="G238" s="134"/>
    </row>
    <row r="239" spans="1:7" x14ac:dyDescent="0.25">
      <c r="A239" s="81"/>
      <c r="B239" s="124"/>
      <c r="C239" s="80"/>
      <c r="D239" s="36"/>
      <c r="E239" s="36"/>
      <c r="F239" s="133"/>
      <c r="G239" s="134"/>
    </row>
    <row r="240" spans="1:7" x14ac:dyDescent="0.25">
      <c r="A240" s="81"/>
      <c r="B240" s="124"/>
      <c r="C240" s="80"/>
      <c r="D240" s="36"/>
      <c r="E240" s="36"/>
      <c r="F240" s="133"/>
      <c r="G240" s="134"/>
    </row>
    <row r="241" spans="1:7" x14ac:dyDescent="0.25">
      <c r="A241" s="81"/>
      <c r="B241" s="124"/>
      <c r="C241" s="80"/>
      <c r="D241" s="36"/>
      <c r="E241" s="36"/>
      <c r="F241" s="133"/>
      <c r="G241" s="134"/>
    </row>
    <row r="242" spans="1:7" x14ac:dyDescent="0.25">
      <c r="A242" s="81"/>
      <c r="B242" s="124"/>
      <c r="C242" s="80"/>
      <c r="D242" s="36"/>
      <c r="E242" s="36"/>
      <c r="F242" s="133"/>
      <c r="G242" s="134"/>
    </row>
    <row r="243" spans="1:7" x14ac:dyDescent="0.25">
      <c r="A243" s="81"/>
      <c r="B243" s="124"/>
      <c r="C243" s="80"/>
      <c r="D243" s="36"/>
      <c r="E243" s="36"/>
      <c r="F243" s="133"/>
      <c r="G243" s="134"/>
    </row>
    <row r="244" spans="1:7" x14ac:dyDescent="0.25">
      <c r="A244" s="81"/>
      <c r="B244" s="124"/>
      <c r="C244" s="80"/>
      <c r="D244" s="36"/>
      <c r="E244" s="36"/>
      <c r="F244" s="133"/>
      <c r="G244" s="134"/>
    </row>
    <row r="245" spans="1:7" x14ac:dyDescent="0.25">
      <c r="A245" s="81"/>
      <c r="B245" s="124"/>
      <c r="C245" s="80"/>
      <c r="D245" s="36"/>
      <c r="E245" s="36"/>
      <c r="F245" s="133"/>
      <c r="G245" s="134"/>
    </row>
    <row r="246" spans="1:7" x14ac:dyDescent="0.25">
      <c r="A246" s="81"/>
      <c r="B246" s="124"/>
      <c r="C246" s="80"/>
      <c r="D246" s="36"/>
      <c r="E246" s="36"/>
      <c r="F246" s="133"/>
      <c r="G246" s="134"/>
    </row>
    <row r="247" spans="1:7" x14ac:dyDescent="0.25">
      <c r="A247" s="81"/>
      <c r="B247" s="124"/>
      <c r="C247" s="80"/>
      <c r="D247" s="36"/>
      <c r="E247" s="36"/>
      <c r="F247" s="133"/>
      <c r="G247" s="134"/>
    </row>
    <row r="248" spans="1:7" x14ac:dyDescent="0.25">
      <c r="A248" s="81"/>
      <c r="B248" s="124"/>
      <c r="C248" s="80"/>
      <c r="D248" s="36"/>
      <c r="E248" s="36"/>
      <c r="F248" s="133"/>
      <c r="G248" s="134"/>
    </row>
    <row r="249" spans="1:7" x14ac:dyDescent="0.25">
      <c r="A249" s="81"/>
      <c r="B249" s="124"/>
      <c r="C249" s="80"/>
      <c r="D249" s="36"/>
      <c r="E249" s="36"/>
      <c r="F249" s="133"/>
      <c r="G249" s="134"/>
    </row>
    <row r="250" spans="1:7" ht="15.6" thickBot="1" x14ac:dyDescent="0.3">
      <c r="A250" s="143"/>
      <c r="B250" s="144"/>
      <c r="C250" s="145"/>
      <c r="D250" s="94"/>
      <c r="E250" s="94"/>
      <c r="F250" s="135"/>
      <c r="G250" s="136"/>
    </row>
    <row r="251" spans="1:7" x14ac:dyDescent="0.25">
      <c r="A251" s="806"/>
      <c r="B251" s="807"/>
      <c r="C251" s="807"/>
      <c r="D251" s="52"/>
      <c r="E251" s="52"/>
      <c r="F251" s="53"/>
      <c r="G251" s="139"/>
    </row>
    <row r="252" spans="1:7" x14ac:dyDescent="0.25">
      <c r="A252" s="786" t="s">
        <v>852</v>
      </c>
      <c r="B252" s="787"/>
      <c r="C252" s="787"/>
      <c r="D252" s="55"/>
      <c r="E252" s="55"/>
      <c r="F252" s="56"/>
      <c r="G252" s="567"/>
    </row>
    <row r="253" spans="1:7" ht="15.6" thickBot="1" x14ac:dyDescent="0.3">
      <c r="A253" s="804"/>
      <c r="B253" s="805"/>
      <c r="C253" s="805"/>
      <c r="D253" s="57"/>
      <c r="E253" s="57"/>
      <c r="F253" s="58"/>
      <c r="G253" s="140"/>
    </row>
    <row r="254" spans="1:7" x14ac:dyDescent="0.25">
      <c r="A254" s="217"/>
      <c r="B254" s="162"/>
      <c r="C254" s="280"/>
      <c r="D254" s="162"/>
      <c r="E254" s="162"/>
      <c r="F254" s="554"/>
      <c r="G254" s="554"/>
    </row>
    <row r="255" spans="1:7" x14ac:dyDescent="0.25">
      <c r="A255" s="783" t="str">
        <f>C261</f>
        <v>SECTION 8 : ABLUTION FACILITIES</v>
      </c>
      <c r="B255" s="783"/>
      <c r="C255" s="783"/>
      <c r="D255" s="783"/>
      <c r="E255" s="783"/>
      <c r="F255" s="783"/>
      <c r="G255" s="783"/>
    </row>
    <row r="256" spans="1:7" ht="15.6" thickBot="1" x14ac:dyDescent="0.3">
      <c r="A256" s="222"/>
      <c r="B256" s="162"/>
      <c r="C256" s="280"/>
      <c r="D256" s="162"/>
      <c r="E256" s="162"/>
      <c r="F256" s="554"/>
      <c r="G256" s="554"/>
    </row>
    <row r="257" spans="1:7" x14ac:dyDescent="0.25">
      <c r="A257" s="163"/>
      <c r="B257" s="164"/>
      <c r="C257" s="164"/>
      <c r="D257" s="164"/>
      <c r="E257" s="164"/>
      <c r="F257" s="555"/>
      <c r="G257" s="556"/>
    </row>
    <row r="258" spans="1:7" x14ac:dyDescent="0.25">
      <c r="A258" s="168" t="s">
        <v>126</v>
      </c>
      <c r="B258" s="169" t="s">
        <v>127</v>
      </c>
      <c r="C258" s="169" t="s">
        <v>0</v>
      </c>
      <c r="D258" s="169" t="s">
        <v>1</v>
      </c>
      <c r="E258" s="169" t="s">
        <v>26</v>
      </c>
      <c r="F258" s="557" t="s">
        <v>2</v>
      </c>
      <c r="G258" s="558" t="s">
        <v>3</v>
      </c>
    </row>
    <row r="259" spans="1:7" x14ac:dyDescent="0.25">
      <c r="A259" s="168" t="s">
        <v>128</v>
      </c>
      <c r="B259" s="169" t="s">
        <v>129</v>
      </c>
      <c r="C259" s="172"/>
      <c r="D259" s="173"/>
      <c r="E259" s="173"/>
      <c r="F259" s="550"/>
      <c r="G259" s="271"/>
    </row>
    <row r="260" spans="1:7" ht="15.6" thickBot="1" x14ac:dyDescent="0.3">
      <c r="A260" s="177"/>
      <c r="B260" s="178"/>
      <c r="C260" s="178"/>
      <c r="D260" s="178"/>
      <c r="E260" s="178"/>
      <c r="F260" s="559"/>
      <c r="G260" s="560"/>
    </row>
    <row r="261" spans="1:7" x14ac:dyDescent="0.25">
      <c r="A261" s="551"/>
      <c r="B261" s="341"/>
      <c r="C261" s="579" t="str">
        <f>C186</f>
        <v>SECTION 8 : ABLUTION FACILITIES</v>
      </c>
      <c r="D261" s="175"/>
      <c r="E261" s="175"/>
      <c r="F261" s="550"/>
      <c r="G261" s="271"/>
    </row>
    <row r="262" spans="1:7" ht="24.6" customHeight="1" x14ac:dyDescent="0.25">
      <c r="A262" s="551"/>
      <c r="B262" s="341"/>
      <c r="C262" s="580" t="str">
        <f>C187</f>
        <v xml:space="preserve">REFURBISHMENT OF TLOKWENG CEMETERY </v>
      </c>
      <c r="D262" s="175"/>
      <c r="E262" s="175"/>
      <c r="F262" s="550"/>
      <c r="G262" s="271"/>
    </row>
    <row r="263" spans="1:7" x14ac:dyDescent="0.25">
      <c r="A263" s="137"/>
      <c r="B263" s="69"/>
      <c r="C263" s="149"/>
      <c r="D263" s="69"/>
      <c r="E263" s="69"/>
      <c r="F263" s="150"/>
      <c r="G263" s="123"/>
    </row>
    <row r="264" spans="1:7" x14ac:dyDescent="0.25">
      <c r="A264" s="137"/>
      <c r="B264" s="69"/>
      <c r="C264" s="254"/>
      <c r="D264" s="254"/>
      <c r="E264" s="254"/>
      <c r="F264" s="581"/>
      <c r="G264" s="123"/>
    </row>
    <row r="265" spans="1:7" x14ac:dyDescent="0.25">
      <c r="A265" s="81"/>
      <c r="B265" s="124"/>
      <c r="C265" s="552" t="s">
        <v>137</v>
      </c>
      <c r="D265" s="175"/>
      <c r="E265" s="175"/>
      <c r="F265" s="550"/>
      <c r="G265" s="134"/>
    </row>
    <row r="266" spans="1:7" x14ac:dyDescent="0.25">
      <c r="A266" s="81"/>
      <c r="B266" s="124"/>
      <c r="C266" s="552"/>
      <c r="D266" s="175"/>
      <c r="E266" s="175"/>
      <c r="F266" s="550"/>
      <c r="G266" s="134"/>
    </row>
    <row r="267" spans="1:7" x14ac:dyDescent="0.25">
      <c r="A267" s="81"/>
      <c r="B267" s="124"/>
      <c r="C267" s="552" t="s">
        <v>142</v>
      </c>
      <c r="D267" s="175"/>
      <c r="E267" s="175"/>
      <c r="F267" s="550"/>
      <c r="G267" s="134"/>
    </row>
    <row r="268" spans="1:7" x14ac:dyDescent="0.25">
      <c r="A268" s="81"/>
      <c r="B268" s="124"/>
      <c r="C268" s="552"/>
      <c r="D268" s="175"/>
      <c r="E268" s="175"/>
      <c r="F268" s="550"/>
      <c r="G268" s="134"/>
    </row>
    <row r="269" spans="1:7" x14ac:dyDescent="0.25">
      <c r="A269" s="81"/>
      <c r="B269" s="124"/>
      <c r="C269" s="552" t="s">
        <v>398</v>
      </c>
      <c r="D269" s="175"/>
      <c r="E269" s="175"/>
      <c r="F269" s="550"/>
      <c r="G269" s="134"/>
    </row>
    <row r="270" spans="1:7" x14ac:dyDescent="0.25">
      <c r="A270" s="81"/>
      <c r="B270" s="124"/>
      <c r="C270" s="552"/>
      <c r="D270" s="175"/>
      <c r="E270" s="175"/>
      <c r="F270" s="550"/>
      <c r="G270" s="134"/>
    </row>
    <row r="271" spans="1:7" ht="30" x14ac:dyDescent="0.25">
      <c r="A271" s="81"/>
      <c r="B271" s="124"/>
      <c r="C271" s="552" t="s">
        <v>399</v>
      </c>
      <c r="D271" s="175"/>
      <c r="E271" s="175"/>
      <c r="F271" s="550"/>
      <c r="G271" s="134"/>
    </row>
    <row r="272" spans="1:7" x14ac:dyDescent="0.25">
      <c r="A272" s="551"/>
      <c r="B272" s="341"/>
      <c r="C272" s="552"/>
      <c r="D272" s="175"/>
      <c r="E272" s="175"/>
      <c r="F272" s="550"/>
      <c r="G272" s="134"/>
    </row>
    <row r="273" spans="1:7" ht="45" x14ac:dyDescent="0.25">
      <c r="A273" s="551" t="s">
        <v>21</v>
      </c>
      <c r="B273" s="341"/>
      <c r="C273" s="552" t="s">
        <v>400</v>
      </c>
      <c r="D273" s="175" t="s">
        <v>130</v>
      </c>
      <c r="E273" s="175">
        <f>104.23+22</f>
        <v>126.23</v>
      </c>
      <c r="F273" s="550"/>
      <c r="G273" s="271"/>
    </row>
    <row r="274" spans="1:7" x14ac:dyDescent="0.25">
      <c r="A274" s="551"/>
      <c r="B274" s="341"/>
      <c r="C274" s="552"/>
      <c r="D274" s="175"/>
      <c r="E274" s="175"/>
      <c r="F274" s="550"/>
      <c r="G274" s="271"/>
    </row>
    <row r="275" spans="1:7" ht="45" x14ac:dyDescent="0.25">
      <c r="A275" s="551"/>
      <c r="B275" s="341"/>
      <c r="C275" s="552" t="s">
        <v>401</v>
      </c>
      <c r="D275" s="175"/>
      <c r="E275" s="175"/>
      <c r="F275" s="550"/>
      <c r="G275" s="271"/>
    </row>
    <row r="276" spans="1:7" x14ac:dyDescent="0.25">
      <c r="A276" s="551"/>
      <c r="B276" s="341"/>
      <c r="C276" s="552"/>
      <c r="D276" s="175"/>
      <c r="E276" s="175"/>
      <c r="F276" s="550"/>
      <c r="G276" s="271"/>
    </row>
    <row r="277" spans="1:7" x14ac:dyDescent="0.25">
      <c r="A277" s="551" t="s">
        <v>568</v>
      </c>
      <c r="B277" s="341"/>
      <c r="C277" s="552" t="s">
        <v>402</v>
      </c>
      <c r="D277" s="175" t="s">
        <v>130</v>
      </c>
      <c r="E277" s="175">
        <f>37.09+3.51</f>
        <v>40.6</v>
      </c>
      <c r="F277" s="550"/>
      <c r="G277" s="271"/>
    </row>
    <row r="278" spans="1:7" x14ac:dyDescent="0.25">
      <c r="A278" s="551"/>
      <c r="B278" s="341"/>
      <c r="C278" s="80"/>
      <c r="D278" s="36"/>
      <c r="E278" s="36"/>
      <c r="F278" s="133"/>
      <c r="G278" s="134"/>
    </row>
    <row r="279" spans="1:7" x14ac:dyDescent="0.25">
      <c r="A279" s="81"/>
      <c r="B279" s="124"/>
      <c r="C279" s="80"/>
      <c r="D279" s="36"/>
      <c r="E279" s="36"/>
      <c r="F279" s="133"/>
      <c r="G279" s="134"/>
    </row>
    <row r="280" spans="1:7" x14ac:dyDescent="0.25">
      <c r="A280" s="81"/>
      <c r="B280" s="124"/>
      <c r="C280" s="80"/>
      <c r="D280" s="36"/>
      <c r="E280" s="36"/>
      <c r="F280" s="133"/>
      <c r="G280" s="134"/>
    </row>
    <row r="281" spans="1:7" x14ac:dyDescent="0.25">
      <c r="A281" s="81"/>
      <c r="B281" s="124"/>
      <c r="C281" s="80"/>
      <c r="D281" s="36"/>
      <c r="E281" s="36"/>
      <c r="F281" s="133"/>
      <c r="G281" s="134"/>
    </row>
    <row r="282" spans="1:7" x14ac:dyDescent="0.25">
      <c r="A282" s="81"/>
      <c r="B282" s="124"/>
      <c r="C282" s="80"/>
      <c r="D282" s="36"/>
      <c r="E282" s="36"/>
      <c r="F282" s="133"/>
      <c r="G282" s="134"/>
    </row>
    <row r="283" spans="1:7" x14ac:dyDescent="0.25">
      <c r="A283" s="81"/>
      <c r="B283" s="124"/>
      <c r="C283" s="80"/>
      <c r="D283" s="36"/>
      <c r="E283" s="36"/>
      <c r="F283" s="133"/>
      <c r="G283" s="134"/>
    </row>
    <row r="284" spans="1:7" x14ac:dyDescent="0.25">
      <c r="A284" s="81"/>
      <c r="B284" s="124"/>
      <c r="C284" s="80"/>
      <c r="D284" s="36"/>
      <c r="E284" s="36"/>
      <c r="F284" s="133"/>
      <c r="G284" s="134"/>
    </row>
    <row r="285" spans="1:7" x14ac:dyDescent="0.25">
      <c r="A285" s="81"/>
      <c r="B285" s="124"/>
      <c r="C285" s="80"/>
      <c r="D285" s="36"/>
      <c r="E285" s="36"/>
      <c r="F285" s="133"/>
      <c r="G285" s="134"/>
    </row>
    <row r="286" spans="1:7" x14ac:dyDescent="0.25">
      <c r="A286" s="81"/>
      <c r="B286" s="124"/>
      <c r="C286" s="80"/>
      <c r="D286" s="36"/>
      <c r="E286" s="36"/>
      <c r="F286" s="133"/>
      <c r="G286" s="134"/>
    </row>
    <row r="287" spans="1:7" x14ac:dyDescent="0.25">
      <c r="A287" s="81"/>
      <c r="B287" s="124"/>
      <c r="C287" s="80"/>
      <c r="D287" s="36"/>
      <c r="E287" s="36"/>
      <c r="F287" s="133"/>
      <c r="G287" s="134"/>
    </row>
    <row r="288" spans="1:7" x14ac:dyDescent="0.25">
      <c r="A288" s="81"/>
      <c r="B288" s="124"/>
      <c r="C288" s="80"/>
      <c r="D288" s="36"/>
      <c r="E288" s="36"/>
      <c r="F288" s="133"/>
      <c r="G288" s="134"/>
    </row>
    <row r="289" spans="1:7" x14ac:dyDescent="0.25">
      <c r="A289" s="81"/>
      <c r="B289" s="124"/>
      <c r="C289" s="80"/>
      <c r="D289" s="36"/>
      <c r="E289" s="36"/>
      <c r="F289" s="133"/>
      <c r="G289" s="134"/>
    </row>
    <row r="290" spans="1:7" x14ac:dyDescent="0.25">
      <c r="A290" s="81"/>
      <c r="B290" s="124"/>
      <c r="C290" s="80"/>
      <c r="D290" s="36"/>
      <c r="E290" s="36"/>
      <c r="F290" s="133"/>
      <c r="G290" s="134"/>
    </row>
    <row r="291" spans="1:7" x14ac:dyDescent="0.25">
      <c r="A291" s="81"/>
      <c r="B291" s="124"/>
      <c r="C291" s="80"/>
      <c r="D291" s="36"/>
      <c r="E291" s="36"/>
      <c r="F291" s="133"/>
      <c r="G291" s="134"/>
    </row>
    <row r="292" spans="1:7" x14ac:dyDescent="0.25">
      <c r="A292" s="81"/>
      <c r="B292" s="124"/>
      <c r="C292" s="80"/>
      <c r="D292" s="36"/>
      <c r="E292" s="36"/>
      <c r="F292" s="133"/>
      <c r="G292" s="134"/>
    </row>
    <row r="293" spans="1:7" x14ac:dyDescent="0.25">
      <c r="A293" s="81"/>
      <c r="B293" s="124"/>
      <c r="C293" s="80"/>
      <c r="D293" s="36"/>
      <c r="E293" s="36"/>
      <c r="F293" s="133"/>
      <c r="G293" s="134"/>
    </row>
    <row r="294" spans="1:7" x14ac:dyDescent="0.25">
      <c r="A294" s="81"/>
      <c r="B294" s="124"/>
      <c r="C294" s="80"/>
      <c r="D294" s="36"/>
      <c r="E294" s="36"/>
      <c r="F294" s="133"/>
      <c r="G294" s="134"/>
    </row>
    <row r="295" spans="1:7" x14ac:dyDescent="0.25">
      <c r="A295" s="81"/>
      <c r="B295" s="124"/>
      <c r="C295" s="80"/>
      <c r="D295" s="36"/>
      <c r="E295" s="36"/>
      <c r="F295" s="133"/>
      <c r="G295" s="134"/>
    </row>
    <row r="296" spans="1:7" x14ac:dyDescent="0.25">
      <c r="A296" s="81"/>
      <c r="B296" s="124"/>
      <c r="C296" s="80"/>
      <c r="D296" s="36"/>
      <c r="E296" s="36"/>
      <c r="F296" s="133"/>
      <c r="G296" s="134"/>
    </row>
    <row r="297" spans="1:7" x14ac:dyDescent="0.25">
      <c r="A297" s="81"/>
      <c r="B297" s="124"/>
      <c r="C297" s="80"/>
      <c r="D297" s="36"/>
      <c r="E297" s="36"/>
      <c r="F297" s="133"/>
      <c r="G297" s="134"/>
    </row>
    <row r="298" spans="1:7" x14ac:dyDescent="0.25">
      <c r="A298" s="81"/>
      <c r="B298" s="124"/>
      <c r="C298" s="80"/>
      <c r="D298" s="36"/>
      <c r="E298" s="36"/>
      <c r="F298" s="133"/>
      <c r="G298" s="134"/>
    </row>
    <row r="299" spans="1:7" x14ac:dyDescent="0.25">
      <c r="A299" s="81"/>
      <c r="B299" s="124"/>
      <c r="C299" s="80"/>
      <c r="D299" s="36"/>
      <c r="E299" s="36"/>
      <c r="F299" s="133"/>
      <c r="G299" s="134"/>
    </row>
    <row r="300" spans="1:7" x14ac:dyDescent="0.25">
      <c r="A300" s="81"/>
      <c r="B300" s="124"/>
      <c r="C300" s="80"/>
      <c r="D300" s="36"/>
      <c r="E300" s="36"/>
      <c r="F300" s="133"/>
      <c r="G300" s="134"/>
    </row>
    <row r="301" spans="1:7" x14ac:dyDescent="0.25">
      <c r="A301" s="81"/>
      <c r="B301" s="124"/>
      <c r="C301" s="80"/>
      <c r="D301" s="36"/>
      <c r="E301" s="36"/>
      <c r="F301" s="133"/>
      <c r="G301" s="134"/>
    </row>
    <row r="302" spans="1:7" x14ac:dyDescent="0.25">
      <c r="A302" s="81"/>
      <c r="B302" s="124"/>
      <c r="C302" s="80"/>
      <c r="D302" s="36"/>
      <c r="E302" s="36"/>
      <c r="F302" s="133"/>
      <c r="G302" s="134"/>
    </row>
    <row r="303" spans="1:7" x14ac:dyDescent="0.25">
      <c r="A303" s="81"/>
      <c r="B303" s="124"/>
      <c r="C303" s="80"/>
      <c r="D303" s="36"/>
      <c r="E303" s="36"/>
      <c r="F303" s="133"/>
      <c r="G303" s="134"/>
    </row>
    <row r="304" spans="1:7" x14ac:dyDescent="0.25">
      <c r="A304" s="81"/>
      <c r="B304" s="124"/>
      <c r="C304" s="80"/>
      <c r="D304" s="36"/>
      <c r="E304" s="36"/>
      <c r="F304" s="133"/>
      <c r="G304" s="134"/>
    </row>
    <row r="305" spans="1:7" x14ac:dyDescent="0.25">
      <c r="A305" s="81"/>
      <c r="B305" s="124"/>
      <c r="C305" s="80"/>
      <c r="D305" s="36"/>
      <c r="E305" s="36"/>
      <c r="F305" s="133"/>
      <c r="G305" s="134"/>
    </row>
    <row r="306" spans="1:7" x14ac:dyDescent="0.25">
      <c r="A306" s="81"/>
      <c r="B306" s="124"/>
      <c r="C306" s="80"/>
      <c r="D306" s="36"/>
      <c r="E306" s="36"/>
      <c r="F306" s="133"/>
      <c r="G306" s="134"/>
    </row>
    <row r="307" spans="1:7" x14ac:dyDescent="0.25">
      <c r="A307" s="81"/>
      <c r="B307" s="124"/>
      <c r="C307" s="80"/>
      <c r="D307" s="36"/>
      <c r="E307" s="36"/>
      <c r="F307" s="133"/>
      <c r="G307" s="134"/>
    </row>
    <row r="308" spans="1:7" x14ac:dyDescent="0.25">
      <c r="A308" s="81"/>
      <c r="B308" s="124"/>
      <c r="C308" s="80"/>
      <c r="D308" s="36"/>
      <c r="E308" s="36"/>
      <c r="F308" s="133"/>
      <c r="G308" s="134"/>
    </row>
    <row r="309" spans="1:7" x14ac:dyDescent="0.25">
      <c r="A309" s="81"/>
      <c r="B309" s="124"/>
      <c r="C309" s="80"/>
      <c r="D309" s="36"/>
      <c r="E309" s="36"/>
      <c r="F309" s="133"/>
      <c r="G309" s="134"/>
    </row>
    <row r="310" spans="1:7" x14ac:dyDescent="0.25">
      <c r="A310" s="81"/>
      <c r="B310" s="124"/>
      <c r="C310" s="80"/>
      <c r="D310" s="36"/>
      <c r="E310" s="36"/>
      <c r="F310" s="133"/>
      <c r="G310" s="134"/>
    </row>
    <row r="311" spans="1:7" x14ac:dyDescent="0.25">
      <c r="A311" s="81"/>
      <c r="B311" s="124"/>
      <c r="C311" s="80"/>
      <c r="D311" s="36"/>
      <c r="E311" s="36"/>
      <c r="F311" s="133"/>
      <c r="G311" s="134"/>
    </row>
    <row r="312" spans="1:7" x14ac:dyDescent="0.25">
      <c r="A312" s="81"/>
      <c r="B312" s="124"/>
      <c r="C312" s="80"/>
      <c r="D312" s="36"/>
      <c r="E312" s="36"/>
      <c r="F312" s="133"/>
      <c r="G312" s="134"/>
    </row>
    <row r="313" spans="1:7" x14ac:dyDescent="0.25">
      <c r="A313" s="81"/>
      <c r="B313" s="124"/>
      <c r="C313" s="80"/>
      <c r="D313" s="36"/>
      <c r="E313" s="36"/>
      <c r="F313" s="133"/>
      <c r="G313" s="134"/>
    </row>
    <row r="314" spans="1:7" x14ac:dyDescent="0.25">
      <c r="A314" s="81"/>
      <c r="B314" s="124"/>
      <c r="C314" s="80"/>
      <c r="D314" s="36"/>
      <c r="E314" s="36"/>
      <c r="F314" s="133"/>
      <c r="G314" s="134"/>
    </row>
    <row r="315" spans="1:7" x14ac:dyDescent="0.25">
      <c r="A315" s="81"/>
      <c r="B315" s="124"/>
      <c r="C315" s="80"/>
      <c r="D315" s="36"/>
      <c r="E315" s="36"/>
      <c r="F315" s="133"/>
      <c r="G315" s="134"/>
    </row>
    <row r="316" spans="1:7" x14ac:dyDescent="0.25">
      <c r="A316" s="81"/>
      <c r="B316" s="124"/>
      <c r="C316" s="80"/>
      <c r="D316" s="36"/>
      <c r="E316" s="36"/>
      <c r="F316" s="133"/>
      <c r="G316" s="134"/>
    </row>
    <row r="317" spans="1:7" x14ac:dyDescent="0.25">
      <c r="A317" s="81"/>
      <c r="B317" s="124"/>
      <c r="C317" s="80"/>
      <c r="D317" s="36"/>
      <c r="E317" s="36"/>
      <c r="F317" s="133"/>
      <c r="G317" s="134"/>
    </row>
    <row r="318" spans="1:7" x14ac:dyDescent="0.25">
      <c r="A318" s="81"/>
      <c r="B318" s="124"/>
      <c r="C318" s="80"/>
      <c r="D318" s="36"/>
      <c r="E318" s="36"/>
      <c r="F318" s="133"/>
      <c r="G318" s="134"/>
    </row>
    <row r="319" spans="1:7" x14ac:dyDescent="0.25">
      <c r="A319" s="81"/>
      <c r="B319" s="124"/>
      <c r="C319" s="80"/>
      <c r="D319" s="36"/>
      <c r="E319" s="36"/>
      <c r="F319" s="133"/>
      <c r="G319" s="134"/>
    </row>
    <row r="320" spans="1:7" x14ac:dyDescent="0.25">
      <c r="A320" s="81"/>
      <c r="B320" s="124"/>
      <c r="C320" s="80"/>
      <c r="D320" s="36"/>
      <c r="E320" s="36"/>
      <c r="F320" s="133"/>
      <c r="G320" s="134"/>
    </row>
    <row r="321" spans="1:7" ht="15.6" thickBot="1" x14ac:dyDescent="0.3">
      <c r="A321" s="143"/>
      <c r="B321" s="144"/>
      <c r="C321" s="145"/>
      <c r="D321" s="94"/>
      <c r="E321" s="94"/>
      <c r="F321" s="135"/>
      <c r="G321" s="136"/>
    </row>
    <row r="322" spans="1:7" x14ac:dyDescent="0.25">
      <c r="A322" s="784"/>
      <c r="B322" s="785"/>
      <c r="C322" s="785"/>
      <c r="D322" s="208"/>
      <c r="E322" s="208"/>
      <c r="F322" s="209"/>
      <c r="G322" s="561"/>
    </row>
    <row r="323" spans="1:7" x14ac:dyDescent="0.25">
      <c r="A323" s="786" t="s">
        <v>852</v>
      </c>
      <c r="B323" s="787"/>
      <c r="C323" s="787"/>
      <c r="D323" s="211"/>
      <c r="E323" s="211"/>
      <c r="F323" s="212"/>
      <c r="G323" s="567"/>
    </row>
    <row r="324" spans="1:7" ht="15.6" thickBot="1" x14ac:dyDescent="0.3">
      <c r="A324" s="788"/>
      <c r="B324" s="789"/>
      <c r="C324" s="789"/>
      <c r="D324" s="214"/>
      <c r="E324" s="214"/>
      <c r="F324" s="215"/>
      <c r="G324" s="562"/>
    </row>
    <row r="325" spans="1:7" x14ac:dyDescent="0.25">
      <c r="A325" s="217"/>
      <c r="B325" s="162"/>
      <c r="C325" s="280"/>
      <c r="D325" s="162"/>
      <c r="E325" s="162"/>
      <c r="F325" s="554"/>
      <c r="G325" s="554"/>
    </row>
    <row r="326" spans="1:7" x14ac:dyDescent="0.25">
      <c r="A326" s="783" t="str">
        <f>C332</f>
        <v>SECTION 8 : ABLUTION FACILITIES</v>
      </c>
      <c r="B326" s="783"/>
      <c r="C326" s="783"/>
      <c r="D326" s="783"/>
      <c r="E326" s="783"/>
      <c r="F326" s="783"/>
      <c r="G326" s="783"/>
    </row>
    <row r="327" spans="1:7" ht="15.6" thickBot="1" x14ac:dyDescent="0.3">
      <c r="A327" s="222"/>
      <c r="B327" s="162"/>
      <c r="C327" s="280"/>
      <c r="D327" s="162"/>
      <c r="E327" s="162"/>
      <c r="F327" s="554"/>
      <c r="G327" s="554"/>
    </row>
    <row r="328" spans="1:7" x14ac:dyDescent="0.25">
      <c r="A328" s="163"/>
      <c r="B328" s="164"/>
      <c r="C328" s="164"/>
      <c r="D328" s="164"/>
      <c r="E328" s="164"/>
      <c r="F328" s="555"/>
      <c r="G328" s="556"/>
    </row>
    <row r="329" spans="1:7" x14ac:dyDescent="0.25">
      <c r="A329" s="168" t="s">
        <v>126</v>
      </c>
      <c r="B329" s="169" t="s">
        <v>127</v>
      </c>
      <c r="C329" s="169" t="s">
        <v>0</v>
      </c>
      <c r="D329" s="169" t="s">
        <v>1</v>
      </c>
      <c r="E329" s="169" t="s">
        <v>26</v>
      </c>
      <c r="F329" s="557" t="s">
        <v>2</v>
      </c>
      <c r="G329" s="558" t="s">
        <v>3</v>
      </c>
    </row>
    <row r="330" spans="1:7" x14ac:dyDescent="0.25">
      <c r="A330" s="168" t="s">
        <v>128</v>
      </c>
      <c r="B330" s="169" t="s">
        <v>129</v>
      </c>
      <c r="C330" s="91"/>
      <c r="D330" s="35"/>
      <c r="E330" s="35"/>
      <c r="F330" s="133"/>
      <c r="G330" s="134"/>
    </row>
    <row r="331" spans="1:7" ht="15.6" thickBot="1" x14ac:dyDescent="0.3">
      <c r="A331" s="120"/>
      <c r="B331" s="178"/>
      <c r="C331" s="178"/>
      <c r="D331" s="178"/>
      <c r="E331" s="178"/>
      <c r="F331" s="559"/>
      <c r="G331" s="560"/>
    </row>
    <row r="332" spans="1:7" x14ac:dyDescent="0.25">
      <c r="A332" s="81"/>
      <c r="B332" s="341"/>
      <c r="C332" s="579" t="str">
        <f>C261</f>
        <v>SECTION 8 : ABLUTION FACILITIES</v>
      </c>
      <c r="D332" s="175"/>
      <c r="E332" s="175"/>
      <c r="F332" s="550"/>
      <c r="G332" s="271"/>
    </row>
    <row r="333" spans="1:7" ht="31.2" customHeight="1" x14ac:dyDescent="0.25">
      <c r="A333" s="81"/>
      <c r="B333" s="341"/>
      <c r="C333" s="580" t="str">
        <f>C262</f>
        <v xml:space="preserve">REFURBISHMENT OF TLOKWENG CEMETERY </v>
      </c>
      <c r="D333" s="175"/>
      <c r="E333" s="175"/>
      <c r="F333" s="550"/>
      <c r="G333" s="271"/>
    </row>
    <row r="334" spans="1:7" x14ac:dyDescent="0.25">
      <c r="A334" s="81"/>
      <c r="B334" s="341"/>
      <c r="C334" s="552"/>
      <c r="D334" s="175"/>
      <c r="E334" s="175"/>
      <c r="F334" s="550"/>
      <c r="G334" s="271"/>
    </row>
    <row r="335" spans="1:7" x14ac:dyDescent="0.25">
      <c r="A335" s="81"/>
      <c r="B335" s="341"/>
      <c r="C335" s="552" t="s">
        <v>141</v>
      </c>
      <c r="D335" s="175"/>
      <c r="E335" s="175"/>
      <c r="F335" s="550"/>
      <c r="G335" s="271"/>
    </row>
    <row r="336" spans="1:7" x14ac:dyDescent="0.25">
      <c r="A336" s="81"/>
      <c r="B336" s="341"/>
      <c r="C336" s="552"/>
      <c r="D336" s="175"/>
      <c r="E336" s="175"/>
      <c r="F336" s="550"/>
      <c r="G336" s="271"/>
    </row>
    <row r="337" spans="1:7" x14ac:dyDescent="0.25">
      <c r="A337" s="81"/>
      <c r="B337" s="341"/>
      <c r="C337" s="552" t="s">
        <v>146</v>
      </c>
      <c r="D337" s="175"/>
      <c r="E337" s="175"/>
      <c r="F337" s="550"/>
      <c r="G337" s="271"/>
    </row>
    <row r="338" spans="1:7" x14ac:dyDescent="0.25">
      <c r="A338" s="81"/>
      <c r="B338" s="341"/>
      <c r="C338" s="552"/>
      <c r="D338" s="175"/>
      <c r="E338" s="175"/>
      <c r="F338" s="550"/>
      <c r="G338" s="271"/>
    </row>
    <row r="339" spans="1:7" x14ac:dyDescent="0.25">
      <c r="A339" s="551"/>
      <c r="B339" s="341"/>
      <c r="C339" s="552" t="s">
        <v>122</v>
      </c>
      <c r="D339" s="175"/>
      <c r="E339" s="175"/>
      <c r="F339" s="550"/>
      <c r="G339" s="271"/>
    </row>
    <row r="340" spans="1:7" x14ac:dyDescent="0.25">
      <c r="A340" s="551"/>
      <c r="B340" s="341"/>
      <c r="C340" s="552"/>
      <c r="D340" s="175"/>
      <c r="E340" s="175"/>
      <c r="F340" s="550"/>
      <c r="G340" s="271"/>
    </row>
    <row r="341" spans="1:7" x14ac:dyDescent="0.25">
      <c r="A341" s="551" t="s">
        <v>673</v>
      </c>
      <c r="B341" s="341"/>
      <c r="C341" s="552" t="s">
        <v>706</v>
      </c>
      <c r="D341" s="175" t="s">
        <v>130</v>
      </c>
      <c r="E341" s="175">
        <v>1</v>
      </c>
      <c r="F341" s="550"/>
      <c r="G341" s="271"/>
    </row>
    <row r="342" spans="1:7" x14ac:dyDescent="0.25">
      <c r="A342" s="551"/>
      <c r="B342" s="341"/>
      <c r="C342" s="552"/>
      <c r="D342" s="175"/>
      <c r="E342" s="175"/>
      <c r="F342" s="550"/>
      <c r="G342" s="271"/>
    </row>
    <row r="343" spans="1:7" x14ac:dyDescent="0.25">
      <c r="A343" s="551"/>
      <c r="B343" s="341"/>
      <c r="C343" s="552"/>
      <c r="D343" s="175"/>
      <c r="E343" s="175"/>
      <c r="F343" s="550"/>
      <c r="G343" s="271"/>
    </row>
    <row r="344" spans="1:7" ht="60" x14ac:dyDescent="0.25">
      <c r="A344" s="551"/>
      <c r="B344" s="341"/>
      <c r="C344" s="552" t="s">
        <v>426</v>
      </c>
      <c r="D344" s="175"/>
      <c r="E344" s="175"/>
      <c r="F344" s="550"/>
      <c r="G344" s="271"/>
    </row>
    <row r="345" spans="1:7" x14ac:dyDescent="0.25">
      <c r="A345" s="551"/>
      <c r="B345" s="341"/>
      <c r="C345" s="552"/>
      <c r="D345" s="175"/>
      <c r="E345" s="175"/>
      <c r="F345" s="550"/>
      <c r="G345" s="271"/>
    </row>
    <row r="346" spans="1:7" x14ac:dyDescent="0.25">
      <c r="A346" s="551" t="s">
        <v>674</v>
      </c>
      <c r="B346" s="341"/>
      <c r="C346" s="552" t="s">
        <v>648</v>
      </c>
      <c r="D346" s="175" t="s">
        <v>6</v>
      </c>
      <c r="E346" s="175">
        <v>8</v>
      </c>
      <c r="F346" s="550"/>
      <c r="G346" s="271"/>
    </row>
    <row r="347" spans="1:7" x14ac:dyDescent="0.25">
      <c r="A347" s="551"/>
      <c r="B347" s="341"/>
      <c r="C347" s="552"/>
      <c r="D347" s="175"/>
      <c r="E347" s="175"/>
      <c r="F347" s="550"/>
      <c r="G347" s="271"/>
    </row>
    <row r="348" spans="1:7" x14ac:dyDescent="0.25">
      <c r="A348" s="551" t="s">
        <v>675</v>
      </c>
      <c r="B348" s="341"/>
      <c r="C348" s="552" t="s">
        <v>650</v>
      </c>
      <c r="D348" s="175" t="s">
        <v>6</v>
      </c>
      <c r="E348" s="175">
        <v>2</v>
      </c>
      <c r="F348" s="550"/>
      <c r="G348" s="271"/>
    </row>
    <row r="349" spans="1:7" x14ac:dyDescent="0.25">
      <c r="A349" s="551"/>
      <c r="B349" s="341"/>
      <c r="C349" s="552"/>
      <c r="D349" s="175"/>
      <c r="E349" s="175"/>
      <c r="F349" s="550"/>
      <c r="G349" s="271"/>
    </row>
    <row r="350" spans="1:7" ht="60" x14ac:dyDescent="0.25">
      <c r="A350" s="551"/>
      <c r="B350" s="341"/>
      <c r="C350" s="552" t="s">
        <v>427</v>
      </c>
      <c r="D350" s="175"/>
      <c r="E350" s="175"/>
      <c r="F350" s="550"/>
      <c r="G350" s="271"/>
    </row>
    <row r="351" spans="1:7" x14ac:dyDescent="0.25">
      <c r="A351" s="551"/>
      <c r="B351" s="341"/>
      <c r="C351" s="552"/>
      <c r="D351" s="175"/>
      <c r="E351" s="175"/>
      <c r="F351" s="550"/>
      <c r="G351" s="271"/>
    </row>
    <row r="352" spans="1:7" x14ac:dyDescent="0.25">
      <c r="A352" s="551" t="s">
        <v>676</v>
      </c>
      <c r="B352" s="341"/>
      <c r="C352" s="552" t="s">
        <v>649</v>
      </c>
      <c r="D352" s="175" t="s">
        <v>6</v>
      </c>
      <c r="E352" s="175">
        <v>2</v>
      </c>
      <c r="F352" s="550"/>
      <c r="G352" s="271"/>
    </row>
    <row r="353" spans="1:7" x14ac:dyDescent="0.25">
      <c r="A353" s="551"/>
      <c r="B353" s="341"/>
      <c r="C353" s="80"/>
      <c r="D353" s="36"/>
      <c r="E353" s="36"/>
      <c r="F353" s="133"/>
      <c r="G353" s="134"/>
    </row>
    <row r="354" spans="1:7" x14ac:dyDescent="0.25">
      <c r="A354" s="551" t="s">
        <v>677</v>
      </c>
      <c r="B354" s="341"/>
      <c r="C354" s="552" t="s">
        <v>855</v>
      </c>
      <c r="D354" s="175" t="s">
        <v>6</v>
      </c>
      <c r="E354" s="175">
        <v>2</v>
      </c>
      <c r="F354" s="550"/>
      <c r="G354" s="271"/>
    </row>
    <row r="355" spans="1:7" x14ac:dyDescent="0.25">
      <c r="A355" s="551"/>
      <c r="B355" s="341"/>
      <c r="C355" s="552" t="s">
        <v>856</v>
      </c>
      <c r="D355" s="175"/>
      <c r="E355" s="175"/>
      <c r="F355" s="550"/>
      <c r="G355" s="271"/>
    </row>
    <row r="356" spans="1:7" x14ac:dyDescent="0.25">
      <c r="A356" s="551"/>
      <c r="B356" s="341"/>
      <c r="C356" s="552"/>
      <c r="D356" s="175"/>
      <c r="E356" s="175"/>
      <c r="F356" s="550"/>
      <c r="G356" s="271"/>
    </row>
    <row r="357" spans="1:7" x14ac:dyDescent="0.25">
      <c r="A357" s="551" t="s">
        <v>678</v>
      </c>
      <c r="B357" s="341"/>
      <c r="C357" s="552" t="s">
        <v>853</v>
      </c>
      <c r="D357" s="175" t="s">
        <v>6</v>
      </c>
      <c r="E357" s="175">
        <v>8</v>
      </c>
      <c r="F357" s="550"/>
      <c r="G357" s="271"/>
    </row>
    <row r="358" spans="1:7" x14ac:dyDescent="0.25">
      <c r="A358" s="551"/>
      <c r="B358" s="341"/>
      <c r="C358" s="552" t="s">
        <v>854</v>
      </c>
      <c r="D358" s="175"/>
      <c r="E358" s="175"/>
      <c r="F358" s="550"/>
      <c r="G358" s="271"/>
    </row>
    <row r="359" spans="1:7" x14ac:dyDescent="0.25">
      <c r="A359" s="551"/>
      <c r="B359" s="341"/>
      <c r="C359" s="552"/>
      <c r="D359" s="175"/>
      <c r="E359" s="175"/>
      <c r="F359" s="550"/>
      <c r="G359" s="271"/>
    </row>
    <row r="360" spans="1:7" x14ac:dyDescent="0.25">
      <c r="A360" s="551" t="s">
        <v>679</v>
      </c>
      <c r="B360" s="341"/>
      <c r="C360" s="552" t="s">
        <v>857</v>
      </c>
      <c r="D360" s="175" t="s">
        <v>6</v>
      </c>
      <c r="E360" s="175">
        <v>2</v>
      </c>
      <c r="F360" s="550"/>
      <c r="G360" s="271"/>
    </row>
    <row r="361" spans="1:7" x14ac:dyDescent="0.25">
      <c r="A361" s="81"/>
      <c r="B361" s="124"/>
      <c r="C361" s="552" t="s">
        <v>854</v>
      </c>
      <c r="D361" s="36"/>
      <c r="E361" s="36"/>
      <c r="F361" s="133"/>
      <c r="G361" s="134"/>
    </row>
    <row r="362" spans="1:7" x14ac:dyDescent="0.25">
      <c r="A362" s="81"/>
      <c r="B362" s="124"/>
      <c r="C362" s="80"/>
      <c r="D362" s="36"/>
      <c r="E362" s="36"/>
      <c r="F362" s="133"/>
      <c r="G362" s="134"/>
    </row>
    <row r="363" spans="1:7" x14ac:dyDescent="0.25">
      <c r="A363" s="551" t="s">
        <v>699</v>
      </c>
      <c r="B363" s="341"/>
      <c r="C363" s="552" t="s">
        <v>697</v>
      </c>
      <c r="D363" s="175" t="s">
        <v>130</v>
      </c>
      <c r="E363" s="175">
        <v>57</v>
      </c>
      <c r="F363" s="550"/>
      <c r="G363" s="271"/>
    </row>
    <row r="364" spans="1:7" x14ac:dyDescent="0.25">
      <c r="A364" s="551"/>
      <c r="B364" s="341"/>
      <c r="C364" s="552"/>
      <c r="D364" s="175"/>
      <c r="E364" s="175"/>
      <c r="F364" s="550"/>
      <c r="G364" s="271"/>
    </row>
    <row r="365" spans="1:7" x14ac:dyDescent="0.25">
      <c r="A365" s="551" t="s">
        <v>700</v>
      </c>
      <c r="B365" s="341"/>
      <c r="C365" s="552" t="s">
        <v>698</v>
      </c>
      <c r="D365" s="175" t="s">
        <v>7</v>
      </c>
      <c r="E365" s="175">
        <v>104.2</v>
      </c>
      <c r="F365" s="550"/>
      <c r="G365" s="271"/>
    </row>
    <row r="366" spans="1:7" x14ac:dyDescent="0.25">
      <c r="A366" s="81"/>
      <c r="B366" s="124"/>
      <c r="C366" s="80"/>
      <c r="D366" s="36"/>
      <c r="E366" s="36"/>
      <c r="F366" s="133"/>
      <c r="G366" s="134"/>
    </row>
    <row r="367" spans="1:7" x14ac:dyDescent="0.25">
      <c r="A367" s="551" t="s">
        <v>704</v>
      </c>
      <c r="B367" s="341"/>
      <c r="C367" s="552" t="s">
        <v>705</v>
      </c>
      <c r="D367" s="175" t="s">
        <v>6</v>
      </c>
      <c r="E367" s="175">
        <v>1</v>
      </c>
      <c r="F367" s="550"/>
      <c r="G367" s="271"/>
    </row>
    <row r="368" spans="1:7" x14ac:dyDescent="0.25">
      <c r="A368" s="81"/>
      <c r="B368" s="124"/>
      <c r="C368" s="80"/>
      <c r="D368" s="36"/>
      <c r="E368" s="36"/>
      <c r="F368" s="133"/>
      <c r="G368" s="134"/>
    </row>
    <row r="369" spans="1:7" x14ac:dyDescent="0.25">
      <c r="A369" s="81"/>
      <c r="B369" s="124"/>
      <c r="C369" s="80"/>
      <c r="D369" s="36"/>
      <c r="E369" s="36"/>
      <c r="F369" s="133"/>
      <c r="G369" s="134"/>
    </row>
    <row r="370" spans="1:7" x14ac:dyDescent="0.25">
      <c r="A370" s="81"/>
      <c r="B370" s="124"/>
      <c r="C370" s="80"/>
      <c r="D370" s="36"/>
      <c r="E370" s="36"/>
      <c r="F370" s="133"/>
      <c r="G370" s="134"/>
    </row>
    <row r="371" spans="1:7" x14ac:dyDescent="0.25">
      <c r="A371" s="81"/>
      <c r="B371" s="124"/>
      <c r="C371" s="80"/>
      <c r="D371" s="36"/>
      <c r="E371" s="36"/>
      <c r="F371" s="133"/>
      <c r="G371" s="134"/>
    </row>
    <row r="372" spans="1:7" x14ac:dyDescent="0.25">
      <c r="A372" s="81"/>
      <c r="B372" s="124"/>
      <c r="C372" s="80"/>
      <c r="D372" s="36"/>
      <c r="E372" s="36"/>
      <c r="F372" s="133"/>
      <c r="G372" s="134"/>
    </row>
    <row r="373" spans="1:7" x14ac:dyDescent="0.25">
      <c r="A373" s="81"/>
      <c r="B373" s="124"/>
      <c r="C373" s="80"/>
      <c r="D373" s="36"/>
      <c r="E373" s="36"/>
      <c r="F373" s="133"/>
      <c r="G373" s="134"/>
    </row>
    <row r="374" spans="1:7" x14ac:dyDescent="0.25">
      <c r="A374" s="81"/>
      <c r="B374" s="124"/>
      <c r="C374" s="80"/>
      <c r="D374" s="36"/>
      <c r="E374" s="36"/>
      <c r="F374" s="133"/>
      <c r="G374" s="134"/>
    </row>
    <row r="375" spans="1:7" x14ac:dyDescent="0.25">
      <c r="A375" s="81"/>
      <c r="B375" s="124"/>
      <c r="C375" s="80"/>
      <c r="D375" s="36"/>
      <c r="E375" s="36"/>
      <c r="F375" s="133"/>
      <c r="G375" s="134"/>
    </row>
    <row r="376" spans="1:7" x14ac:dyDescent="0.25">
      <c r="A376" s="81"/>
      <c r="B376" s="124"/>
      <c r="C376" s="80"/>
      <c r="D376" s="36"/>
      <c r="E376" s="36"/>
      <c r="F376" s="133"/>
      <c r="G376" s="134"/>
    </row>
    <row r="377" spans="1:7" x14ac:dyDescent="0.25">
      <c r="A377" s="81"/>
      <c r="B377" s="124"/>
      <c r="C377" s="80"/>
      <c r="D377" s="36"/>
      <c r="E377" s="36"/>
      <c r="F377" s="133"/>
      <c r="G377" s="134"/>
    </row>
    <row r="378" spans="1:7" x14ac:dyDescent="0.25">
      <c r="A378" s="81"/>
      <c r="B378" s="124"/>
      <c r="C378" s="80"/>
      <c r="D378" s="36"/>
      <c r="E378" s="36"/>
      <c r="F378" s="133"/>
      <c r="G378" s="134"/>
    </row>
    <row r="379" spans="1:7" x14ac:dyDescent="0.25">
      <c r="A379" s="81"/>
      <c r="B379" s="124"/>
      <c r="C379" s="80"/>
      <c r="D379" s="36"/>
      <c r="E379" s="36"/>
      <c r="F379" s="133"/>
      <c r="G379" s="134"/>
    </row>
    <row r="380" spans="1:7" x14ac:dyDescent="0.25">
      <c r="A380" s="81"/>
      <c r="B380" s="124"/>
      <c r="C380" s="80"/>
      <c r="D380" s="36"/>
      <c r="E380" s="36"/>
      <c r="F380" s="133"/>
      <c r="G380" s="134"/>
    </row>
    <row r="381" spans="1:7" x14ac:dyDescent="0.25">
      <c r="A381" s="81"/>
      <c r="B381" s="124"/>
      <c r="C381" s="80"/>
      <c r="D381" s="36"/>
      <c r="E381" s="36"/>
      <c r="F381" s="133"/>
      <c r="G381" s="134"/>
    </row>
    <row r="382" spans="1:7" x14ac:dyDescent="0.25">
      <c r="A382" s="81"/>
      <c r="B382" s="124"/>
      <c r="C382" s="80"/>
      <c r="D382" s="36"/>
      <c r="E382" s="36"/>
      <c r="F382" s="133"/>
      <c r="G382" s="134"/>
    </row>
    <row r="383" spans="1:7" x14ac:dyDescent="0.25">
      <c r="A383" s="81"/>
      <c r="B383" s="124"/>
      <c r="C383" s="80"/>
      <c r="D383" s="36"/>
      <c r="E383" s="36"/>
      <c r="F383" s="133"/>
      <c r="G383" s="134"/>
    </row>
    <row r="384" spans="1:7" x14ac:dyDescent="0.25">
      <c r="A384" s="81"/>
      <c r="B384" s="124"/>
      <c r="C384" s="80"/>
      <c r="D384" s="36"/>
      <c r="E384" s="36"/>
      <c r="F384" s="133"/>
      <c r="G384" s="134"/>
    </row>
    <row r="385" spans="1:7" x14ac:dyDescent="0.25">
      <c r="A385" s="81"/>
      <c r="B385" s="124"/>
      <c r="C385" s="80"/>
      <c r="D385" s="36"/>
      <c r="E385" s="36"/>
      <c r="F385" s="133"/>
      <c r="G385" s="134"/>
    </row>
    <row r="386" spans="1:7" x14ac:dyDescent="0.25">
      <c r="A386" s="81"/>
      <c r="B386" s="124"/>
      <c r="C386" s="80"/>
      <c r="D386" s="36"/>
      <c r="E386" s="36"/>
      <c r="F386" s="133"/>
      <c r="G386" s="134"/>
    </row>
    <row r="387" spans="1:7" x14ac:dyDescent="0.25">
      <c r="A387" s="81"/>
      <c r="B387" s="124"/>
      <c r="C387" s="80"/>
      <c r="D387" s="36"/>
      <c r="E387" s="36"/>
      <c r="F387" s="133"/>
      <c r="G387" s="134"/>
    </row>
    <row r="388" spans="1:7" x14ac:dyDescent="0.25">
      <c r="A388" s="81"/>
      <c r="B388" s="124"/>
      <c r="C388" s="80"/>
      <c r="D388" s="36"/>
      <c r="E388" s="36"/>
      <c r="F388" s="133"/>
      <c r="G388" s="134"/>
    </row>
    <row r="389" spans="1:7" x14ac:dyDescent="0.25">
      <c r="A389" s="81"/>
      <c r="B389" s="124"/>
      <c r="C389" s="80"/>
      <c r="D389" s="36"/>
      <c r="E389" s="36"/>
      <c r="F389" s="133"/>
      <c r="G389" s="134"/>
    </row>
    <row r="390" spans="1:7" x14ac:dyDescent="0.25">
      <c r="A390" s="81"/>
      <c r="B390" s="124"/>
      <c r="C390" s="80"/>
      <c r="D390" s="36"/>
      <c r="E390" s="36"/>
      <c r="F390" s="133"/>
      <c r="G390" s="134"/>
    </row>
    <row r="391" spans="1:7" x14ac:dyDescent="0.25">
      <c r="A391" s="81"/>
      <c r="B391" s="124"/>
      <c r="C391" s="80"/>
      <c r="D391" s="36"/>
      <c r="E391" s="36"/>
      <c r="F391" s="133"/>
      <c r="G391" s="134"/>
    </row>
    <row r="392" spans="1:7" x14ac:dyDescent="0.25">
      <c r="A392" s="81"/>
      <c r="B392" s="124"/>
      <c r="C392" s="80"/>
      <c r="D392" s="36"/>
      <c r="E392" s="36"/>
      <c r="F392" s="133"/>
      <c r="G392" s="134"/>
    </row>
    <row r="393" spans="1:7" x14ac:dyDescent="0.25">
      <c r="A393" s="81"/>
      <c r="B393" s="124"/>
      <c r="C393" s="80"/>
      <c r="D393" s="36"/>
      <c r="E393" s="36"/>
      <c r="F393" s="133"/>
      <c r="G393" s="134"/>
    </row>
    <row r="394" spans="1:7" ht="15.6" thickBot="1" x14ac:dyDescent="0.3">
      <c r="A394" s="143"/>
      <c r="B394" s="144"/>
      <c r="C394" s="145"/>
      <c r="D394" s="94"/>
      <c r="E394" s="94"/>
      <c r="F394" s="135"/>
      <c r="G394" s="136"/>
    </row>
    <row r="395" spans="1:7" x14ac:dyDescent="0.25">
      <c r="A395" s="784"/>
      <c r="B395" s="785"/>
      <c r="C395" s="785"/>
      <c r="D395" s="52"/>
      <c r="E395" s="52"/>
      <c r="F395" s="53"/>
      <c r="G395" s="139"/>
    </row>
    <row r="396" spans="1:7" x14ac:dyDescent="0.25">
      <c r="A396" s="786" t="s">
        <v>852</v>
      </c>
      <c r="B396" s="787"/>
      <c r="C396" s="787"/>
      <c r="D396" s="55"/>
      <c r="E396" s="55"/>
      <c r="F396" s="56"/>
      <c r="G396" s="567"/>
    </row>
    <row r="397" spans="1:7" ht="15.6" thickBot="1" x14ac:dyDescent="0.3">
      <c r="A397" s="804"/>
      <c r="B397" s="805"/>
      <c r="C397" s="805"/>
      <c r="D397" s="57"/>
      <c r="E397" s="57"/>
      <c r="F397" s="58"/>
      <c r="G397" s="140"/>
    </row>
    <row r="398" spans="1:7" x14ac:dyDescent="0.25">
      <c r="A398" s="217"/>
      <c r="B398" s="162"/>
      <c r="C398" s="280"/>
      <c r="D398" s="162"/>
      <c r="E398" s="162"/>
      <c r="F398" s="554"/>
      <c r="G398" s="554"/>
    </row>
    <row r="399" spans="1:7" x14ac:dyDescent="0.25">
      <c r="A399" s="783" t="str">
        <f>C405</f>
        <v>SECTION 8 : ABLUTION FACILITIES</v>
      </c>
      <c r="B399" s="783"/>
      <c r="C399" s="783"/>
      <c r="D399" s="783"/>
      <c r="E399" s="783"/>
      <c r="F399" s="783"/>
      <c r="G399" s="783"/>
    </row>
    <row r="400" spans="1:7" ht="15.6" thickBot="1" x14ac:dyDescent="0.3">
      <c r="A400" s="222"/>
      <c r="B400" s="162"/>
      <c r="C400" s="280"/>
      <c r="D400" s="162"/>
      <c r="E400" s="162"/>
      <c r="F400" s="554"/>
      <c r="G400" s="554"/>
    </row>
    <row r="401" spans="1:7" x14ac:dyDescent="0.25">
      <c r="A401" s="163"/>
      <c r="B401" s="164"/>
      <c r="C401" s="164"/>
      <c r="D401" s="164"/>
      <c r="E401" s="164"/>
      <c r="F401" s="555"/>
      <c r="G401" s="556"/>
    </row>
    <row r="402" spans="1:7" x14ac:dyDescent="0.25">
      <c r="A402" s="168" t="s">
        <v>126</v>
      </c>
      <c r="B402" s="169" t="s">
        <v>127</v>
      </c>
      <c r="C402" s="169" t="s">
        <v>0</v>
      </c>
      <c r="D402" s="169" t="s">
        <v>1</v>
      </c>
      <c r="E402" s="169" t="s">
        <v>26</v>
      </c>
      <c r="F402" s="557" t="s">
        <v>2</v>
      </c>
      <c r="G402" s="558" t="s">
        <v>3</v>
      </c>
    </row>
    <row r="403" spans="1:7" x14ac:dyDescent="0.25">
      <c r="A403" s="168" t="s">
        <v>128</v>
      </c>
      <c r="B403" s="169" t="s">
        <v>129</v>
      </c>
      <c r="C403" s="172"/>
      <c r="D403" s="173"/>
      <c r="E403" s="173"/>
      <c r="F403" s="550"/>
      <c r="G403" s="271"/>
    </row>
    <row r="404" spans="1:7" ht="15.6" thickBot="1" x14ac:dyDescent="0.3">
      <c r="A404" s="120"/>
      <c r="B404" s="93"/>
      <c r="C404" s="93"/>
      <c r="D404" s="93"/>
      <c r="E404" s="93"/>
      <c r="F404" s="135"/>
      <c r="G404" s="136"/>
    </row>
    <row r="405" spans="1:7" x14ac:dyDescent="0.25">
      <c r="A405" s="551"/>
      <c r="B405" s="341"/>
      <c r="C405" s="579" t="str">
        <f>C332</f>
        <v>SECTION 8 : ABLUTION FACILITIES</v>
      </c>
      <c r="D405" s="175"/>
      <c r="E405" s="175"/>
      <c r="F405" s="550"/>
      <c r="G405" s="271"/>
    </row>
    <row r="406" spans="1:7" ht="34.200000000000003" customHeight="1" x14ac:dyDescent="0.25">
      <c r="A406" s="551"/>
      <c r="B406" s="341"/>
      <c r="C406" s="580" t="str">
        <f>C333</f>
        <v xml:space="preserve">REFURBISHMENT OF TLOKWENG CEMETERY </v>
      </c>
      <c r="D406" s="175"/>
      <c r="E406" s="175"/>
      <c r="F406" s="550"/>
      <c r="G406" s="271"/>
    </row>
    <row r="407" spans="1:7" x14ac:dyDescent="0.25">
      <c r="A407" s="551"/>
      <c r="B407" s="341"/>
      <c r="C407" s="552"/>
      <c r="D407" s="175"/>
      <c r="E407" s="175"/>
      <c r="F407" s="584"/>
      <c r="G407" s="585"/>
    </row>
    <row r="408" spans="1:7" x14ac:dyDescent="0.25">
      <c r="A408" s="551"/>
      <c r="B408" s="341"/>
      <c r="C408" s="552"/>
      <c r="D408" s="175"/>
      <c r="E408" s="175"/>
      <c r="F408" s="550"/>
      <c r="G408" s="271"/>
    </row>
    <row r="409" spans="1:7" x14ac:dyDescent="0.25">
      <c r="A409" s="551"/>
      <c r="B409" s="341"/>
      <c r="C409" s="552" t="s">
        <v>143</v>
      </c>
      <c r="D409" s="175"/>
      <c r="E409" s="175"/>
      <c r="F409" s="550"/>
      <c r="G409" s="271"/>
    </row>
    <row r="410" spans="1:7" x14ac:dyDescent="0.25">
      <c r="A410" s="551"/>
      <c r="B410" s="341"/>
      <c r="C410" s="564"/>
      <c r="D410" s="175"/>
      <c r="E410" s="175"/>
      <c r="F410" s="550"/>
      <c r="G410" s="615"/>
    </row>
    <row r="411" spans="1:7" x14ac:dyDescent="0.25">
      <c r="A411" s="551">
        <v>8.6</v>
      </c>
      <c r="B411" s="341"/>
      <c r="C411" s="564" t="s">
        <v>124</v>
      </c>
      <c r="D411" s="175"/>
      <c r="E411" s="175"/>
      <c r="F411" s="550"/>
      <c r="G411" s="615"/>
    </row>
    <row r="412" spans="1:7" x14ac:dyDescent="0.25">
      <c r="A412" s="551"/>
      <c r="B412" s="341"/>
      <c r="C412" s="564"/>
      <c r="D412" s="175"/>
      <c r="E412" s="175"/>
      <c r="F412" s="550"/>
      <c r="G412" s="615"/>
    </row>
    <row r="413" spans="1:7" ht="17.399999999999999" customHeight="1" x14ac:dyDescent="0.25">
      <c r="A413" s="551"/>
      <c r="B413" s="341"/>
      <c r="C413" s="564" t="s">
        <v>428</v>
      </c>
      <c r="D413" s="175"/>
      <c r="E413" s="175"/>
      <c r="F413" s="550"/>
      <c r="G413" s="615"/>
    </row>
    <row r="414" spans="1:7" x14ac:dyDescent="0.25">
      <c r="A414" s="551"/>
      <c r="B414" s="341"/>
      <c r="C414" s="564"/>
      <c r="D414" s="175"/>
      <c r="E414" s="175"/>
      <c r="F414" s="550"/>
      <c r="G414" s="615"/>
    </row>
    <row r="415" spans="1:7" ht="30" x14ac:dyDescent="0.25">
      <c r="A415" s="551" t="s">
        <v>858</v>
      </c>
      <c r="B415" s="341"/>
      <c r="C415" s="564" t="s">
        <v>435</v>
      </c>
      <c r="D415" s="175" t="s">
        <v>6</v>
      </c>
      <c r="E415" s="175">
        <v>8</v>
      </c>
      <c r="F415" s="550"/>
      <c r="G415" s="615"/>
    </row>
    <row r="416" spans="1:7" x14ac:dyDescent="0.25">
      <c r="A416" s="551"/>
      <c r="B416" s="341"/>
      <c r="C416" s="564"/>
      <c r="D416" s="175"/>
      <c r="E416" s="175"/>
      <c r="F416" s="550"/>
      <c r="G416" s="615"/>
    </row>
    <row r="417" spans="1:7" x14ac:dyDescent="0.25">
      <c r="A417" s="551" t="s">
        <v>680</v>
      </c>
      <c r="B417" s="341"/>
      <c r="C417" s="564" t="s">
        <v>436</v>
      </c>
      <c r="D417" s="175" t="s">
        <v>6</v>
      </c>
      <c r="E417" s="175">
        <v>1</v>
      </c>
      <c r="F417" s="550"/>
      <c r="G417" s="615"/>
    </row>
    <row r="418" spans="1:7" x14ac:dyDescent="0.25">
      <c r="A418" s="551"/>
      <c r="B418" s="341"/>
      <c r="C418" s="564"/>
      <c r="D418" s="175"/>
      <c r="E418" s="175"/>
      <c r="F418" s="550"/>
      <c r="G418" s="615"/>
    </row>
    <row r="419" spans="1:7" x14ac:dyDescent="0.25">
      <c r="A419" s="551"/>
      <c r="B419" s="341"/>
      <c r="C419" s="564" t="s">
        <v>437</v>
      </c>
      <c r="D419" s="175"/>
      <c r="E419" s="175"/>
      <c r="F419" s="550"/>
      <c r="G419" s="615"/>
    </row>
    <row r="420" spans="1:7" x14ac:dyDescent="0.25">
      <c r="A420" s="551"/>
      <c r="B420" s="341"/>
      <c r="C420" s="564"/>
      <c r="D420" s="175"/>
      <c r="E420" s="175"/>
      <c r="F420" s="550"/>
      <c r="G420" s="615"/>
    </row>
    <row r="421" spans="1:7" x14ac:dyDescent="0.25">
      <c r="A421" s="551"/>
      <c r="B421" s="341"/>
      <c r="C421" s="564" t="s">
        <v>363</v>
      </c>
      <c r="D421" s="175"/>
      <c r="E421" s="175"/>
      <c r="F421" s="550"/>
      <c r="G421" s="615"/>
    </row>
    <row r="422" spans="1:7" x14ac:dyDescent="0.25">
      <c r="A422" s="551"/>
      <c r="B422" s="341"/>
      <c r="C422" s="564"/>
      <c r="D422" s="175"/>
      <c r="E422" s="175"/>
      <c r="F422" s="550"/>
      <c r="G422" s="615"/>
    </row>
    <row r="423" spans="1:7" x14ac:dyDescent="0.25">
      <c r="A423" s="551" t="s">
        <v>681</v>
      </c>
      <c r="B423" s="341"/>
      <c r="C423" s="564" t="s">
        <v>438</v>
      </c>
      <c r="D423" s="175" t="s">
        <v>6</v>
      </c>
      <c r="E423" s="175">
        <v>12</v>
      </c>
      <c r="F423" s="550"/>
      <c r="G423" s="615"/>
    </row>
    <row r="424" spans="1:7" x14ac:dyDescent="0.25">
      <c r="A424" s="81"/>
      <c r="B424" s="124"/>
      <c r="C424" s="80"/>
      <c r="D424" s="36"/>
      <c r="E424" s="36"/>
      <c r="F424" s="133"/>
      <c r="G424" s="134"/>
    </row>
    <row r="425" spans="1:7" x14ac:dyDescent="0.25">
      <c r="A425" s="81"/>
      <c r="B425" s="124"/>
      <c r="C425" s="80"/>
      <c r="D425" s="36"/>
      <c r="E425" s="36"/>
      <c r="F425" s="133"/>
      <c r="G425" s="134"/>
    </row>
    <row r="426" spans="1:7" x14ac:dyDescent="0.25">
      <c r="A426" s="81"/>
      <c r="B426" s="124"/>
      <c r="C426" s="80"/>
      <c r="D426" s="36"/>
      <c r="E426" s="36"/>
      <c r="F426" s="133"/>
      <c r="G426" s="134"/>
    </row>
    <row r="427" spans="1:7" x14ac:dyDescent="0.25">
      <c r="A427" s="81"/>
      <c r="B427" s="124"/>
      <c r="C427" s="80"/>
      <c r="D427" s="36"/>
      <c r="E427" s="36"/>
      <c r="F427" s="133"/>
      <c r="G427" s="134"/>
    </row>
    <row r="428" spans="1:7" x14ac:dyDescent="0.25">
      <c r="A428" s="81"/>
      <c r="B428" s="124"/>
      <c r="C428" s="80"/>
      <c r="D428" s="36"/>
      <c r="E428" s="36"/>
      <c r="F428" s="133"/>
      <c r="G428" s="134"/>
    </row>
    <row r="429" spans="1:7" x14ac:dyDescent="0.25">
      <c r="A429" s="81"/>
      <c r="B429" s="124"/>
      <c r="C429" s="80"/>
      <c r="D429" s="36"/>
      <c r="E429" s="36"/>
      <c r="F429" s="133"/>
      <c r="G429" s="134"/>
    </row>
    <row r="430" spans="1:7" x14ac:dyDescent="0.25">
      <c r="A430" s="81"/>
      <c r="B430" s="124"/>
      <c r="C430" s="80"/>
      <c r="D430" s="36"/>
      <c r="E430" s="36"/>
      <c r="F430" s="133"/>
      <c r="G430" s="134"/>
    </row>
    <row r="431" spans="1:7" x14ac:dyDescent="0.25">
      <c r="A431" s="81"/>
      <c r="B431" s="124"/>
      <c r="C431" s="80"/>
      <c r="D431" s="36"/>
      <c r="E431" s="36"/>
      <c r="F431" s="133"/>
      <c r="G431" s="134"/>
    </row>
    <row r="432" spans="1:7" x14ac:dyDescent="0.25">
      <c r="A432" s="81"/>
      <c r="B432" s="124"/>
      <c r="C432" s="80"/>
      <c r="D432" s="36"/>
      <c r="E432" s="36"/>
      <c r="F432" s="133"/>
      <c r="G432" s="134"/>
    </row>
    <row r="433" spans="1:7" x14ac:dyDescent="0.25">
      <c r="A433" s="81"/>
      <c r="B433" s="124"/>
      <c r="C433" s="80"/>
      <c r="D433" s="36"/>
      <c r="E433" s="36"/>
      <c r="F433" s="133"/>
      <c r="G433" s="134"/>
    </row>
    <row r="434" spans="1:7" x14ac:dyDescent="0.25">
      <c r="A434" s="81"/>
      <c r="B434" s="124"/>
      <c r="C434" s="80"/>
      <c r="D434" s="36"/>
      <c r="E434" s="36"/>
      <c r="F434" s="133"/>
      <c r="G434" s="134"/>
    </row>
    <row r="435" spans="1:7" x14ac:dyDescent="0.25">
      <c r="A435" s="81"/>
      <c r="B435" s="124"/>
      <c r="C435" s="80"/>
      <c r="D435" s="36"/>
      <c r="E435" s="36"/>
      <c r="F435" s="133"/>
      <c r="G435" s="134"/>
    </row>
    <row r="436" spans="1:7" x14ac:dyDescent="0.25">
      <c r="A436" s="81"/>
      <c r="B436" s="124"/>
      <c r="C436" s="80"/>
      <c r="D436" s="36"/>
      <c r="E436" s="36"/>
      <c r="F436" s="133"/>
      <c r="G436" s="134"/>
    </row>
    <row r="437" spans="1:7" x14ac:dyDescent="0.25">
      <c r="A437" s="81"/>
      <c r="B437" s="124"/>
      <c r="C437" s="80"/>
      <c r="D437" s="36"/>
      <c r="E437" s="36"/>
      <c r="F437" s="133"/>
      <c r="G437" s="134"/>
    </row>
    <row r="438" spans="1:7" x14ac:dyDescent="0.25">
      <c r="A438" s="81"/>
      <c r="B438" s="124"/>
      <c r="C438" s="80"/>
      <c r="D438" s="36"/>
      <c r="E438" s="36"/>
      <c r="F438" s="133"/>
      <c r="G438" s="134"/>
    </row>
    <row r="439" spans="1:7" x14ac:dyDescent="0.25">
      <c r="A439" s="81"/>
      <c r="B439" s="124"/>
      <c r="C439" s="80"/>
      <c r="D439" s="36"/>
      <c r="E439" s="36"/>
      <c r="F439" s="133"/>
      <c r="G439" s="134"/>
    </row>
    <row r="440" spans="1:7" x14ac:dyDescent="0.25">
      <c r="A440" s="81"/>
      <c r="B440" s="124"/>
      <c r="C440" s="80"/>
      <c r="D440" s="36"/>
      <c r="E440" s="36"/>
      <c r="F440" s="133"/>
      <c r="G440" s="134"/>
    </row>
    <row r="441" spans="1:7" x14ac:dyDescent="0.25">
      <c r="A441" s="81"/>
      <c r="B441" s="124"/>
      <c r="C441" s="80"/>
      <c r="D441" s="36"/>
      <c r="E441" s="36"/>
      <c r="F441" s="133"/>
      <c r="G441" s="134"/>
    </row>
    <row r="442" spans="1:7" x14ac:dyDescent="0.25">
      <c r="A442" s="81"/>
      <c r="B442" s="124"/>
      <c r="C442" s="80"/>
      <c r="D442" s="36"/>
      <c r="E442" s="36"/>
      <c r="F442" s="133"/>
      <c r="G442" s="134"/>
    </row>
    <row r="443" spans="1:7" x14ac:dyDescent="0.25">
      <c r="A443" s="81"/>
      <c r="B443" s="124"/>
      <c r="C443" s="80"/>
      <c r="D443" s="36"/>
      <c r="E443" s="36"/>
      <c r="F443" s="133"/>
      <c r="G443" s="134"/>
    </row>
    <row r="444" spans="1:7" x14ac:dyDescent="0.25">
      <c r="A444" s="81"/>
      <c r="B444" s="124"/>
      <c r="C444" s="80"/>
      <c r="D444" s="36"/>
      <c r="E444" s="36"/>
      <c r="F444" s="133"/>
      <c r="G444" s="134"/>
    </row>
    <row r="445" spans="1:7" x14ac:dyDescent="0.25">
      <c r="A445" s="81"/>
      <c r="B445" s="124"/>
      <c r="C445" s="80"/>
      <c r="D445" s="36"/>
      <c r="E445" s="36"/>
      <c r="F445" s="133"/>
      <c r="G445" s="134"/>
    </row>
    <row r="446" spans="1:7" x14ac:dyDescent="0.25">
      <c r="A446" s="81"/>
      <c r="B446" s="124"/>
      <c r="C446" s="80"/>
      <c r="D446" s="36"/>
      <c r="E446" s="36"/>
      <c r="F446" s="133"/>
      <c r="G446" s="134"/>
    </row>
    <row r="447" spans="1:7" x14ac:dyDescent="0.25">
      <c r="A447" s="81"/>
      <c r="B447" s="124"/>
      <c r="C447" s="80"/>
      <c r="D447" s="36"/>
      <c r="E447" s="36"/>
      <c r="F447" s="133"/>
      <c r="G447" s="134"/>
    </row>
    <row r="448" spans="1:7" x14ac:dyDescent="0.25">
      <c r="A448" s="81"/>
      <c r="B448" s="124"/>
      <c r="C448" s="80"/>
      <c r="D448" s="36"/>
      <c r="E448" s="36"/>
      <c r="F448" s="133"/>
      <c r="G448" s="134"/>
    </row>
    <row r="449" spans="1:7" x14ac:dyDescent="0.25">
      <c r="A449" s="81"/>
      <c r="B449" s="124"/>
      <c r="C449" s="80"/>
      <c r="D449" s="36"/>
      <c r="E449" s="36"/>
      <c r="F449" s="133"/>
      <c r="G449" s="134"/>
    </row>
    <row r="450" spans="1:7" x14ac:dyDescent="0.25">
      <c r="A450" s="81"/>
      <c r="B450" s="124"/>
      <c r="C450" s="80"/>
      <c r="D450" s="36"/>
      <c r="E450" s="36"/>
      <c r="F450" s="133"/>
      <c r="G450" s="134"/>
    </row>
    <row r="451" spans="1:7" x14ac:dyDescent="0.25">
      <c r="A451" s="81"/>
      <c r="B451" s="124"/>
      <c r="C451" s="80"/>
      <c r="D451" s="36"/>
      <c r="E451" s="36"/>
      <c r="F451" s="133"/>
      <c r="G451" s="134"/>
    </row>
    <row r="452" spans="1:7" x14ac:dyDescent="0.25">
      <c r="A452" s="81"/>
      <c r="B452" s="124"/>
      <c r="C452" s="80"/>
      <c r="D452" s="36"/>
      <c r="E452" s="36"/>
      <c r="F452" s="133"/>
      <c r="G452" s="134"/>
    </row>
    <row r="453" spans="1:7" x14ac:dyDescent="0.25">
      <c r="A453" s="81"/>
      <c r="B453" s="124"/>
      <c r="C453" s="80"/>
      <c r="D453" s="36"/>
      <c r="E453" s="36"/>
      <c r="F453" s="133"/>
      <c r="G453" s="134"/>
    </row>
    <row r="454" spans="1:7" x14ac:dyDescent="0.25">
      <c r="A454" s="81"/>
      <c r="B454" s="124"/>
      <c r="C454" s="80"/>
      <c r="D454" s="36"/>
      <c r="E454" s="36"/>
      <c r="F454" s="133"/>
      <c r="G454" s="134"/>
    </row>
    <row r="455" spans="1:7" x14ac:dyDescent="0.25">
      <c r="A455" s="81"/>
      <c r="B455" s="124"/>
      <c r="C455" s="80"/>
      <c r="D455" s="36"/>
      <c r="E455" s="36"/>
      <c r="F455" s="133"/>
      <c r="G455" s="134"/>
    </row>
    <row r="456" spans="1:7" x14ac:dyDescent="0.25">
      <c r="A456" s="81"/>
      <c r="B456" s="124"/>
      <c r="C456" s="80"/>
      <c r="D456" s="36"/>
      <c r="E456" s="36"/>
      <c r="F456" s="133"/>
      <c r="G456" s="134"/>
    </row>
    <row r="457" spans="1:7" x14ac:dyDescent="0.25">
      <c r="A457" s="81"/>
      <c r="B457" s="124"/>
      <c r="C457" s="80"/>
      <c r="D457" s="36"/>
      <c r="E457" s="36"/>
      <c r="F457" s="133"/>
      <c r="G457" s="134"/>
    </row>
    <row r="458" spans="1:7" x14ac:dyDescent="0.25">
      <c r="A458" s="81"/>
      <c r="B458" s="124"/>
      <c r="C458" s="80"/>
      <c r="D458" s="36"/>
      <c r="E458" s="36"/>
      <c r="F458" s="133"/>
      <c r="G458" s="134"/>
    </row>
    <row r="459" spans="1:7" x14ac:dyDescent="0.25">
      <c r="A459" s="81"/>
      <c r="B459" s="124"/>
      <c r="C459" s="80"/>
      <c r="D459" s="36"/>
      <c r="E459" s="36"/>
      <c r="F459" s="133"/>
      <c r="G459" s="134"/>
    </row>
    <row r="460" spans="1:7" x14ac:dyDescent="0.25">
      <c r="A460" s="81"/>
      <c r="B460" s="124"/>
      <c r="C460" s="80"/>
      <c r="D460" s="36"/>
      <c r="E460" s="36"/>
      <c r="F460" s="133"/>
      <c r="G460" s="134"/>
    </row>
    <row r="461" spans="1:7" x14ac:dyDescent="0.25">
      <c r="A461" s="81"/>
      <c r="B461" s="124"/>
      <c r="C461" s="80"/>
      <c r="D461" s="36"/>
      <c r="E461" s="36"/>
      <c r="F461" s="133"/>
      <c r="G461" s="134"/>
    </row>
    <row r="462" spans="1:7" x14ac:dyDescent="0.25">
      <c r="A462" s="81"/>
      <c r="B462" s="124"/>
      <c r="C462" s="80"/>
      <c r="D462" s="36"/>
      <c r="E462" s="36"/>
      <c r="F462" s="133"/>
      <c r="G462" s="134"/>
    </row>
    <row r="463" spans="1:7" x14ac:dyDescent="0.25">
      <c r="A463" s="81"/>
      <c r="B463" s="124"/>
      <c r="C463" s="80"/>
      <c r="D463" s="36"/>
      <c r="E463" s="36"/>
      <c r="F463" s="133"/>
      <c r="G463" s="134"/>
    </row>
    <row r="464" spans="1:7" x14ac:dyDescent="0.25">
      <c r="A464" s="81"/>
      <c r="B464" s="124"/>
      <c r="C464" s="80"/>
      <c r="D464" s="36"/>
      <c r="E464" s="36"/>
      <c r="F464" s="133"/>
      <c r="G464" s="134"/>
    </row>
    <row r="465" spans="1:7" x14ac:dyDescent="0.25">
      <c r="A465" s="81"/>
      <c r="B465" s="124"/>
      <c r="C465" s="80"/>
      <c r="D465" s="36"/>
      <c r="E465" s="36"/>
      <c r="F465" s="133"/>
      <c r="G465" s="134"/>
    </row>
    <row r="466" spans="1:7" x14ac:dyDescent="0.25">
      <c r="A466" s="81"/>
      <c r="B466" s="124"/>
      <c r="C466" s="80"/>
      <c r="D466" s="36"/>
      <c r="E466" s="36"/>
      <c r="F466" s="133"/>
      <c r="G466" s="134"/>
    </row>
    <row r="467" spans="1:7" x14ac:dyDescent="0.25">
      <c r="A467" s="81"/>
      <c r="B467" s="124"/>
      <c r="C467" s="80"/>
      <c r="D467" s="36"/>
      <c r="E467" s="36"/>
      <c r="F467" s="133"/>
      <c r="G467" s="134"/>
    </row>
    <row r="468" spans="1:7" x14ac:dyDescent="0.25">
      <c r="A468" s="81"/>
      <c r="B468" s="124"/>
      <c r="C468" s="80"/>
      <c r="D468" s="36"/>
      <c r="E468" s="36"/>
      <c r="F468" s="133"/>
      <c r="G468" s="134"/>
    </row>
    <row r="469" spans="1:7" x14ac:dyDescent="0.25">
      <c r="A469" s="81"/>
      <c r="B469" s="124"/>
      <c r="C469" s="80"/>
      <c r="D469" s="36"/>
      <c r="E469" s="36"/>
      <c r="F469" s="133"/>
      <c r="G469" s="134"/>
    </row>
    <row r="470" spans="1:7" ht="15.6" thickBot="1" x14ac:dyDescent="0.3">
      <c r="A470" s="143"/>
      <c r="B470" s="144"/>
      <c r="C470" s="145"/>
      <c r="D470" s="94"/>
      <c r="E470" s="94"/>
      <c r="F470" s="135"/>
      <c r="G470" s="136"/>
    </row>
    <row r="471" spans="1:7" x14ac:dyDescent="0.25">
      <c r="A471" s="806"/>
      <c r="B471" s="807"/>
      <c r="C471" s="807"/>
      <c r="D471" s="52"/>
      <c r="E471" s="52"/>
      <c r="F471" s="53"/>
      <c r="G471" s="139"/>
    </row>
    <row r="472" spans="1:7" x14ac:dyDescent="0.25">
      <c r="A472" s="786" t="s">
        <v>852</v>
      </c>
      <c r="B472" s="787"/>
      <c r="C472" s="787"/>
      <c r="D472" s="211"/>
      <c r="E472" s="211"/>
      <c r="F472" s="212"/>
      <c r="G472" s="563"/>
    </row>
    <row r="473" spans="1:7" ht="15.6" thickBot="1" x14ac:dyDescent="0.3">
      <c r="A473" s="788"/>
      <c r="B473" s="789"/>
      <c r="C473" s="789"/>
      <c r="D473" s="214"/>
      <c r="E473" s="214"/>
      <c r="F473" s="215"/>
      <c r="G473" s="562"/>
    </row>
    <row r="474" spans="1:7" x14ac:dyDescent="0.25">
      <c r="A474" s="217"/>
      <c r="B474" s="162"/>
      <c r="C474" s="280"/>
      <c r="D474" s="162"/>
      <c r="E474" s="162"/>
      <c r="F474" s="554"/>
      <c r="G474" s="554"/>
    </row>
    <row r="475" spans="1:7" x14ac:dyDescent="0.25">
      <c r="A475" s="783" t="str">
        <f>C481</f>
        <v>SECTION 8 : ABLUTION FACILITIES</v>
      </c>
      <c r="B475" s="783"/>
      <c r="C475" s="783"/>
      <c r="D475" s="783"/>
      <c r="E475" s="783"/>
      <c r="F475" s="783"/>
      <c r="G475" s="783"/>
    </row>
    <row r="476" spans="1:7" ht="15.6" thickBot="1" x14ac:dyDescent="0.3">
      <c r="A476" s="222"/>
      <c r="B476" s="162"/>
      <c r="C476" s="280"/>
      <c r="D476" s="162"/>
      <c r="E476" s="162"/>
      <c r="F476" s="554"/>
      <c r="G476" s="554"/>
    </row>
    <row r="477" spans="1:7" x14ac:dyDescent="0.25">
      <c r="A477" s="163"/>
      <c r="B477" s="164"/>
      <c r="C477" s="164"/>
      <c r="D477" s="164"/>
      <c r="E477" s="164"/>
      <c r="F477" s="555"/>
      <c r="G477" s="556"/>
    </row>
    <row r="478" spans="1:7" x14ac:dyDescent="0.25">
      <c r="A478" s="168" t="s">
        <v>126</v>
      </c>
      <c r="B478" s="169" t="s">
        <v>127</v>
      </c>
      <c r="C478" s="169" t="s">
        <v>0</v>
      </c>
      <c r="D478" s="169" t="s">
        <v>1</v>
      </c>
      <c r="E478" s="169" t="s">
        <v>26</v>
      </c>
      <c r="F478" s="557" t="s">
        <v>2</v>
      </c>
      <c r="G478" s="558" t="s">
        <v>3</v>
      </c>
    </row>
    <row r="479" spans="1:7" x14ac:dyDescent="0.25">
      <c r="A479" s="168" t="s">
        <v>128</v>
      </c>
      <c r="B479" s="169" t="s">
        <v>129</v>
      </c>
      <c r="C479" s="172"/>
      <c r="D479" s="173"/>
      <c r="E479" s="173"/>
      <c r="F479" s="550"/>
      <c r="G479" s="271"/>
    </row>
    <row r="480" spans="1:7" ht="15.6" thickBot="1" x14ac:dyDescent="0.3">
      <c r="A480" s="177"/>
      <c r="B480" s="178"/>
      <c r="C480" s="178"/>
      <c r="D480" s="178"/>
      <c r="E480" s="178"/>
      <c r="F480" s="559"/>
      <c r="G480" s="560"/>
    </row>
    <row r="481" spans="1:7" x14ac:dyDescent="0.25">
      <c r="A481" s="81"/>
      <c r="B481" s="124"/>
      <c r="C481" s="579" t="str">
        <f>C405</f>
        <v>SECTION 8 : ABLUTION FACILITIES</v>
      </c>
      <c r="D481" s="175"/>
      <c r="E481" s="175"/>
      <c r="F481" s="550"/>
      <c r="G481" s="271"/>
    </row>
    <row r="482" spans="1:7" ht="34.5" customHeight="1" x14ac:dyDescent="0.25">
      <c r="A482" s="81"/>
      <c r="B482" s="124"/>
      <c r="C482" s="580" t="str">
        <f>C406</f>
        <v xml:space="preserve">REFURBISHMENT OF TLOKWENG CEMETERY </v>
      </c>
      <c r="D482" s="175"/>
      <c r="E482" s="175"/>
      <c r="F482" s="550"/>
      <c r="G482" s="271"/>
    </row>
    <row r="483" spans="1:7" x14ac:dyDescent="0.25">
      <c r="A483" s="137"/>
      <c r="B483" s="69"/>
      <c r="C483" s="582"/>
      <c r="D483" s="254"/>
      <c r="E483" s="254"/>
      <c r="F483" s="581"/>
      <c r="G483" s="338"/>
    </row>
    <row r="484" spans="1:7" x14ac:dyDescent="0.25">
      <c r="A484" s="551"/>
      <c r="B484" s="124"/>
      <c r="C484" s="552"/>
      <c r="D484" s="175"/>
      <c r="E484" s="175"/>
      <c r="F484" s="550"/>
      <c r="G484" s="271"/>
    </row>
    <row r="485" spans="1:7" ht="18" customHeight="1" x14ac:dyDescent="0.25">
      <c r="A485" s="551">
        <v>8.6999999999999993</v>
      </c>
      <c r="B485" s="124"/>
      <c r="C485" s="552" t="s">
        <v>144</v>
      </c>
      <c r="D485" s="175"/>
      <c r="E485" s="175"/>
      <c r="F485" s="550"/>
      <c r="G485" s="271"/>
    </row>
    <row r="486" spans="1:7" x14ac:dyDescent="0.25">
      <c r="A486" s="551"/>
      <c r="B486" s="124"/>
      <c r="C486" s="552"/>
      <c r="D486" s="175"/>
      <c r="E486" s="175"/>
      <c r="F486" s="550"/>
      <c r="G486" s="271"/>
    </row>
    <row r="487" spans="1:7" ht="21" customHeight="1" x14ac:dyDescent="0.25">
      <c r="A487" s="81"/>
      <c r="B487" s="124"/>
      <c r="C487" s="552" t="s">
        <v>148</v>
      </c>
      <c r="D487" s="175"/>
      <c r="E487" s="175"/>
      <c r="F487" s="550"/>
      <c r="G487" s="271"/>
    </row>
    <row r="488" spans="1:7" x14ac:dyDescent="0.25">
      <c r="A488" s="81"/>
      <c r="B488" s="124"/>
      <c r="C488" s="552"/>
      <c r="D488" s="175"/>
      <c r="E488" s="175"/>
      <c r="F488" s="550"/>
      <c r="G488" s="271"/>
    </row>
    <row r="489" spans="1:7" ht="18.75" customHeight="1" x14ac:dyDescent="0.25">
      <c r="A489" s="81"/>
      <c r="B489" s="124"/>
      <c r="C489" s="552" t="s">
        <v>403</v>
      </c>
      <c r="D489" s="175"/>
      <c r="E489" s="175"/>
      <c r="F489" s="550"/>
      <c r="G489" s="271"/>
    </row>
    <row r="490" spans="1:7" x14ac:dyDescent="0.25">
      <c r="A490" s="81"/>
      <c r="B490" s="124"/>
      <c r="C490" s="552"/>
      <c r="D490" s="175"/>
      <c r="E490" s="175"/>
      <c r="F490" s="550"/>
      <c r="G490" s="271"/>
    </row>
    <row r="491" spans="1:7" ht="69" customHeight="1" x14ac:dyDescent="0.25">
      <c r="A491" s="81"/>
      <c r="B491" s="124"/>
      <c r="C491" s="552" t="s">
        <v>404</v>
      </c>
      <c r="D491" s="175"/>
      <c r="E491" s="175"/>
      <c r="F491" s="550"/>
      <c r="G491" s="271"/>
    </row>
    <row r="492" spans="1:7" x14ac:dyDescent="0.25">
      <c r="A492" s="81"/>
      <c r="B492" s="124"/>
      <c r="C492" s="552"/>
      <c r="D492" s="175"/>
      <c r="E492" s="175"/>
      <c r="F492" s="550"/>
      <c r="G492" s="271"/>
    </row>
    <row r="493" spans="1:7" ht="16.5" customHeight="1" x14ac:dyDescent="0.25">
      <c r="A493" s="551" t="s">
        <v>682</v>
      </c>
      <c r="B493" s="124"/>
      <c r="C493" s="552" t="s">
        <v>405</v>
      </c>
      <c r="D493" s="175" t="s">
        <v>130</v>
      </c>
      <c r="E493" s="175">
        <v>112</v>
      </c>
      <c r="F493" s="550"/>
      <c r="G493" s="271"/>
    </row>
    <row r="494" spans="1:7" x14ac:dyDescent="0.25">
      <c r="A494" s="81"/>
      <c r="B494" s="124"/>
      <c r="C494" s="80"/>
      <c r="D494" s="36"/>
      <c r="E494" s="36"/>
      <c r="F494" s="133"/>
      <c r="G494" s="134"/>
    </row>
    <row r="495" spans="1:7" ht="17.399999999999999" customHeight="1" x14ac:dyDescent="0.25">
      <c r="A495" s="81"/>
      <c r="B495" s="124"/>
      <c r="C495" s="80"/>
      <c r="D495" s="36"/>
      <c r="E495" s="36"/>
      <c r="F495" s="133"/>
      <c r="G495" s="134"/>
    </row>
    <row r="496" spans="1:7" x14ac:dyDescent="0.25">
      <c r="A496" s="551"/>
      <c r="B496" s="341"/>
      <c r="C496" s="552" t="s">
        <v>447</v>
      </c>
      <c r="D496" s="175"/>
      <c r="E496" s="175"/>
      <c r="F496" s="550"/>
      <c r="G496" s="271"/>
    </row>
    <row r="497" spans="1:7" ht="32.25" customHeight="1" x14ac:dyDescent="0.25">
      <c r="A497" s="551"/>
      <c r="B497" s="341"/>
      <c r="C497" s="552"/>
      <c r="D497" s="175"/>
      <c r="E497" s="175"/>
      <c r="F497" s="550"/>
      <c r="G497" s="271"/>
    </row>
    <row r="498" spans="1:7" x14ac:dyDescent="0.25">
      <c r="A498" s="551" t="s">
        <v>808</v>
      </c>
      <c r="B498" s="341"/>
      <c r="C498" s="552" t="s">
        <v>659</v>
      </c>
      <c r="D498" s="175" t="s">
        <v>6</v>
      </c>
      <c r="E498" s="175">
        <v>5</v>
      </c>
      <c r="F498" s="550"/>
      <c r="G498" s="271"/>
    </row>
    <row r="499" spans="1:7" ht="18" customHeight="1" x14ac:dyDescent="0.25">
      <c r="A499" s="551"/>
      <c r="B499" s="341"/>
      <c r="C499" s="552"/>
      <c r="D499" s="175"/>
      <c r="E499" s="175"/>
      <c r="F499" s="550"/>
      <c r="G499" s="271"/>
    </row>
    <row r="500" spans="1:7" x14ac:dyDescent="0.25">
      <c r="A500" s="551" t="s">
        <v>809</v>
      </c>
      <c r="B500" s="341"/>
      <c r="C500" s="552" t="s">
        <v>659</v>
      </c>
      <c r="D500" s="175" t="s">
        <v>6</v>
      </c>
      <c r="E500" s="175">
        <v>8</v>
      </c>
      <c r="F500" s="550"/>
      <c r="G500" s="271"/>
    </row>
    <row r="501" spans="1:7" x14ac:dyDescent="0.25">
      <c r="A501" s="81"/>
      <c r="B501" s="124"/>
      <c r="C501" s="80"/>
      <c r="D501" s="36"/>
      <c r="E501" s="36"/>
      <c r="F501" s="133"/>
      <c r="G501" s="134"/>
    </row>
    <row r="502" spans="1:7" x14ac:dyDescent="0.25">
      <c r="A502" s="81"/>
      <c r="B502" s="124"/>
      <c r="C502" s="80"/>
      <c r="D502" s="36"/>
      <c r="E502" s="36"/>
      <c r="F502" s="133"/>
      <c r="G502" s="134"/>
    </row>
    <row r="503" spans="1:7" x14ac:dyDescent="0.25">
      <c r="A503" s="81"/>
      <c r="B503" s="124"/>
      <c r="C503" s="80"/>
      <c r="D503" s="36"/>
      <c r="E503" s="36"/>
      <c r="F503" s="133"/>
      <c r="G503" s="134"/>
    </row>
    <row r="504" spans="1:7" x14ac:dyDescent="0.25">
      <c r="A504" s="81"/>
      <c r="B504" s="124"/>
      <c r="C504" s="80"/>
      <c r="D504" s="36"/>
      <c r="E504" s="36"/>
      <c r="F504" s="133"/>
      <c r="G504" s="134"/>
    </row>
    <row r="505" spans="1:7" x14ac:dyDescent="0.25">
      <c r="A505" s="81"/>
      <c r="B505" s="124"/>
      <c r="C505" s="80"/>
      <c r="D505" s="36"/>
      <c r="E505" s="36"/>
      <c r="F505" s="133"/>
      <c r="G505" s="134"/>
    </row>
    <row r="506" spans="1:7" x14ac:dyDescent="0.25">
      <c r="A506" s="81"/>
      <c r="B506" s="124"/>
      <c r="C506" s="80"/>
      <c r="D506" s="36"/>
      <c r="E506" s="36"/>
      <c r="F506" s="133"/>
      <c r="G506" s="134"/>
    </row>
    <row r="507" spans="1:7" x14ac:dyDescent="0.25">
      <c r="A507" s="81"/>
      <c r="B507" s="124"/>
      <c r="C507" s="80"/>
      <c r="D507" s="36"/>
      <c r="E507" s="36"/>
      <c r="F507" s="133"/>
      <c r="G507" s="134"/>
    </row>
    <row r="508" spans="1:7" x14ac:dyDescent="0.25">
      <c r="A508" s="81"/>
      <c r="B508" s="124"/>
      <c r="C508" s="80"/>
      <c r="D508" s="36"/>
      <c r="E508" s="36"/>
      <c r="F508" s="133"/>
      <c r="G508" s="134"/>
    </row>
    <row r="509" spans="1:7" x14ac:dyDescent="0.25">
      <c r="A509" s="81"/>
      <c r="B509" s="124"/>
      <c r="C509" s="80"/>
      <c r="D509" s="36"/>
      <c r="E509" s="36"/>
      <c r="F509" s="133"/>
      <c r="G509" s="134"/>
    </row>
    <row r="510" spans="1:7" x14ac:dyDescent="0.25">
      <c r="A510" s="81"/>
      <c r="B510" s="124"/>
      <c r="C510" s="80"/>
      <c r="D510" s="36"/>
      <c r="E510" s="36"/>
      <c r="F510" s="133"/>
      <c r="G510" s="134"/>
    </row>
    <row r="511" spans="1:7" x14ac:dyDescent="0.25">
      <c r="A511" s="81"/>
      <c r="B511" s="124"/>
      <c r="C511" s="80"/>
      <c r="D511" s="36"/>
      <c r="E511" s="36"/>
      <c r="F511" s="133"/>
      <c r="G511" s="134"/>
    </row>
    <row r="512" spans="1:7" x14ac:dyDescent="0.25">
      <c r="A512" s="81"/>
      <c r="B512" s="124"/>
      <c r="C512" s="80"/>
      <c r="D512" s="36"/>
      <c r="E512" s="36"/>
      <c r="F512" s="133"/>
      <c r="G512" s="134"/>
    </row>
    <row r="513" spans="1:7" x14ac:dyDescent="0.25">
      <c r="A513" s="81"/>
      <c r="B513" s="124"/>
      <c r="C513" s="80"/>
      <c r="D513" s="36"/>
      <c r="E513" s="36"/>
      <c r="F513" s="133"/>
      <c r="G513" s="134"/>
    </row>
    <row r="514" spans="1:7" x14ac:dyDescent="0.25">
      <c r="A514" s="81"/>
      <c r="B514" s="124"/>
      <c r="C514" s="80"/>
      <c r="D514" s="36"/>
      <c r="E514" s="36"/>
      <c r="F514" s="133"/>
      <c r="G514" s="134"/>
    </row>
    <row r="515" spans="1:7" x14ac:dyDescent="0.25">
      <c r="A515" s="81"/>
      <c r="B515" s="124"/>
      <c r="C515" s="80"/>
      <c r="D515" s="36"/>
      <c r="E515" s="36"/>
      <c r="F515" s="133"/>
      <c r="G515" s="134"/>
    </row>
    <row r="516" spans="1:7" x14ac:dyDescent="0.25">
      <c r="A516" s="81"/>
      <c r="B516" s="124"/>
      <c r="C516" s="80"/>
      <c r="D516" s="36"/>
      <c r="E516" s="36"/>
      <c r="F516" s="133"/>
      <c r="G516" s="134"/>
    </row>
    <row r="517" spans="1:7" x14ac:dyDescent="0.25">
      <c r="A517" s="81"/>
      <c r="B517" s="124"/>
      <c r="C517" s="80"/>
      <c r="D517" s="36"/>
      <c r="E517" s="36"/>
      <c r="F517" s="133"/>
      <c r="G517" s="134"/>
    </row>
    <row r="518" spans="1:7" x14ac:dyDescent="0.25">
      <c r="A518" s="81"/>
      <c r="B518" s="124"/>
      <c r="C518" s="80"/>
      <c r="D518" s="36"/>
      <c r="E518" s="36"/>
      <c r="F518" s="133"/>
      <c r="G518" s="134"/>
    </row>
    <row r="519" spans="1:7" x14ac:dyDescent="0.25">
      <c r="A519" s="81"/>
      <c r="B519" s="124"/>
      <c r="C519" s="80"/>
      <c r="D519" s="36"/>
      <c r="E519" s="36"/>
      <c r="F519" s="133"/>
      <c r="G519" s="134"/>
    </row>
    <row r="520" spans="1:7" x14ac:dyDescent="0.25">
      <c r="A520" s="81"/>
      <c r="B520" s="124"/>
      <c r="C520" s="80"/>
      <c r="D520" s="36"/>
      <c r="E520" s="36"/>
      <c r="F520" s="133"/>
      <c r="G520" s="134"/>
    </row>
    <row r="521" spans="1:7" x14ac:dyDescent="0.25">
      <c r="A521" s="81"/>
      <c r="B521" s="124"/>
      <c r="C521" s="80"/>
      <c r="D521" s="36"/>
      <c r="E521" s="36"/>
      <c r="F521" s="133"/>
      <c r="G521" s="134"/>
    </row>
    <row r="522" spans="1:7" x14ac:dyDescent="0.25">
      <c r="A522" s="81"/>
      <c r="B522" s="124"/>
      <c r="C522" s="80"/>
      <c r="D522" s="36"/>
      <c r="E522" s="36"/>
      <c r="F522" s="133"/>
      <c r="G522" s="134"/>
    </row>
    <row r="523" spans="1:7" x14ac:dyDescent="0.25">
      <c r="A523" s="81"/>
      <c r="B523" s="124"/>
      <c r="C523" s="80"/>
      <c r="D523" s="36"/>
      <c r="E523" s="36"/>
      <c r="F523" s="133"/>
      <c r="G523" s="134"/>
    </row>
    <row r="524" spans="1:7" x14ac:dyDescent="0.25">
      <c r="A524" s="81"/>
      <c r="B524" s="124"/>
      <c r="C524" s="80"/>
      <c r="D524" s="36"/>
      <c r="E524" s="36"/>
      <c r="F524" s="133"/>
      <c r="G524" s="134"/>
    </row>
    <row r="525" spans="1:7" x14ac:dyDescent="0.25">
      <c r="A525" s="81"/>
      <c r="B525" s="124"/>
      <c r="C525" s="80"/>
      <c r="D525" s="36"/>
      <c r="E525" s="36"/>
      <c r="F525" s="133"/>
      <c r="G525" s="134"/>
    </row>
    <row r="526" spans="1:7" x14ac:dyDescent="0.25">
      <c r="A526" s="81"/>
      <c r="B526" s="124"/>
      <c r="C526" s="80"/>
      <c r="D526" s="36"/>
      <c r="E526" s="36"/>
      <c r="F526" s="133"/>
      <c r="G526" s="134"/>
    </row>
    <row r="527" spans="1:7" x14ac:dyDescent="0.25">
      <c r="A527" s="81"/>
      <c r="B527" s="124"/>
      <c r="C527" s="80"/>
      <c r="D527" s="36"/>
      <c r="E527" s="36"/>
      <c r="F527" s="133"/>
      <c r="G527" s="134"/>
    </row>
    <row r="528" spans="1:7" x14ac:dyDescent="0.25">
      <c r="A528" s="81"/>
      <c r="B528" s="124"/>
      <c r="C528" s="80"/>
      <c r="D528" s="36"/>
      <c r="E528" s="36"/>
      <c r="F528" s="133"/>
      <c r="G528" s="134"/>
    </row>
    <row r="529" spans="1:7" x14ac:dyDescent="0.25">
      <c r="A529" s="81"/>
      <c r="B529" s="124"/>
      <c r="C529" s="80"/>
      <c r="D529" s="36"/>
      <c r="E529" s="36"/>
      <c r="F529" s="133"/>
      <c r="G529" s="134"/>
    </row>
    <row r="530" spans="1:7" x14ac:dyDescent="0.25">
      <c r="A530" s="81"/>
      <c r="B530" s="124"/>
      <c r="C530" s="80"/>
      <c r="D530" s="36"/>
      <c r="E530" s="36"/>
      <c r="F530" s="133"/>
      <c r="G530" s="134"/>
    </row>
    <row r="531" spans="1:7" x14ac:dyDescent="0.25">
      <c r="A531" s="81"/>
      <c r="B531" s="124"/>
      <c r="C531" s="80"/>
      <c r="D531" s="36"/>
      <c r="E531" s="36"/>
      <c r="F531" s="133"/>
      <c r="G531" s="134"/>
    </row>
    <row r="532" spans="1:7" x14ac:dyDescent="0.25">
      <c r="A532" s="81"/>
      <c r="B532" s="124"/>
      <c r="C532" s="80"/>
      <c r="D532" s="36"/>
      <c r="E532" s="36"/>
      <c r="F532" s="133"/>
      <c r="G532" s="134"/>
    </row>
    <row r="533" spans="1:7" x14ac:dyDescent="0.25">
      <c r="A533" s="81"/>
      <c r="B533" s="124"/>
      <c r="C533" s="80"/>
      <c r="D533" s="36"/>
      <c r="E533" s="36"/>
      <c r="F533" s="133"/>
      <c r="G533" s="134"/>
    </row>
    <row r="534" spans="1:7" x14ac:dyDescent="0.25">
      <c r="A534" s="81"/>
      <c r="B534" s="124"/>
      <c r="C534" s="80"/>
      <c r="D534" s="36"/>
      <c r="E534" s="36"/>
      <c r="F534" s="133"/>
      <c r="G534" s="134"/>
    </row>
    <row r="535" spans="1:7" x14ac:dyDescent="0.25">
      <c r="A535" s="81"/>
      <c r="B535" s="124"/>
      <c r="C535" s="80"/>
      <c r="D535" s="36"/>
      <c r="E535" s="36"/>
      <c r="F535" s="133"/>
      <c r="G535" s="134"/>
    </row>
    <row r="536" spans="1:7" x14ac:dyDescent="0.25">
      <c r="A536" s="81"/>
      <c r="B536" s="124"/>
      <c r="C536" s="80"/>
      <c r="D536" s="36"/>
      <c r="E536" s="36"/>
      <c r="F536" s="133"/>
      <c r="G536" s="134"/>
    </row>
    <row r="537" spans="1:7" x14ac:dyDescent="0.25">
      <c r="A537" s="81"/>
      <c r="B537" s="124"/>
      <c r="C537" s="80"/>
      <c r="D537" s="36"/>
      <c r="E537" s="36"/>
      <c r="F537" s="133"/>
      <c r="G537" s="134"/>
    </row>
    <row r="538" spans="1:7" x14ac:dyDescent="0.25">
      <c r="A538" s="81"/>
      <c r="B538" s="124"/>
      <c r="C538" s="80"/>
      <c r="D538" s="36"/>
      <c r="E538" s="36"/>
      <c r="F538" s="133"/>
      <c r="G538" s="134"/>
    </row>
    <row r="539" spans="1:7" x14ac:dyDescent="0.25">
      <c r="A539" s="81"/>
      <c r="B539" s="124"/>
      <c r="C539" s="80"/>
      <c r="D539" s="36"/>
      <c r="E539" s="36"/>
      <c r="F539" s="133"/>
      <c r="G539" s="134"/>
    </row>
    <row r="540" spans="1:7" x14ac:dyDescent="0.25">
      <c r="A540" s="81"/>
      <c r="B540" s="124"/>
      <c r="C540" s="80"/>
      <c r="D540" s="36"/>
      <c r="E540" s="36"/>
      <c r="F540" s="133"/>
      <c r="G540" s="134"/>
    </row>
    <row r="541" spans="1:7" x14ac:dyDescent="0.25">
      <c r="A541" s="81"/>
      <c r="B541" s="124"/>
      <c r="C541" s="80"/>
      <c r="D541" s="36"/>
      <c r="E541" s="36"/>
      <c r="F541" s="133"/>
      <c r="G541" s="134"/>
    </row>
    <row r="542" spans="1:7" ht="15.6" thickBot="1" x14ac:dyDescent="0.3">
      <c r="A542" s="143"/>
      <c r="B542" s="144"/>
      <c r="C542" s="145"/>
      <c r="D542" s="94"/>
      <c r="E542" s="94"/>
      <c r="F542" s="135"/>
      <c r="G542" s="136"/>
    </row>
    <row r="543" spans="1:7" x14ac:dyDescent="0.25">
      <c r="A543" s="806"/>
      <c r="B543" s="807"/>
      <c r="C543" s="807"/>
      <c r="D543" s="52"/>
      <c r="E543" s="52"/>
      <c r="F543" s="53"/>
      <c r="G543" s="139"/>
    </row>
    <row r="544" spans="1:7" x14ac:dyDescent="0.25">
      <c r="A544" s="786" t="s">
        <v>457</v>
      </c>
      <c r="B544" s="787"/>
      <c r="C544" s="787"/>
      <c r="D544" s="211"/>
      <c r="E544" s="211"/>
      <c r="F544" s="212"/>
      <c r="G544" s="563"/>
    </row>
    <row r="545" spans="1:7" ht="15.6" thickBot="1" x14ac:dyDescent="0.3">
      <c r="A545" s="788"/>
      <c r="B545" s="789"/>
      <c r="C545" s="789"/>
      <c r="D545" s="214"/>
      <c r="E545" s="214"/>
      <c r="F545" s="215"/>
      <c r="G545" s="562"/>
    </row>
    <row r="546" spans="1:7" x14ac:dyDescent="0.25">
      <c r="A546" s="217"/>
      <c r="B546" s="162"/>
      <c r="C546" s="280"/>
      <c r="D546" s="162"/>
      <c r="E546" s="162"/>
      <c r="F546" s="554"/>
      <c r="G546" s="554"/>
    </row>
    <row r="547" spans="1:7" x14ac:dyDescent="0.25">
      <c r="A547" s="783" t="str">
        <f>C553</f>
        <v>SECTION 8 : ABLUTION FACILITIES</v>
      </c>
      <c r="B547" s="783"/>
      <c r="C547" s="783"/>
      <c r="D547" s="783"/>
      <c r="E547" s="783"/>
      <c r="F547" s="783"/>
      <c r="G547" s="783"/>
    </row>
    <row r="548" spans="1:7" ht="15.6" thickBot="1" x14ac:dyDescent="0.3">
      <c r="A548" s="222"/>
      <c r="B548" s="162"/>
      <c r="C548" s="280"/>
      <c r="D548" s="162"/>
      <c r="E548" s="162"/>
      <c r="F548" s="554"/>
      <c r="G548" s="554"/>
    </row>
    <row r="549" spans="1:7" x14ac:dyDescent="0.25">
      <c r="A549" s="163"/>
      <c r="B549" s="164"/>
      <c r="C549" s="164"/>
      <c r="D549" s="164"/>
      <c r="E549" s="164"/>
      <c r="F549" s="555"/>
      <c r="G549" s="556"/>
    </row>
    <row r="550" spans="1:7" x14ac:dyDescent="0.25">
      <c r="A550" s="168" t="s">
        <v>126</v>
      </c>
      <c r="B550" s="169" t="s">
        <v>127</v>
      </c>
      <c r="C550" s="169" t="s">
        <v>0</v>
      </c>
      <c r="D550" s="169" t="s">
        <v>1</v>
      </c>
      <c r="E550" s="169" t="s">
        <v>26</v>
      </c>
      <c r="F550" s="557" t="s">
        <v>2</v>
      </c>
      <c r="G550" s="558" t="s">
        <v>3</v>
      </c>
    </row>
    <row r="551" spans="1:7" x14ac:dyDescent="0.25">
      <c r="A551" s="168" t="s">
        <v>128</v>
      </c>
      <c r="B551" s="169" t="s">
        <v>129</v>
      </c>
      <c r="C551" s="172"/>
      <c r="D551" s="35"/>
      <c r="E551" s="35"/>
      <c r="F551" s="133"/>
      <c r="G551" s="134"/>
    </row>
    <row r="552" spans="1:7" ht="15.6" thickBot="1" x14ac:dyDescent="0.3">
      <c r="A552" s="177"/>
      <c r="B552" s="178"/>
      <c r="C552" s="178"/>
      <c r="D552" s="93"/>
      <c r="E552" s="93"/>
      <c r="F552" s="135"/>
      <c r="G552" s="136"/>
    </row>
    <row r="553" spans="1:7" ht="20.25" customHeight="1" x14ac:dyDescent="0.25">
      <c r="A553" s="81"/>
      <c r="B553" s="124"/>
      <c r="C553" s="579" t="str">
        <f>C481</f>
        <v>SECTION 8 : ABLUTION FACILITIES</v>
      </c>
      <c r="D553" s="175"/>
      <c r="E553" s="175"/>
      <c r="F553" s="550"/>
      <c r="G553" s="271"/>
    </row>
    <row r="554" spans="1:7" ht="37.5" customHeight="1" x14ac:dyDescent="0.25">
      <c r="A554" s="81"/>
      <c r="B554" s="124"/>
      <c r="C554" s="580" t="str">
        <f>C482</f>
        <v xml:space="preserve">REFURBISHMENT OF TLOKWENG CEMETERY </v>
      </c>
      <c r="D554" s="175"/>
      <c r="E554" s="175"/>
      <c r="F554" s="550"/>
      <c r="G554" s="271"/>
    </row>
    <row r="555" spans="1:7" x14ac:dyDescent="0.25">
      <c r="A555" s="81"/>
      <c r="B555" s="124"/>
      <c r="C555" s="552"/>
      <c r="D555" s="175"/>
      <c r="E555" s="175"/>
      <c r="F555" s="550"/>
      <c r="G555" s="271"/>
    </row>
    <row r="556" spans="1:7" ht="18.75" customHeight="1" x14ac:dyDescent="0.25">
      <c r="A556" s="551">
        <v>8.8000000000000007</v>
      </c>
      <c r="B556" s="124"/>
      <c r="C556" s="552" t="s">
        <v>145</v>
      </c>
      <c r="D556" s="175"/>
      <c r="E556" s="175"/>
      <c r="F556" s="550"/>
      <c r="G556" s="271"/>
    </row>
    <row r="557" spans="1:7" x14ac:dyDescent="0.25">
      <c r="A557" s="81"/>
      <c r="B557" s="124"/>
      <c r="C557" s="552"/>
      <c r="D557" s="175"/>
      <c r="E557" s="175"/>
      <c r="F557" s="550"/>
      <c r="G557" s="271"/>
    </row>
    <row r="558" spans="1:7" ht="14.25" customHeight="1" x14ac:dyDescent="0.25">
      <c r="A558" s="81"/>
      <c r="B558" s="124"/>
      <c r="C558" s="552" t="s">
        <v>306</v>
      </c>
      <c r="D558" s="175"/>
      <c r="E558" s="175"/>
      <c r="F558" s="550"/>
      <c r="G558" s="271"/>
    </row>
    <row r="559" spans="1:7" x14ac:dyDescent="0.25">
      <c r="A559" s="81"/>
      <c r="B559" s="124"/>
      <c r="C559" s="552"/>
      <c r="D559" s="175"/>
      <c r="E559" s="175"/>
      <c r="F559" s="550"/>
      <c r="G559" s="271"/>
    </row>
    <row r="560" spans="1:7" ht="17.25" customHeight="1" x14ac:dyDescent="0.25">
      <c r="A560" s="81"/>
      <c r="B560" s="124"/>
      <c r="C560" s="552" t="s">
        <v>409</v>
      </c>
      <c r="D560" s="175"/>
      <c r="E560" s="175"/>
      <c r="F560" s="550"/>
      <c r="G560" s="271"/>
    </row>
    <row r="561" spans="1:7" x14ac:dyDescent="0.25">
      <c r="A561" s="81"/>
      <c r="B561" s="124"/>
      <c r="C561" s="552"/>
      <c r="D561" s="175"/>
      <c r="E561" s="175"/>
      <c r="F561" s="550"/>
      <c r="G561" s="271"/>
    </row>
    <row r="562" spans="1:7" ht="13.5" customHeight="1" x14ac:dyDescent="0.25">
      <c r="A562" s="81"/>
      <c r="B562" s="124"/>
      <c r="C562" s="552" t="s">
        <v>410</v>
      </c>
      <c r="D562" s="175"/>
      <c r="E562" s="175"/>
      <c r="F562" s="550"/>
      <c r="G562" s="271"/>
    </row>
    <row r="563" spans="1:7" x14ac:dyDescent="0.25">
      <c r="A563" s="551"/>
      <c r="B563" s="124"/>
      <c r="C563" s="552"/>
      <c r="D563" s="175"/>
      <c r="E563" s="175"/>
      <c r="F563" s="550"/>
      <c r="G563" s="271"/>
    </row>
    <row r="564" spans="1:7" x14ac:dyDescent="0.25">
      <c r="A564" s="551" t="s">
        <v>683</v>
      </c>
      <c r="B564" s="124"/>
      <c r="C564" s="552" t="s">
        <v>411</v>
      </c>
      <c r="D564" s="175" t="s">
        <v>130</v>
      </c>
      <c r="E564" s="175">
        <v>338.65</v>
      </c>
      <c r="F564" s="550"/>
      <c r="G564" s="271"/>
    </row>
    <row r="565" spans="1:7" x14ac:dyDescent="0.25">
      <c r="A565" s="551"/>
      <c r="B565" s="124"/>
      <c r="C565" s="80"/>
      <c r="D565" s="36"/>
      <c r="E565" s="36"/>
      <c r="F565" s="133"/>
      <c r="G565" s="134"/>
    </row>
    <row r="566" spans="1:7" ht="13.5" customHeight="1" x14ac:dyDescent="0.25">
      <c r="A566" s="551" t="s">
        <v>684</v>
      </c>
      <c r="B566" s="124"/>
      <c r="C566" s="552" t="s">
        <v>657</v>
      </c>
      <c r="D566" s="175" t="s">
        <v>130</v>
      </c>
      <c r="E566" s="175">
        <f>57+22</f>
        <v>79</v>
      </c>
      <c r="F566" s="550"/>
      <c r="G566" s="271"/>
    </row>
    <row r="567" spans="1:7" x14ac:dyDescent="0.25">
      <c r="A567" s="81"/>
      <c r="B567" s="124"/>
      <c r="C567" s="552"/>
      <c r="D567" s="175"/>
      <c r="E567" s="175"/>
      <c r="F567" s="550"/>
      <c r="G567" s="271"/>
    </row>
    <row r="568" spans="1:7" ht="17.25" customHeight="1" x14ac:dyDescent="0.25">
      <c r="A568" s="81"/>
      <c r="B568" s="124"/>
      <c r="C568" s="80"/>
      <c r="D568" s="36"/>
      <c r="E568" s="36"/>
      <c r="F568" s="133"/>
      <c r="G568" s="134"/>
    </row>
    <row r="569" spans="1:7" x14ac:dyDescent="0.25">
      <c r="A569" s="81"/>
      <c r="B569" s="124"/>
      <c r="C569" s="80"/>
      <c r="D569" s="36"/>
      <c r="E569" s="36"/>
      <c r="F569" s="133"/>
      <c r="G569" s="134"/>
    </row>
    <row r="570" spans="1:7" x14ac:dyDescent="0.25">
      <c r="A570" s="81"/>
      <c r="B570" s="124"/>
      <c r="C570" s="80"/>
      <c r="D570" s="36"/>
      <c r="E570" s="36"/>
      <c r="F570" s="133"/>
      <c r="G570" s="134"/>
    </row>
    <row r="571" spans="1:7" x14ac:dyDescent="0.25">
      <c r="A571" s="81"/>
      <c r="B571" s="124"/>
      <c r="C571" s="80"/>
      <c r="D571" s="36"/>
      <c r="E571" s="36"/>
      <c r="F571" s="133"/>
      <c r="G571" s="134"/>
    </row>
    <row r="572" spans="1:7" x14ac:dyDescent="0.25">
      <c r="A572" s="81"/>
      <c r="B572" s="124"/>
      <c r="C572" s="80"/>
      <c r="D572" s="36"/>
      <c r="E572" s="36"/>
      <c r="F572" s="133"/>
      <c r="G572" s="134"/>
    </row>
    <row r="573" spans="1:7" x14ac:dyDescent="0.25">
      <c r="A573" s="81"/>
      <c r="B573" s="124"/>
      <c r="C573" s="80"/>
      <c r="D573" s="36"/>
      <c r="E573" s="36"/>
      <c r="F573" s="133"/>
      <c r="G573" s="134"/>
    </row>
    <row r="574" spans="1:7" x14ac:dyDescent="0.25">
      <c r="A574" s="81"/>
      <c r="B574" s="124"/>
      <c r="C574" s="80"/>
      <c r="D574" s="36"/>
      <c r="E574" s="36"/>
      <c r="F574" s="133"/>
      <c r="G574" s="134"/>
    </row>
    <row r="575" spans="1:7" x14ac:dyDescent="0.25">
      <c r="A575" s="81"/>
      <c r="B575" s="124"/>
      <c r="C575" s="80"/>
      <c r="D575" s="36"/>
      <c r="E575" s="36"/>
      <c r="F575" s="133"/>
      <c r="G575" s="134"/>
    </row>
    <row r="576" spans="1:7" x14ac:dyDescent="0.25">
      <c r="A576" s="81"/>
      <c r="B576" s="124"/>
      <c r="C576" s="80"/>
      <c r="D576" s="36"/>
      <c r="E576" s="36"/>
      <c r="F576" s="133"/>
      <c r="G576" s="134"/>
    </row>
    <row r="577" spans="1:7" x14ac:dyDescent="0.25">
      <c r="A577" s="81"/>
      <c r="B577" s="124"/>
      <c r="C577" s="80"/>
      <c r="D577" s="36"/>
      <c r="E577" s="36"/>
      <c r="F577" s="133"/>
      <c r="G577" s="134"/>
    </row>
    <row r="578" spans="1:7" x14ac:dyDescent="0.25">
      <c r="A578" s="81"/>
      <c r="B578" s="124"/>
      <c r="C578" s="80"/>
      <c r="D578" s="36"/>
      <c r="E578" s="36"/>
      <c r="F578" s="133"/>
      <c r="G578" s="134"/>
    </row>
    <row r="579" spans="1:7" x14ac:dyDescent="0.25">
      <c r="A579" s="81"/>
      <c r="B579" s="124"/>
      <c r="C579" s="80"/>
      <c r="D579" s="36"/>
      <c r="E579" s="36"/>
      <c r="F579" s="133"/>
      <c r="G579" s="134"/>
    </row>
    <row r="580" spans="1:7" x14ac:dyDescent="0.25">
      <c r="A580" s="81"/>
      <c r="B580" s="124"/>
      <c r="C580" s="80"/>
      <c r="D580" s="36"/>
      <c r="E580" s="36"/>
      <c r="F580" s="133"/>
      <c r="G580" s="134"/>
    </row>
    <row r="581" spans="1:7" x14ac:dyDescent="0.25">
      <c r="A581" s="81"/>
      <c r="B581" s="124"/>
      <c r="C581" s="80"/>
      <c r="D581" s="36"/>
      <c r="E581" s="36"/>
      <c r="F581" s="133"/>
      <c r="G581" s="134"/>
    </row>
    <row r="582" spans="1:7" x14ac:dyDescent="0.25">
      <c r="A582" s="81"/>
      <c r="B582" s="124"/>
      <c r="C582" s="80"/>
      <c r="D582" s="36"/>
      <c r="E582" s="36"/>
      <c r="F582" s="133"/>
      <c r="G582" s="134"/>
    </row>
    <row r="583" spans="1:7" x14ac:dyDescent="0.25">
      <c r="A583" s="81"/>
      <c r="B583" s="124"/>
      <c r="C583" s="80"/>
      <c r="D583" s="36"/>
      <c r="E583" s="36"/>
      <c r="F583" s="133"/>
      <c r="G583" s="134"/>
    </row>
    <row r="584" spans="1:7" x14ac:dyDescent="0.25">
      <c r="A584" s="81"/>
      <c r="B584" s="124"/>
      <c r="C584" s="80"/>
      <c r="D584" s="36"/>
      <c r="E584" s="36"/>
      <c r="F584" s="133"/>
      <c r="G584" s="134"/>
    </row>
    <row r="585" spans="1:7" x14ac:dyDescent="0.25">
      <c r="A585" s="81"/>
      <c r="B585" s="124"/>
      <c r="C585" s="80"/>
      <c r="D585" s="36"/>
      <c r="E585" s="36"/>
      <c r="F585" s="133"/>
      <c r="G585" s="134"/>
    </row>
    <row r="586" spans="1:7" x14ac:dyDescent="0.25">
      <c r="A586" s="81"/>
      <c r="B586" s="124"/>
      <c r="C586" s="80"/>
      <c r="D586" s="36"/>
      <c r="E586" s="36"/>
      <c r="F586" s="133"/>
      <c r="G586" s="134"/>
    </row>
    <row r="587" spans="1:7" x14ac:dyDescent="0.25">
      <c r="A587" s="81"/>
      <c r="B587" s="124"/>
      <c r="C587" s="80"/>
      <c r="D587" s="36"/>
      <c r="E587" s="36"/>
      <c r="F587" s="133"/>
      <c r="G587" s="134"/>
    </row>
    <row r="588" spans="1:7" x14ac:dyDescent="0.25">
      <c r="A588" s="81"/>
      <c r="B588" s="124"/>
      <c r="C588" s="80"/>
      <c r="D588" s="36"/>
      <c r="E588" s="36"/>
      <c r="F588" s="133"/>
      <c r="G588" s="134"/>
    </row>
    <row r="589" spans="1:7" x14ac:dyDescent="0.25">
      <c r="A589" s="81"/>
      <c r="B589" s="124"/>
      <c r="C589" s="80"/>
      <c r="D589" s="36"/>
      <c r="E589" s="36"/>
      <c r="F589" s="133"/>
      <c r="G589" s="134"/>
    </row>
    <row r="590" spans="1:7" x14ac:dyDescent="0.25">
      <c r="A590" s="81"/>
      <c r="B590" s="124"/>
      <c r="C590" s="80"/>
      <c r="D590" s="36"/>
      <c r="E590" s="36"/>
      <c r="F590" s="133"/>
      <c r="G590" s="134"/>
    </row>
    <row r="591" spans="1:7" x14ac:dyDescent="0.25">
      <c r="A591" s="81"/>
      <c r="B591" s="124"/>
      <c r="C591" s="80"/>
      <c r="D591" s="36"/>
      <c r="E591" s="36"/>
      <c r="F591" s="133"/>
      <c r="G591" s="134"/>
    </row>
    <row r="592" spans="1:7" x14ac:dyDescent="0.25">
      <c r="A592" s="81"/>
      <c r="B592" s="124"/>
      <c r="C592" s="80"/>
      <c r="D592" s="36"/>
      <c r="E592" s="36"/>
      <c r="F592" s="133"/>
      <c r="G592" s="134"/>
    </row>
    <row r="593" spans="1:7" x14ac:dyDescent="0.25">
      <c r="A593" s="81"/>
      <c r="B593" s="124"/>
      <c r="C593" s="80"/>
      <c r="D593" s="36"/>
      <c r="E593" s="36"/>
      <c r="F593" s="133"/>
      <c r="G593" s="134"/>
    </row>
    <row r="594" spans="1:7" x14ac:dyDescent="0.25">
      <c r="A594" s="81"/>
      <c r="B594" s="124"/>
      <c r="C594" s="80"/>
      <c r="D594" s="36"/>
      <c r="E594" s="36"/>
      <c r="F594" s="133"/>
      <c r="G594" s="134"/>
    </row>
    <row r="595" spans="1:7" x14ac:dyDescent="0.25">
      <c r="A595" s="81"/>
      <c r="B595" s="124"/>
      <c r="C595" s="80"/>
      <c r="D595" s="36"/>
      <c r="E595" s="36"/>
      <c r="F595" s="133"/>
      <c r="G595" s="134"/>
    </row>
    <row r="596" spans="1:7" x14ac:dyDescent="0.25">
      <c r="A596" s="81"/>
      <c r="B596" s="124"/>
      <c r="C596" s="80"/>
      <c r="D596" s="36"/>
      <c r="E596" s="36"/>
      <c r="F596" s="133"/>
      <c r="G596" s="134"/>
    </row>
    <row r="597" spans="1:7" x14ac:dyDescent="0.25">
      <c r="A597" s="81"/>
      <c r="B597" s="124"/>
      <c r="C597" s="80"/>
      <c r="D597" s="36"/>
      <c r="E597" s="36"/>
      <c r="F597" s="133"/>
      <c r="G597" s="134"/>
    </row>
    <row r="598" spans="1:7" x14ac:dyDescent="0.25">
      <c r="A598" s="81"/>
      <c r="B598" s="124"/>
      <c r="C598" s="80"/>
      <c r="D598" s="36"/>
      <c r="E598" s="36"/>
      <c r="F598" s="133"/>
      <c r="G598" s="134"/>
    </row>
    <row r="599" spans="1:7" x14ac:dyDescent="0.25">
      <c r="A599" s="81"/>
      <c r="B599" s="124"/>
      <c r="C599" s="80"/>
      <c r="D599" s="36"/>
      <c r="E599" s="36"/>
      <c r="F599" s="133"/>
      <c r="G599" s="134"/>
    </row>
    <row r="600" spans="1:7" x14ac:dyDescent="0.25">
      <c r="A600" s="81"/>
      <c r="B600" s="124"/>
      <c r="C600" s="80"/>
      <c r="D600" s="36"/>
      <c r="E600" s="36"/>
      <c r="F600" s="133"/>
      <c r="G600" s="134"/>
    </row>
    <row r="601" spans="1:7" x14ac:dyDescent="0.25">
      <c r="A601" s="81"/>
      <c r="B601" s="124"/>
      <c r="C601" s="80"/>
      <c r="D601" s="36"/>
      <c r="E601" s="36"/>
      <c r="F601" s="133"/>
      <c r="G601" s="134"/>
    </row>
    <row r="602" spans="1:7" x14ac:dyDescent="0.25">
      <c r="A602" s="81"/>
      <c r="B602" s="124"/>
      <c r="C602" s="80"/>
      <c r="D602" s="36"/>
      <c r="E602" s="36"/>
      <c r="F602" s="133"/>
      <c r="G602" s="134"/>
    </row>
    <row r="603" spans="1:7" x14ac:dyDescent="0.25">
      <c r="A603" s="81"/>
      <c r="B603" s="124"/>
      <c r="C603" s="80"/>
      <c r="D603" s="36"/>
      <c r="E603" s="36"/>
      <c r="F603" s="133"/>
      <c r="G603" s="134"/>
    </row>
    <row r="604" spans="1:7" x14ac:dyDescent="0.25">
      <c r="A604" s="81"/>
      <c r="B604" s="124"/>
      <c r="C604" s="80"/>
      <c r="D604" s="36"/>
      <c r="E604" s="36"/>
      <c r="F604" s="133"/>
      <c r="G604" s="134"/>
    </row>
    <row r="605" spans="1:7" x14ac:dyDescent="0.25">
      <c r="A605" s="81"/>
      <c r="B605" s="124"/>
      <c r="C605" s="80"/>
      <c r="D605" s="36"/>
      <c r="E605" s="36"/>
      <c r="F605" s="133"/>
      <c r="G605" s="134"/>
    </row>
    <row r="606" spans="1:7" x14ac:dyDescent="0.25">
      <c r="A606" s="81"/>
      <c r="B606" s="124"/>
      <c r="C606" s="80"/>
      <c r="D606" s="36"/>
      <c r="E606" s="36"/>
      <c r="F606" s="133"/>
      <c r="G606" s="134"/>
    </row>
    <row r="607" spans="1:7" x14ac:dyDescent="0.25">
      <c r="A607" s="81"/>
      <c r="B607" s="124"/>
      <c r="C607" s="80"/>
      <c r="D607" s="36"/>
      <c r="E607" s="36"/>
      <c r="F607" s="133"/>
      <c r="G607" s="134"/>
    </row>
    <row r="608" spans="1:7" x14ac:dyDescent="0.25">
      <c r="A608" s="81"/>
      <c r="B608" s="124"/>
      <c r="C608" s="80"/>
      <c r="D608" s="36"/>
      <c r="E608" s="36"/>
      <c r="F608" s="133"/>
      <c r="G608" s="134"/>
    </row>
    <row r="609" spans="1:7" x14ac:dyDescent="0.25">
      <c r="A609" s="81"/>
      <c r="B609" s="124"/>
      <c r="C609" s="80"/>
      <c r="D609" s="36"/>
      <c r="E609" s="36"/>
      <c r="F609" s="133"/>
      <c r="G609" s="134"/>
    </row>
    <row r="610" spans="1:7" x14ac:dyDescent="0.25">
      <c r="A610" s="81"/>
      <c r="B610" s="124"/>
      <c r="C610" s="80"/>
      <c r="D610" s="36"/>
      <c r="E610" s="36"/>
      <c r="F610" s="133"/>
      <c r="G610" s="134"/>
    </row>
    <row r="611" spans="1:7" x14ac:dyDescent="0.25">
      <c r="A611" s="81"/>
      <c r="B611" s="124"/>
      <c r="C611" s="80"/>
      <c r="D611" s="36"/>
      <c r="E611" s="36"/>
      <c r="F611" s="133"/>
      <c r="G611" s="134"/>
    </row>
    <row r="612" spans="1:7" x14ac:dyDescent="0.25">
      <c r="A612" s="81"/>
      <c r="B612" s="124"/>
      <c r="C612" s="80"/>
      <c r="D612" s="36"/>
      <c r="E612" s="36"/>
      <c r="F612" s="133"/>
      <c r="G612" s="134"/>
    </row>
    <row r="613" spans="1:7" x14ac:dyDescent="0.25">
      <c r="A613" s="81"/>
      <c r="B613" s="124"/>
      <c r="C613" s="80"/>
      <c r="D613" s="36"/>
      <c r="E613" s="36"/>
      <c r="F613" s="133"/>
      <c r="G613" s="134"/>
    </row>
    <row r="614" spans="1:7" x14ac:dyDescent="0.25">
      <c r="A614" s="81"/>
      <c r="B614" s="124"/>
      <c r="C614" s="80"/>
      <c r="D614" s="36"/>
      <c r="E614" s="36"/>
      <c r="F614" s="133"/>
      <c r="G614" s="134"/>
    </row>
    <row r="615" spans="1:7" x14ac:dyDescent="0.25">
      <c r="A615" s="81"/>
      <c r="B615" s="124"/>
      <c r="C615" s="80"/>
      <c r="D615" s="36"/>
      <c r="E615" s="36"/>
      <c r="F615" s="133"/>
      <c r="G615" s="134"/>
    </row>
    <row r="616" spans="1:7" x14ac:dyDescent="0.25">
      <c r="A616" s="81"/>
      <c r="B616" s="124"/>
      <c r="C616" s="80"/>
      <c r="D616" s="36"/>
      <c r="E616" s="36"/>
      <c r="F616" s="133"/>
      <c r="G616" s="134"/>
    </row>
    <row r="617" spans="1:7" x14ac:dyDescent="0.25">
      <c r="A617" s="81"/>
      <c r="B617" s="124"/>
      <c r="C617" s="80"/>
      <c r="D617" s="36"/>
      <c r="E617" s="36"/>
      <c r="F617" s="133"/>
      <c r="G617" s="134"/>
    </row>
    <row r="618" spans="1:7" x14ac:dyDescent="0.25">
      <c r="A618" s="81"/>
      <c r="B618" s="124"/>
      <c r="C618" s="80"/>
      <c r="D618" s="36"/>
      <c r="E618" s="36"/>
      <c r="F618" s="133"/>
      <c r="G618" s="134"/>
    </row>
    <row r="619" spans="1:7" x14ac:dyDescent="0.25">
      <c r="A619" s="81"/>
      <c r="B619" s="124"/>
      <c r="C619" s="80"/>
      <c r="D619" s="36"/>
      <c r="E619" s="36"/>
      <c r="F619" s="133"/>
      <c r="G619" s="134"/>
    </row>
    <row r="620" spans="1:7" ht="15.6" thickBot="1" x14ac:dyDescent="0.3">
      <c r="A620" s="143"/>
      <c r="B620" s="144"/>
      <c r="C620" s="145"/>
      <c r="D620" s="94"/>
      <c r="E620" s="94"/>
      <c r="F620" s="135"/>
      <c r="G620" s="136"/>
    </row>
    <row r="621" spans="1:7" x14ac:dyDescent="0.25">
      <c r="A621" s="806"/>
      <c r="B621" s="807"/>
      <c r="C621" s="807"/>
      <c r="D621" s="52"/>
      <c r="E621" s="52"/>
      <c r="F621" s="53"/>
      <c r="G621" s="139"/>
    </row>
    <row r="622" spans="1:7" x14ac:dyDescent="0.25">
      <c r="A622" s="786" t="s">
        <v>457</v>
      </c>
      <c r="B622" s="787"/>
      <c r="C622" s="787"/>
      <c r="D622" s="211"/>
      <c r="E622" s="211"/>
      <c r="F622" s="212"/>
      <c r="G622" s="563"/>
    </row>
    <row r="623" spans="1:7" ht="15.6" thickBot="1" x14ac:dyDescent="0.3">
      <c r="A623" s="788"/>
      <c r="B623" s="789"/>
      <c r="C623" s="789"/>
      <c r="D623" s="214"/>
      <c r="E623" s="214"/>
      <c r="F623" s="215"/>
      <c r="G623" s="562"/>
    </row>
    <row r="624" spans="1:7" x14ac:dyDescent="0.25">
      <c r="A624" s="217"/>
      <c r="B624" s="162"/>
      <c r="C624" s="280"/>
      <c r="D624" s="162"/>
      <c r="E624" s="162"/>
      <c r="F624" s="554"/>
      <c r="G624" s="554"/>
    </row>
    <row r="625" spans="1:7" x14ac:dyDescent="0.25">
      <c r="A625" s="783" t="str">
        <f>A547</f>
        <v>SECTION 8 : ABLUTION FACILITIES</v>
      </c>
      <c r="B625" s="783"/>
      <c r="C625" s="783"/>
      <c r="D625" s="783"/>
      <c r="E625" s="783"/>
      <c r="F625" s="783"/>
      <c r="G625" s="783"/>
    </row>
    <row r="626" spans="1:7" ht="15.6" thickBot="1" x14ac:dyDescent="0.3">
      <c r="A626" s="222"/>
      <c r="B626" s="162"/>
      <c r="C626" s="280"/>
      <c r="D626" s="162"/>
      <c r="E626" s="162"/>
      <c r="F626" s="554"/>
      <c r="G626" s="554"/>
    </row>
    <row r="627" spans="1:7" x14ac:dyDescent="0.25">
      <c r="A627" s="163"/>
      <c r="B627" s="164"/>
      <c r="C627" s="164"/>
      <c r="D627" s="164"/>
      <c r="E627" s="164"/>
      <c r="F627" s="555"/>
      <c r="G627" s="556"/>
    </row>
    <row r="628" spans="1:7" x14ac:dyDescent="0.25">
      <c r="A628" s="168" t="s">
        <v>126</v>
      </c>
      <c r="B628" s="169" t="s">
        <v>127</v>
      </c>
      <c r="C628" s="169" t="s">
        <v>0</v>
      </c>
      <c r="D628" s="169" t="s">
        <v>1</v>
      </c>
      <c r="E628" s="169" t="s">
        <v>26</v>
      </c>
      <c r="F628" s="557" t="s">
        <v>2</v>
      </c>
      <c r="G628" s="558" t="s">
        <v>3</v>
      </c>
    </row>
    <row r="629" spans="1:7" x14ac:dyDescent="0.25">
      <c r="A629" s="168" t="s">
        <v>128</v>
      </c>
      <c r="B629" s="169" t="s">
        <v>129</v>
      </c>
      <c r="C629" s="172"/>
      <c r="D629" s="173"/>
      <c r="E629" s="173"/>
      <c r="F629" s="550"/>
      <c r="G629" s="271"/>
    </row>
    <row r="630" spans="1:7" ht="15.6" thickBot="1" x14ac:dyDescent="0.3">
      <c r="A630" s="120"/>
      <c r="B630" s="93"/>
      <c r="C630" s="93"/>
      <c r="D630" s="93"/>
      <c r="E630" s="93"/>
      <c r="F630" s="135"/>
      <c r="G630" s="136"/>
    </row>
    <row r="631" spans="1:7" ht="27.75" customHeight="1" x14ac:dyDescent="0.25">
      <c r="A631" s="81"/>
      <c r="B631" s="124"/>
      <c r="C631" s="579" t="str">
        <f>C553</f>
        <v>SECTION 8 : ABLUTION FACILITIES</v>
      </c>
      <c r="D631" s="175"/>
      <c r="E631" s="175"/>
      <c r="F631" s="550"/>
      <c r="G631" s="271"/>
    </row>
    <row r="632" spans="1:7" ht="33.75" customHeight="1" x14ac:dyDescent="0.25">
      <c r="A632" s="81"/>
      <c r="B632" s="124"/>
      <c r="C632" s="580" t="str">
        <f>C554</f>
        <v xml:space="preserve">REFURBISHMENT OF TLOKWENG CEMETERY </v>
      </c>
      <c r="D632" s="175"/>
      <c r="E632" s="175"/>
      <c r="F632" s="550"/>
      <c r="G632" s="271"/>
    </row>
    <row r="633" spans="1:7" x14ac:dyDescent="0.25">
      <c r="A633" s="81"/>
      <c r="B633" s="124"/>
      <c r="C633" s="552"/>
      <c r="D633" s="175"/>
      <c r="E633" s="175"/>
      <c r="F633" s="550"/>
      <c r="G633" s="271"/>
    </row>
    <row r="634" spans="1:7" ht="19.5" customHeight="1" x14ac:dyDescent="0.25">
      <c r="A634" s="551">
        <v>8.9</v>
      </c>
      <c r="B634" s="124"/>
      <c r="C634" s="552" t="s">
        <v>147</v>
      </c>
      <c r="D634" s="175"/>
      <c r="E634" s="175"/>
      <c r="F634" s="550"/>
      <c r="G634" s="271"/>
    </row>
    <row r="635" spans="1:7" x14ac:dyDescent="0.25">
      <c r="A635" s="81"/>
      <c r="B635" s="124"/>
      <c r="C635" s="552"/>
      <c r="D635" s="175"/>
      <c r="E635" s="175"/>
      <c r="F635" s="550"/>
      <c r="G635" s="271"/>
    </row>
    <row r="636" spans="1:7" ht="21" customHeight="1" x14ac:dyDescent="0.25">
      <c r="A636" s="81"/>
      <c r="B636" s="124"/>
      <c r="C636" s="552" t="s">
        <v>439</v>
      </c>
      <c r="D636" s="175"/>
      <c r="E636" s="175"/>
      <c r="F636" s="550"/>
      <c r="G636" s="271"/>
    </row>
    <row r="637" spans="1:7" x14ac:dyDescent="0.25">
      <c r="A637" s="81"/>
      <c r="B637" s="124"/>
      <c r="C637" s="552"/>
      <c r="D637" s="175"/>
      <c r="E637" s="175"/>
      <c r="F637" s="550"/>
      <c r="G637" s="271"/>
    </row>
    <row r="638" spans="1:7" ht="24.75" customHeight="1" x14ac:dyDescent="0.25">
      <c r="A638" s="81"/>
      <c r="B638" s="124"/>
      <c r="C638" s="552" t="s">
        <v>440</v>
      </c>
      <c r="D638" s="175"/>
      <c r="E638" s="175"/>
      <c r="F638" s="550"/>
      <c r="G638" s="271"/>
    </row>
    <row r="639" spans="1:7" x14ac:dyDescent="0.25">
      <c r="A639" s="81"/>
      <c r="B639" s="124"/>
      <c r="C639" s="552"/>
      <c r="D639" s="175"/>
      <c r="E639" s="175"/>
      <c r="F639" s="550"/>
      <c r="G639" s="271"/>
    </row>
    <row r="640" spans="1:7" ht="27.75" customHeight="1" x14ac:dyDescent="0.25">
      <c r="A640" s="81"/>
      <c r="B640" s="124"/>
      <c r="C640" s="552" t="s">
        <v>441</v>
      </c>
      <c r="D640" s="175"/>
      <c r="E640" s="175"/>
      <c r="F640" s="550"/>
      <c r="G640" s="271"/>
    </row>
    <row r="641" spans="1:7" x14ac:dyDescent="0.25">
      <c r="A641" s="551"/>
      <c r="B641" s="341"/>
      <c r="C641" s="552"/>
      <c r="D641" s="175"/>
      <c r="E641" s="175"/>
      <c r="F641" s="550"/>
      <c r="G641" s="271"/>
    </row>
    <row r="642" spans="1:7" ht="14.25" customHeight="1" x14ac:dyDescent="0.25">
      <c r="A642" s="551" t="s">
        <v>685</v>
      </c>
      <c r="B642" s="341"/>
      <c r="C642" s="552" t="s">
        <v>442</v>
      </c>
      <c r="D642" s="175" t="s">
        <v>130</v>
      </c>
      <c r="E642" s="175">
        <v>57</v>
      </c>
      <c r="F642" s="550"/>
      <c r="G642" s="271"/>
    </row>
    <row r="643" spans="1:7" x14ac:dyDescent="0.25">
      <c r="A643" s="551"/>
      <c r="B643" s="341"/>
      <c r="C643" s="552"/>
      <c r="D643" s="175"/>
      <c r="E643" s="175"/>
      <c r="F643" s="550"/>
      <c r="G643" s="271"/>
    </row>
    <row r="644" spans="1:7" ht="23.25" customHeight="1" x14ac:dyDescent="0.25">
      <c r="A644" s="551"/>
      <c r="B644" s="341"/>
      <c r="C644" s="552" t="s">
        <v>443</v>
      </c>
      <c r="D644" s="175"/>
      <c r="E644" s="175"/>
      <c r="F644" s="550"/>
      <c r="G644" s="271"/>
    </row>
    <row r="645" spans="1:7" x14ac:dyDescent="0.25">
      <c r="A645" s="551"/>
      <c r="B645" s="341"/>
      <c r="C645" s="552"/>
      <c r="D645" s="175"/>
      <c r="E645" s="175"/>
      <c r="F645" s="550"/>
      <c r="G645" s="271"/>
    </row>
    <row r="646" spans="1:7" x14ac:dyDescent="0.25">
      <c r="A646" s="551" t="s">
        <v>686</v>
      </c>
      <c r="B646" s="341"/>
      <c r="C646" s="552" t="s">
        <v>651</v>
      </c>
      <c r="D646" s="175" t="s">
        <v>7</v>
      </c>
      <c r="E646" s="175">
        <v>104</v>
      </c>
      <c r="F646" s="550"/>
      <c r="G646" s="271"/>
    </row>
    <row r="647" spans="1:7" x14ac:dyDescent="0.25">
      <c r="A647" s="551"/>
      <c r="B647" s="341"/>
      <c r="C647" s="552"/>
      <c r="D647" s="175"/>
      <c r="E647" s="175"/>
      <c r="F647" s="550"/>
      <c r="G647" s="271"/>
    </row>
    <row r="648" spans="1:7" x14ac:dyDescent="0.25">
      <c r="A648" s="551"/>
      <c r="B648" s="341"/>
      <c r="C648" s="552" t="s">
        <v>444</v>
      </c>
      <c r="D648" s="175"/>
      <c r="E648" s="175"/>
      <c r="F648" s="550"/>
      <c r="G648" s="271"/>
    </row>
    <row r="649" spans="1:7" x14ac:dyDescent="0.25">
      <c r="A649" s="551"/>
      <c r="B649" s="341"/>
      <c r="C649" s="552"/>
      <c r="D649" s="175"/>
      <c r="E649" s="175"/>
      <c r="F649" s="550"/>
      <c r="G649" s="271"/>
    </row>
    <row r="650" spans="1:7" x14ac:dyDescent="0.25">
      <c r="A650" s="551"/>
      <c r="B650" s="341"/>
      <c r="C650" s="552" t="s">
        <v>445</v>
      </c>
      <c r="D650" s="175"/>
      <c r="E650" s="175"/>
      <c r="F650" s="550"/>
      <c r="G650" s="271"/>
    </row>
    <row r="651" spans="1:7" x14ac:dyDescent="0.25">
      <c r="A651" s="551"/>
      <c r="B651" s="341"/>
      <c r="C651" s="552"/>
      <c r="D651" s="175"/>
      <c r="E651" s="175"/>
      <c r="F651" s="550"/>
      <c r="G651" s="271"/>
    </row>
    <row r="652" spans="1:7" ht="30" x14ac:dyDescent="0.25">
      <c r="A652" s="551" t="s">
        <v>687</v>
      </c>
      <c r="B652" s="341"/>
      <c r="C652" s="552" t="s">
        <v>446</v>
      </c>
      <c r="D652" s="175" t="s">
        <v>6</v>
      </c>
      <c r="E652" s="175">
        <v>25</v>
      </c>
      <c r="F652" s="550"/>
      <c r="G652" s="271"/>
    </row>
    <row r="653" spans="1:7" x14ac:dyDescent="0.25">
      <c r="A653" s="551"/>
      <c r="B653" s="341"/>
      <c r="C653" s="552"/>
      <c r="D653" s="175"/>
      <c r="E653" s="175"/>
      <c r="F653" s="550"/>
      <c r="G653" s="499"/>
    </row>
    <row r="654" spans="1:7" x14ac:dyDescent="0.25">
      <c r="A654" s="551" t="s">
        <v>702</v>
      </c>
      <c r="B654" s="341"/>
      <c r="C654" s="552" t="s">
        <v>701</v>
      </c>
      <c r="D654" s="175" t="s">
        <v>130</v>
      </c>
      <c r="E654" s="175">
        <v>22</v>
      </c>
      <c r="F654" s="550"/>
      <c r="G654" s="499"/>
    </row>
    <row r="655" spans="1:7" x14ac:dyDescent="0.25">
      <c r="A655" s="81"/>
      <c r="B655" s="124"/>
      <c r="C655" s="80"/>
      <c r="D655" s="36"/>
      <c r="E655" s="36"/>
      <c r="F655" s="152"/>
      <c r="G655" s="614"/>
    </row>
    <row r="656" spans="1:7" x14ac:dyDescent="0.25">
      <c r="A656" s="81"/>
      <c r="B656" s="124"/>
      <c r="C656" s="80"/>
      <c r="D656" s="36"/>
      <c r="E656" s="36"/>
      <c r="F656" s="152"/>
      <c r="G656" s="614"/>
    </row>
    <row r="657" spans="1:7" x14ac:dyDescent="0.25">
      <c r="A657" s="81"/>
      <c r="B657" s="124"/>
      <c r="C657" s="80"/>
      <c r="D657" s="36"/>
      <c r="E657" s="36"/>
      <c r="F657" s="152"/>
      <c r="G657" s="614"/>
    </row>
    <row r="658" spans="1:7" x14ac:dyDescent="0.25">
      <c r="A658" s="81"/>
      <c r="B658" s="124"/>
      <c r="C658" s="80"/>
      <c r="D658" s="36"/>
      <c r="E658" s="36"/>
      <c r="F658" s="152"/>
      <c r="G658" s="153"/>
    </row>
    <row r="659" spans="1:7" x14ac:dyDescent="0.25">
      <c r="A659" s="81"/>
      <c r="B659" s="124"/>
      <c r="C659" s="80"/>
      <c r="D659" s="36"/>
      <c r="E659" s="36"/>
      <c r="F659" s="152"/>
      <c r="G659" s="153"/>
    </row>
    <row r="660" spans="1:7" x14ac:dyDescent="0.25">
      <c r="A660" s="81"/>
      <c r="B660" s="124"/>
      <c r="C660" s="80"/>
      <c r="D660" s="36"/>
      <c r="E660" s="36"/>
      <c r="F660" s="152"/>
      <c r="G660" s="153"/>
    </row>
    <row r="661" spans="1:7" x14ac:dyDescent="0.25">
      <c r="A661" s="81"/>
      <c r="B661" s="124"/>
      <c r="C661" s="80"/>
      <c r="D661" s="36"/>
      <c r="E661" s="36"/>
      <c r="F661" s="152"/>
      <c r="G661" s="153"/>
    </row>
    <row r="662" spans="1:7" x14ac:dyDescent="0.25">
      <c r="A662" s="81"/>
      <c r="B662" s="124"/>
      <c r="C662" s="80"/>
      <c r="D662" s="36"/>
      <c r="E662" s="36"/>
      <c r="F662" s="152"/>
      <c r="G662" s="153"/>
    </row>
    <row r="663" spans="1:7" x14ac:dyDescent="0.25">
      <c r="A663" s="81"/>
      <c r="B663" s="124"/>
      <c r="C663" s="80"/>
      <c r="D663" s="36"/>
      <c r="E663" s="36"/>
      <c r="F663" s="152"/>
      <c r="G663" s="153"/>
    </row>
    <row r="664" spans="1:7" x14ac:dyDescent="0.25">
      <c r="A664" s="81"/>
      <c r="B664" s="124"/>
      <c r="C664" s="80"/>
      <c r="D664" s="36"/>
      <c r="E664" s="36"/>
      <c r="F664" s="152"/>
      <c r="G664" s="153"/>
    </row>
    <row r="665" spans="1:7" x14ac:dyDescent="0.25">
      <c r="A665" s="81"/>
      <c r="B665" s="124"/>
      <c r="C665" s="80"/>
      <c r="D665" s="36"/>
      <c r="E665" s="36"/>
      <c r="F665" s="152"/>
      <c r="G665" s="153"/>
    </row>
    <row r="666" spans="1:7" x14ac:dyDescent="0.25">
      <c r="A666" s="81"/>
      <c r="B666" s="124"/>
      <c r="C666" s="80"/>
      <c r="D666" s="36"/>
      <c r="E666" s="36"/>
      <c r="F666" s="152"/>
      <c r="G666" s="153"/>
    </row>
    <row r="667" spans="1:7" x14ac:dyDescent="0.25">
      <c r="A667" s="81"/>
      <c r="B667" s="124"/>
      <c r="C667" s="80"/>
      <c r="D667" s="36"/>
      <c r="E667" s="36"/>
      <c r="F667" s="152"/>
      <c r="G667" s="153"/>
    </row>
    <row r="668" spans="1:7" x14ac:dyDescent="0.25">
      <c r="A668" s="81"/>
      <c r="B668" s="124"/>
      <c r="C668" s="80"/>
      <c r="D668" s="36"/>
      <c r="E668" s="36"/>
      <c r="F668" s="152"/>
      <c r="G668" s="153"/>
    </row>
    <row r="669" spans="1:7" x14ac:dyDescent="0.25">
      <c r="A669" s="81"/>
      <c r="B669" s="124"/>
      <c r="C669" s="80"/>
      <c r="D669" s="36"/>
      <c r="E669" s="36"/>
      <c r="F669" s="152"/>
      <c r="G669" s="153"/>
    </row>
    <row r="670" spans="1:7" x14ac:dyDescent="0.25">
      <c r="A670" s="81"/>
      <c r="B670" s="124"/>
      <c r="C670" s="80"/>
      <c r="D670" s="36"/>
      <c r="E670" s="36"/>
      <c r="F670" s="152"/>
      <c r="G670" s="153"/>
    </row>
    <row r="671" spans="1:7" x14ac:dyDescent="0.25">
      <c r="A671" s="81"/>
      <c r="B671" s="124"/>
      <c r="C671" s="80"/>
      <c r="D671" s="36"/>
      <c r="E671" s="36"/>
      <c r="F671" s="152"/>
      <c r="G671" s="153"/>
    </row>
    <row r="672" spans="1:7" x14ac:dyDescent="0.25">
      <c r="A672" s="81"/>
      <c r="B672" s="124"/>
      <c r="C672" s="80"/>
      <c r="D672" s="36"/>
      <c r="E672" s="36"/>
      <c r="F672" s="152"/>
      <c r="G672" s="153"/>
    </row>
    <row r="673" spans="1:7" x14ac:dyDescent="0.25">
      <c r="A673" s="81"/>
      <c r="B673" s="124"/>
      <c r="C673" s="80"/>
      <c r="D673" s="36"/>
      <c r="E673" s="36"/>
      <c r="F673" s="152"/>
      <c r="G673" s="153"/>
    </row>
    <row r="674" spans="1:7" x14ac:dyDescent="0.25">
      <c r="A674" s="81"/>
      <c r="B674" s="124"/>
      <c r="C674" s="80"/>
      <c r="D674" s="36"/>
      <c r="E674" s="36"/>
      <c r="F674" s="152"/>
      <c r="G674" s="153"/>
    </row>
    <row r="675" spans="1:7" x14ac:dyDescent="0.25">
      <c r="A675" s="81"/>
      <c r="B675" s="124"/>
      <c r="C675" s="80"/>
      <c r="D675" s="36"/>
      <c r="E675" s="36"/>
      <c r="F675" s="152"/>
      <c r="G675" s="153"/>
    </row>
    <row r="676" spans="1:7" x14ac:dyDescent="0.25">
      <c r="A676" s="81"/>
      <c r="B676" s="124"/>
      <c r="C676" s="80"/>
      <c r="D676" s="36"/>
      <c r="E676" s="36"/>
      <c r="F676" s="152"/>
      <c r="G676" s="153"/>
    </row>
    <row r="677" spans="1:7" x14ac:dyDescent="0.25">
      <c r="A677" s="81"/>
      <c r="B677" s="124"/>
      <c r="C677" s="80"/>
      <c r="D677" s="36"/>
      <c r="E677" s="36"/>
      <c r="F677" s="152"/>
      <c r="G677" s="153"/>
    </row>
    <row r="678" spans="1:7" x14ac:dyDescent="0.25">
      <c r="A678" s="81"/>
      <c r="B678" s="124"/>
      <c r="C678" s="80"/>
      <c r="D678" s="36"/>
      <c r="E678" s="36"/>
      <c r="F678" s="152"/>
      <c r="G678" s="153"/>
    </row>
    <row r="679" spans="1:7" x14ac:dyDescent="0.25">
      <c r="A679" s="81"/>
      <c r="B679" s="124"/>
      <c r="C679" s="80"/>
      <c r="D679" s="36"/>
      <c r="E679" s="36"/>
      <c r="F679" s="152"/>
      <c r="G679" s="153"/>
    </row>
    <row r="680" spans="1:7" x14ac:dyDescent="0.25">
      <c r="A680" s="81"/>
      <c r="B680" s="124"/>
      <c r="C680" s="80"/>
      <c r="D680" s="36"/>
      <c r="E680" s="36"/>
      <c r="F680" s="152"/>
      <c r="G680" s="153"/>
    </row>
    <row r="681" spans="1:7" x14ac:dyDescent="0.25">
      <c r="A681" s="81"/>
      <c r="B681" s="124"/>
      <c r="C681" s="80"/>
      <c r="D681" s="36"/>
      <c r="E681" s="36"/>
      <c r="F681" s="152"/>
      <c r="G681" s="153"/>
    </row>
    <row r="682" spans="1:7" x14ac:dyDescent="0.25">
      <c r="A682" s="81"/>
      <c r="B682" s="124"/>
      <c r="C682" s="80"/>
      <c r="D682" s="36"/>
      <c r="E682" s="36"/>
      <c r="F682" s="152"/>
      <c r="G682" s="153"/>
    </row>
    <row r="683" spans="1:7" x14ac:dyDescent="0.25">
      <c r="A683" s="81"/>
      <c r="B683" s="124"/>
      <c r="C683" s="80"/>
      <c r="D683" s="36"/>
      <c r="E683" s="36"/>
      <c r="F683" s="152"/>
      <c r="G683" s="153"/>
    </row>
    <row r="684" spans="1:7" x14ac:dyDescent="0.25">
      <c r="A684" s="81"/>
      <c r="B684" s="124"/>
      <c r="C684" s="80"/>
      <c r="D684" s="36"/>
      <c r="E684" s="36"/>
      <c r="F684" s="152"/>
      <c r="G684" s="153"/>
    </row>
    <row r="685" spans="1:7" x14ac:dyDescent="0.25">
      <c r="A685" s="81"/>
      <c r="B685" s="124"/>
      <c r="C685" s="80"/>
      <c r="D685" s="36"/>
      <c r="E685" s="36"/>
      <c r="F685" s="152"/>
      <c r="G685" s="153"/>
    </row>
    <row r="686" spans="1:7" x14ac:dyDescent="0.25">
      <c r="A686" s="81"/>
      <c r="B686" s="124"/>
      <c r="C686" s="80"/>
      <c r="D686" s="36"/>
      <c r="E686" s="36"/>
      <c r="F686" s="152"/>
      <c r="G686" s="153"/>
    </row>
    <row r="687" spans="1:7" x14ac:dyDescent="0.25">
      <c r="A687" s="81"/>
      <c r="B687" s="124"/>
      <c r="C687" s="80"/>
      <c r="D687" s="36"/>
      <c r="E687" s="36"/>
      <c r="F687" s="152"/>
      <c r="G687" s="153"/>
    </row>
    <row r="688" spans="1:7" x14ac:dyDescent="0.25">
      <c r="A688" s="81"/>
      <c r="B688" s="124"/>
      <c r="C688" s="80"/>
      <c r="D688" s="36"/>
      <c r="E688" s="36"/>
      <c r="F688" s="152"/>
      <c r="G688" s="153"/>
    </row>
    <row r="689" spans="1:7" x14ac:dyDescent="0.25">
      <c r="A689" s="81"/>
      <c r="B689" s="124"/>
      <c r="C689" s="80"/>
      <c r="D689" s="36"/>
      <c r="E689" s="36"/>
      <c r="F689" s="152"/>
      <c r="G689" s="153"/>
    </row>
    <row r="690" spans="1:7" x14ac:dyDescent="0.25">
      <c r="A690" s="81"/>
      <c r="B690" s="124"/>
      <c r="C690" s="80"/>
      <c r="D690" s="36"/>
      <c r="E690" s="36"/>
      <c r="F690" s="152"/>
      <c r="G690" s="153"/>
    </row>
    <row r="691" spans="1:7" x14ac:dyDescent="0.25">
      <c r="A691" s="81"/>
      <c r="B691" s="124"/>
      <c r="C691" s="80"/>
      <c r="D691" s="36"/>
      <c r="E691" s="36"/>
      <c r="F691" s="152"/>
      <c r="G691" s="153"/>
    </row>
    <row r="692" spans="1:7" x14ac:dyDescent="0.25">
      <c r="A692" s="81"/>
      <c r="B692" s="124"/>
      <c r="C692" s="80"/>
      <c r="D692" s="36"/>
      <c r="E692" s="36"/>
      <c r="F692" s="152"/>
      <c r="G692" s="153"/>
    </row>
    <row r="693" spans="1:7" x14ac:dyDescent="0.25">
      <c r="A693" s="81"/>
      <c r="B693" s="124"/>
      <c r="C693" s="80"/>
      <c r="D693" s="36"/>
      <c r="E693" s="36"/>
      <c r="F693" s="152"/>
      <c r="G693" s="153"/>
    </row>
    <row r="694" spans="1:7" ht="15.6" thickBot="1" x14ac:dyDescent="0.3">
      <c r="A694" s="143"/>
      <c r="B694" s="144"/>
      <c r="C694" s="145"/>
      <c r="D694" s="94"/>
      <c r="E694" s="94"/>
      <c r="F694" s="154"/>
      <c r="G694" s="155"/>
    </row>
    <row r="695" spans="1:7" x14ac:dyDescent="0.25">
      <c r="A695" s="784"/>
      <c r="B695" s="785"/>
      <c r="C695" s="785"/>
      <c r="D695" s="208"/>
      <c r="E695" s="208"/>
      <c r="F695" s="209"/>
      <c r="G695" s="561"/>
    </row>
    <row r="696" spans="1:7" x14ac:dyDescent="0.25">
      <c r="A696" s="786" t="s">
        <v>457</v>
      </c>
      <c r="B696" s="787"/>
      <c r="C696" s="787"/>
      <c r="D696" s="211"/>
      <c r="E696" s="211"/>
      <c r="F696" s="212"/>
      <c r="G696" s="563"/>
    </row>
    <row r="697" spans="1:7" ht="15.6" thickBot="1" x14ac:dyDescent="0.3">
      <c r="A697" s="788"/>
      <c r="B697" s="789"/>
      <c r="C697" s="789"/>
      <c r="D697" s="214"/>
      <c r="E697" s="214"/>
      <c r="F697" s="215"/>
      <c r="G697" s="562"/>
    </row>
    <row r="698" spans="1:7" x14ac:dyDescent="0.25">
      <c r="A698" s="217"/>
      <c r="B698" s="162"/>
      <c r="C698" s="280"/>
      <c r="D698" s="162"/>
      <c r="E698" s="162"/>
      <c r="F698" s="554"/>
      <c r="G698" s="554"/>
    </row>
    <row r="699" spans="1:7" x14ac:dyDescent="0.25">
      <c r="A699" s="783" t="str">
        <f>A625</f>
        <v>SECTION 8 : ABLUTION FACILITIES</v>
      </c>
      <c r="B699" s="783"/>
      <c r="C699" s="783"/>
      <c r="D699" s="783"/>
      <c r="E699" s="783"/>
      <c r="F699" s="783"/>
      <c r="G699" s="783"/>
    </row>
    <row r="700" spans="1:7" ht="15.6" thickBot="1" x14ac:dyDescent="0.3">
      <c r="A700" s="222"/>
      <c r="B700" s="162"/>
      <c r="C700" s="280"/>
      <c r="D700" s="162"/>
      <c r="E700" s="162"/>
      <c r="F700" s="554"/>
      <c r="G700" s="554"/>
    </row>
    <row r="701" spans="1:7" x14ac:dyDescent="0.25">
      <c r="A701" s="163"/>
      <c r="B701" s="164"/>
      <c r="C701" s="164"/>
      <c r="D701" s="164"/>
      <c r="E701" s="164"/>
      <c r="F701" s="555"/>
      <c r="G701" s="556"/>
    </row>
    <row r="702" spans="1:7" x14ac:dyDescent="0.25">
      <c r="A702" s="168" t="s">
        <v>126</v>
      </c>
      <c r="B702" s="169" t="s">
        <v>127</v>
      </c>
      <c r="C702" s="169" t="s">
        <v>0</v>
      </c>
      <c r="D702" s="169" t="s">
        <v>1</v>
      </c>
      <c r="E702" s="169" t="s">
        <v>26</v>
      </c>
      <c r="F702" s="557" t="s">
        <v>2</v>
      </c>
      <c r="G702" s="558" t="s">
        <v>3</v>
      </c>
    </row>
    <row r="703" spans="1:7" x14ac:dyDescent="0.25">
      <c r="A703" s="168" t="s">
        <v>128</v>
      </c>
      <c r="B703" s="169" t="s">
        <v>129</v>
      </c>
      <c r="C703" s="172"/>
      <c r="D703" s="173"/>
      <c r="E703" s="173"/>
      <c r="F703" s="550"/>
      <c r="G703" s="271"/>
    </row>
    <row r="704" spans="1:7" ht="15.6" thickBot="1" x14ac:dyDescent="0.3">
      <c r="A704" s="120"/>
      <c r="B704" s="93"/>
      <c r="C704" s="93"/>
      <c r="D704" s="93"/>
      <c r="E704" s="93"/>
      <c r="F704" s="135"/>
      <c r="G704" s="136"/>
    </row>
    <row r="705" spans="1:7" ht="15.6" thickBot="1" x14ac:dyDescent="0.3">
      <c r="A705" s="780" t="s">
        <v>195</v>
      </c>
      <c r="B705" s="781"/>
      <c r="C705" s="781"/>
      <c r="D705" s="781"/>
      <c r="E705" s="781"/>
      <c r="F705" s="782"/>
      <c r="G705" s="574"/>
    </row>
    <row r="706" spans="1:7" x14ac:dyDescent="0.25">
      <c r="A706" s="81"/>
      <c r="B706" s="124"/>
      <c r="C706" s="579" t="str">
        <f>C631</f>
        <v>SECTION 8 : ABLUTION FACILITIES</v>
      </c>
      <c r="D706" s="175"/>
      <c r="E706" s="175"/>
      <c r="F706" s="550"/>
      <c r="G706" s="271"/>
    </row>
    <row r="707" spans="1:7" x14ac:dyDescent="0.25">
      <c r="A707" s="81"/>
      <c r="B707" s="124"/>
      <c r="C707" s="580" t="str">
        <f>C632</f>
        <v xml:space="preserve">REFURBISHMENT OF TLOKWENG CEMETERY </v>
      </c>
      <c r="D707" s="175"/>
      <c r="E707" s="175"/>
      <c r="F707" s="550"/>
      <c r="G707" s="271"/>
    </row>
    <row r="708" spans="1:7" x14ac:dyDescent="0.25">
      <c r="A708" s="81"/>
      <c r="B708" s="124"/>
      <c r="C708" s="552"/>
      <c r="D708" s="175"/>
      <c r="E708" s="175"/>
      <c r="F708" s="550"/>
      <c r="G708" s="271"/>
    </row>
    <row r="709" spans="1:7" x14ac:dyDescent="0.25">
      <c r="A709" s="81"/>
      <c r="B709" s="124"/>
      <c r="C709" s="552" t="s">
        <v>430</v>
      </c>
      <c r="D709" s="175"/>
      <c r="E709" s="175"/>
      <c r="F709" s="550"/>
      <c r="G709" s="271"/>
    </row>
    <row r="710" spans="1:7" x14ac:dyDescent="0.25">
      <c r="A710" s="81"/>
      <c r="B710" s="124"/>
      <c r="C710" s="552"/>
      <c r="D710" s="175"/>
      <c r="E710" s="175"/>
      <c r="F710" s="550"/>
      <c r="G710" s="271"/>
    </row>
    <row r="711" spans="1:7" x14ac:dyDescent="0.25">
      <c r="A711" s="81"/>
      <c r="B711" s="124"/>
      <c r="C711" s="552" t="s">
        <v>658</v>
      </c>
      <c r="D711" s="175"/>
      <c r="E711" s="175"/>
      <c r="F711" s="550"/>
      <c r="G711" s="271"/>
    </row>
    <row r="712" spans="1:7" x14ac:dyDescent="0.25">
      <c r="A712" s="81"/>
      <c r="B712" s="124"/>
      <c r="C712" s="552"/>
      <c r="D712" s="175"/>
      <c r="E712" s="175"/>
      <c r="F712" s="550"/>
      <c r="G712" s="271"/>
    </row>
    <row r="713" spans="1:7" x14ac:dyDescent="0.25">
      <c r="A713" s="551" t="s">
        <v>860</v>
      </c>
      <c r="B713" s="124"/>
      <c r="C713" s="552" t="s">
        <v>150</v>
      </c>
      <c r="D713" s="36"/>
      <c r="E713" s="36"/>
      <c r="F713" s="133"/>
      <c r="G713" s="134"/>
    </row>
    <row r="714" spans="1:7" x14ac:dyDescent="0.25">
      <c r="A714" s="81"/>
      <c r="B714" s="124"/>
      <c r="C714" s="552"/>
      <c r="D714" s="36"/>
      <c r="E714" s="36"/>
      <c r="F714" s="133"/>
      <c r="G714" s="134"/>
    </row>
    <row r="715" spans="1:7" ht="30" x14ac:dyDescent="0.25">
      <c r="A715" s="618"/>
      <c r="B715" s="617"/>
      <c r="C715" s="619" t="s">
        <v>861</v>
      </c>
      <c r="D715" s="378"/>
      <c r="E715" s="378"/>
      <c r="F715" s="620"/>
      <c r="G715" s="621"/>
    </row>
    <row r="716" spans="1:7" x14ac:dyDescent="0.25">
      <c r="A716" s="618"/>
      <c r="B716" s="617"/>
      <c r="C716" s="619"/>
      <c r="D716" s="378"/>
      <c r="E716" s="378"/>
      <c r="F716" s="620"/>
      <c r="G716" s="621"/>
    </row>
    <row r="717" spans="1:7" ht="30" x14ac:dyDescent="0.25">
      <c r="A717" s="618" t="s">
        <v>688</v>
      </c>
      <c r="B717" s="617"/>
      <c r="C717" s="619" t="s">
        <v>818</v>
      </c>
      <c r="D717" s="378" t="s">
        <v>130</v>
      </c>
      <c r="E717" s="378">
        <v>4</v>
      </c>
      <c r="F717" s="620"/>
      <c r="G717" s="621"/>
    </row>
    <row r="718" spans="1:7" x14ac:dyDescent="0.25">
      <c r="A718" s="618"/>
      <c r="B718" s="617"/>
      <c r="C718" s="619"/>
      <c r="D718" s="378"/>
      <c r="E718" s="378"/>
      <c r="F718" s="620"/>
      <c r="G718" s="621"/>
    </row>
    <row r="719" spans="1:7" ht="30" x14ac:dyDescent="0.25">
      <c r="A719" s="618" t="s">
        <v>689</v>
      </c>
      <c r="B719" s="617"/>
      <c r="C719" s="619" t="s">
        <v>819</v>
      </c>
      <c r="D719" s="378" t="s">
        <v>130</v>
      </c>
      <c r="E719" s="378">
        <v>6.5</v>
      </c>
      <c r="F719" s="620"/>
      <c r="G719" s="621"/>
    </row>
    <row r="720" spans="1:7" x14ac:dyDescent="0.25">
      <c r="A720" s="551"/>
      <c r="B720" s="341"/>
      <c r="C720" s="552"/>
      <c r="D720" s="175"/>
      <c r="E720" s="175"/>
      <c r="F720" s="550"/>
      <c r="G720" s="271"/>
    </row>
    <row r="721" spans="1:7" x14ac:dyDescent="0.25">
      <c r="A721" s="551"/>
      <c r="B721" s="341"/>
      <c r="C721" s="552"/>
      <c r="D721" s="175"/>
      <c r="E721" s="175"/>
      <c r="F721" s="550"/>
      <c r="G721" s="271"/>
    </row>
    <row r="722" spans="1:7" x14ac:dyDescent="0.25">
      <c r="A722" s="551"/>
      <c r="B722" s="341"/>
      <c r="C722" s="552"/>
      <c r="D722" s="175"/>
      <c r="E722" s="175"/>
      <c r="F722" s="550"/>
      <c r="G722" s="271"/>
    </row>
    <row r="723" spans="1:7" x14ac:dyDescent="0.25">
      <c r="A723" s="551"/>
      <c r="B723" s="341"/>
      <c r="C723" s="552" t="s">
        <v>448</v>
      </c>
      <c r="D723" s="175"/>
      <c r="E723" s="175"/>
      <c r="F723" s="550"/>
      <c r="G723" s="271"/>
    </row>
    <row r="724" spans="1:7" x14ac:dyDescent="0.25">
      <c r="A724" s="551"/>
      <c r="B724" s="341"/>
      <c r="C724" s="552"/>
      <c r="D724" s="175"/>
      <c r="E724" s="175"/>
      <c r="F724" s="550"/>
      <c r="G724" s="271"/>
    </row>
    <row r="725" spans="1:7" ht="75" x14ac:dyDescent="0.25">
      <c r="A725" s="618" t="s">
        <v>703</v>
      </c>
      <c r="B725" s="341"/>
      <c r="C725" s="552" t="s">
        <v>449</v>
      </c>
      <c r="D725" s="175" t="s">
        <v>6</v>
      </c>
      <c r="E725" s="175">
        <v>5</v>
      </c>
      <c r="F725" s="550"/>
      <c r="G725" s="271"/>
    </row>
    <row r="726" spans="1:7" x14ac:dyDescent="0.25">
      <c r="A726" s="81"/>
      <c r="B726" s="124"/>
      <c r="C726" s="80"/>
      <c r="D726" s="36"/>
      <c r="E726" s="36"/>
      <c r="F726" s="133"/>
      <c r="G726" s="134"/>
    </row>
    <row r="727" spans="1:7" x14ac:dyDescent="0.25">
      <c r="A727" s="81"/>
      <c r="B727" s="124"/>
      <c r="C727" s="80"/>
      <c r="D727" s="36"/>
      <c r="E727" s="36"/>
      <c r="F727" s="133"/>
      <c r="G727" s="134"/>
    </row>
    <row r="728" spans="1:7" x14ac:dyDescent="0.25">
      <c r="A728" s="81"/>
      <c r="B728" s="124"/>
      <c r="C728" s="80"/>
      <c r="D728" s="36"/>
      <c r="E728" s="36"/>
      <c r="F728" s="133"/>
      <c r="G728" s="134"/>
    </row>
    <row r="729" spans="1:7" x14ac:dyDescent="0.25">
      <c r="A729" s="81"/>
      <c r="B729" s="124"/>
      <c r="C729" s="80"/>
      <c r="D729" s="36"/>
      <c r="E729" s="36"/>
      <c r="F729" s="133"/>
      <c r="G729" s="134"/>
    </row>
    <row r="730" spans="1:7" x14ac:dyDescent="0.25">
      <c r="A730" s="81"/>
      <c r="B730" s="124"/>
      <c r="C730" s="80"/>
      <c r="D730" s="36"/>
      <c r="E730" s="36"/>
      <c r="F730" s="133"/>
      <c r="G730" s="134"/>
    </row>
    <row r="731" spans="1:7" x14ac:dyDescent="0.25">
      <c r="A731" s="81"/>
      <c r="B731" s="124"/>
      <c r="C731" s="80"/>
      <c r="D731" s="36"/>
      <c r="E731" s="36"/>
      <c r="F731" s="133"/>
      <c r="G731" s="134"/>
    </row>
    <row r="732" spans="1:7" x14ac:dyDescent="0.25">
      <c r="A732" s="81"/>
      <c r="B732" s="124"/>
      <c r="C732" s="80"/>
      <c r="D732" s="36"/>
      <c r="E732" s="36"/>
      <c r="F732" s="133"/>
      <c r="G732" s="134"/>
    </row>
    <row r="733" spans="1:7" x14ac:dyDescent="0.25">
      <c r="A733" s="81"/>
      <c r="B733" s="124"/>
      <c r="C733" s="80"/>
      <c r="D733" s="36"/>
      <c r="E733" s="36"/>
      <c r="F733" s="133"/>
      <c r="G733" s="134"/>
    </row>
    <row r="734" spans="1:7" x14ac:dyDescent="0.25">
      <c r="A734" s="81"/>
      <c r="B734" s="124"/>
      <c r="C734" s="80"/>
      <c r="D734" s="36"/>
      <c r="E734" s="36"/>
      <c r="F734" s="133"/>
      <c r="G734" s="134"/>
    </row>
    <row r="735" spans="1:7" x14ac:dyDescent="0.25">
      <c r="A735" s="81"/>
      <c r="B735" s="124"/>
      <c r="C735" s="80"/>
      <c r="D735" s="36"/>
      <c r="E735" s="36"/>
      <c r="F735" s="133"/>
      <c r="G735" s="134"/>
    </row>
    <row r="736" spans="1:7" x14ac:dyDescent="0.25">
      <c r="A736" s="81"/>
      <c r="B736" s="124"/>
      <c r="C736" s="80"/>
      <c r="D736" s="36"/>
      <c r="E736" s="36"/>
      <c r="F736" s="133"/>
      <c r="G736" s="134"/>
    </row>
    <row r="737" spans="1:7" x14ac:dyDescent="0.25">
      <c r="A737" s="81"/>
      <c r="B737" s="124"/>
      <c r="C737" s="80"/>
      <c r="D737" s="36"/>
      <c r="E737" s="36"/>
      <c r="F737" s="133"/>
      <c r="G737" s="134"/>
    </row>
    <row r="738" spans="1:7" x14ac:dyDescent="0.25">
      <c r="A738" s="81"/>
      <c r="B738" s="124"/>
      <c r="C738" s="80"/>
      <c r="D738" s="36"/>
      <c r="E738" s="36"/>
      <c r="F738" s="152"/>
      <c r="G738" s="153"/>
    </row>
    <row r="739" spans="1:7" x14ac:dyDescent="0.25">
      <c r="A739" s="81"/>
      <c r="B739" s="124"/>
      <c r="C739" s="80"/>
      <c r="D739" s="36"/>
      <c r="E739" s="36"/>
      <c r="F739" s="152"/>
      <c r="G739" s="153"/>
    </row>
    <row r="740" spans="1:7" x14ac:dyDescent="0.25">
      <c r="A740" s="81"/>
      <c r="B740" s="124"/>
      <c r="C740" s="80"/>
      <c r="D740" s="36"/>
      <c r="E740" s="36"/>
      <c r="F740" s="152"/>
      <c r="G740" s="153"/>
    </row>
    <row r="741" spans="1:7" x14ac:dyDescent="0.25">
      <c r="A741" s="81"/>
      <c r="B741" s="124"/>
      <c r="C741" s="80"/>
      <c r="D741" s="36"/>
      <c r="E741" s="36"/>
      <c r="F741" s="152"/>
      <c r="G741" s="153"/>
    </row>
    <row r="742" spans="1:7" x14ac:dyDescent="0.25">
      <c r="A742" s="81"/>
      <c r="B742" s="124"/>
      <c r="C742" s="80"/>
      <c r="D742" s="36"/>
      <c r="E742" s="36"/>
      <c r="F742" s="152"/>
      <c r="G742" s="153"/>
    </row>
    <row r="743" spans="1:7" x14ac:dyDescent="0.25">
      <c r="A743" s="81"/>
      <c r="B743" s="124"/>
      <c r="C743" s="80"/>
      <c r="D743" s="36"/>
      <c r="E743" s="36"/>
      <c r="F743" s="152"/>
      <c r="G743" s="153"/>
    </row>
    <row r="744" spans="1:7" x14ac:dyDescent="0.25">
      <c r="A744" s="81"/>
      <c r="B744" s="124"/>
      <c r="C744" s="80"/>
      <c r="D744" s="36"/>
      <c r="E744" s="36"/>
      <c r="F744" s="152"/>
      <c r="G744" s="153"/>
    </row>
    <row r="745" spans="1:7" x14ac:dyDescent="0.25">
      <c r="A745" s="81"/>
      <c r="B745" s="124"/>
      <c r="C745" s="80"/>
      <c r="D745" s="36"/>
      <c r="E745" s="36"/>
      <c r="F745" s="152"/>
      <c r="G745" s="153"/>
    </row>
    <row r="746" spans="1:7" x14ac:dyDescent="0.25">
      <c r="A746" s="81"/>
      <c r="B746" s="124"/>
      <c r="C746" s="80"/>
      <c r="D746" s="36"/>
      <c r="E746" s="36"/>
      <c r="F746" s="152"/>
      <c r="G746" s="153"/>
    </row>
    <row r="747" spans="1:7" x14ac:dyDescent="0.25">
      <c r="A747" s="81"/>
      <c r="B747" s="124"/>
      <c r="C747" s="80"/>
      <c r="D747" s="36"/>
      <c r="E747" s="36"/>
      <c r="F747" s="152"/>
      <c r="G747" s="153"/>
    </row>
    <row r="748" spans="1:7" x14ac:dyDescent="0.25">
      <c r="A748" s="81"/>
      <c r="B748" s="124"/>
      <c r="C748" s="80"/>
      <c r="D748" s="36"/>
      <c r="E748" s="36"/>
      <c r="F748" s="152"/>
      <c r="G748" s="153"/>
    </row>
    <row r="749" spans="1:7" x14ac:dyDescent="0.25">
      <c r="A749" s="81"/>
      <c r="B749" s="124"/>
      <c r="C749" s="80"/>
      <c r="D749" s="36"/>
      <c r="E749" s="36"/>
      <c r="F749" s="152"/>
      <c r="G749" s="153"/>
    </row>
    <row r="750" spans="1:7" x14ac:dyDescent="0.25">
      <c r="A750" s="81"/>
      <c r="B750" s="124"/>
      <c r="C750" s="80"/>
      <c r="D750" s="36"/>
      <c r="E750" s="36"/>
      <c r="F750" s="152"/>
      <c r="G750" s="153"/>
    </row>
    <row r="751" spans="1:7" x14ac:dyDescent="0.25">
      <c r="A751" s="81"/>
      <c r="B751" s="124"/>
      <c r="C751" s="80"/>
      <c r="D751" s="36"/>
      <c r="E751" s="36"/>
      <c r="F751" s="152"/>
      <c r="G751" s="153"/>
    </row>
    <row r="752" spans="1:7" x14ac:dyDescent="0.25">
      <c r="A752" s="81"/>
      <c r="B752" s="124"/>
      <c r="C752" s="80"/>
      <c r="D752" s="36"/>
      <c r="E752" s="36"/>
      <c r="F752" s="152"/>
      <c r="G752" s="153"/>
    </row>
    <row r="753" spans="1:7" x14ac:dyDescent="0.25">
      <c r="A753" s="81"/>
      <c r="B753" s="124"/>
      <c r="C753" s="80"/>
      <c r="D753" s="36"/>
      <c r="E753" s="36"/>
      <c r="F753" s="152"/>
      <c r="G753" s="153"/>
    </row>
    <row r="754" spans="1:7" x14ac:dyDescent="0.25">
      <c r="A754" s="81"/>
      <c r="B754" s="124"/>
      <c r="C754" s="80"/>
      <c r="D754" s="36"/>
      <c r="E754" s="36"/>
      <c r="F754" s="152"/>
      <c r="G754" s="153"/>
    </row>
    <row r="755" spans="1:7" x14ac:dyDescent="0.25">
      <c r="A755" s="81"/>
      <c r="B755" s="124"/>
      <c r="C755" s="80"/>
      <c r="D755" s="36"/>
      <c r="E755" s="36"/>
      <c r="F755" s="152"/>
      <c r="G755" s="153"/>
    </row>
    <row r="756" spans="1:7" x14ac:dyDescent="0.25">
      <c r="A756" s="81"/>
      <c r="B756" s="124"/>
      <c r="C756" s="80"/>
      <c r="D756" s="36"/>
      <c r="E756" s="36"/>
      <c r="F756" s="152"/>
      <c r="G756" s="153"/>
    </row>
    <row r="757" spans="1:7" x14ac:dyDescent="0.25">
      <c r="A757" s="81"/>
      <c r="B757" s="124"/>
      <c r="C757" s="80"/>
      <c r="D757" s="36"/>
      <c r="E757" s="36"/>
      <c r="F757" s="152"/>
      <c r="G757" s="153"/>
    </row>
    <row r="758" spans="1:7" x14ac:dyDescent="0.25">
      <c r="A758" s="81"/>
      <c r="B758" s="124"/>
      <c r="C758" s="80"/>
      <c r="D758" s="36"/>
      <c r="E758" s="36"/>
      <c r="F758" s="152"/>
      <c r="G758" s="153"/>
    </row>
    <row r="759" spans="1:7" x14ac:dyDescent="0.25">
      <c r="A759" s="81"/>
      <c r="B759" s="124"/>
      <c r="C759" s="80"/>
      <c r="D759" s="36"/>
      <c r="E759" s="36"/>
      <c r="F759" s="152"/>
      <c r="G759" s="153"/>
    </row>
    <row r="760" spans="1:7" x14ac:dyDescent="0.25">
      <c r="A760" s="81"/>
      <c r="B760" s="124"/>
      <c r="C760" s="80"/>
      <c r="D760" s="36"/>
      <c r="E760" s="36"/>
      <c r="F760" s="152"/>
      <c r="G760" s="153"/>
    </row>
    <row r="761" spans="1:7" x14ac:dyDescent="0.25">
      <c r="A761" s="81"/>
      <c r="B761" s="124"/>
      <c r="C761" s="80"/>
      <c r="D761" s="36"/>
      <c r="E761" s="36"/>
      <c r="F761" s="152"/>
      <c r="G761" s="153"/>
    </row>
    <row r="762" spans="1:7" x14ac:dyDescent="0.25">
      <c r="A762" s="81"/>
      <c r="B762" s="124"/>
      <c r="C762" s="80"/>
      <c r="D762" s="36"/>
      <c r="E762" s="36"/>
      <c r="F762" s="152"/>
      <c r="G762" s="153"/>
    </row>
    <row r="763" spans="1:7" x14ac:dyDescent="0.25">
      <c r="A763" s="81"/>
      <c r="B763" s="124"/>
      <c r="C763" s="80"/>
      <c r="D763" s="36"/>
      <c r="E763" s="36"/>
      <c r="F763" s="152"/>
      <c r="G763" s="153"/>
    </row>
    <row r="764" spans="1:7" x14ac:dyDescent="0.25">
      <c r="A764" s="81"/>
      <c r="B764" s="124"/>
      <c r="C764" s="80"/>
      <c r="D764" s="36"/>
      <c r="E764" s="36"/>
      <c r="F764" s="152"/>
      <c r="G764" s="153"/>
    </row>
    <row r="765" spans="1:7" x14ac:dyDescent="0.25">
      <c r="A765" s="81"/>
      <c r="B765" s="124"/>
      <c r="C765" s="80"/>
      <c r="D765" s="36"/>
      <c r="E765" s="36"/>
      <c r="F765" s="152"/>
      <c r="G765" s="153"/>
    </row>
    <row r="766" spans="1:7" x14ac:dyDescent="0.25">
      <c r="A766" s="81"/>
      <c r="B766" s="124"/>
      <c r="C766" s="80"/>
      <c r="D766" s="36"/>
      <c r="E766" s="36"/>
      <c r="F766" s="152"/>
      <c r="G766" s="153"/>
    </row>
    <row r="767" spans="1:7" ht="15.6" thickBot="1" x14ac:dyDescent="0.3">
      <c r="A767" s="143"/>
      <c r="B767" s="144"/>
      <c r="C767" s="145"/>
      <c r="D767" s="94"/>
      <c r="E767" s="94"/>
      <c r="F767" s="154"/>
      <c r="G767" s="155"/>
    </row>
    <row r="768" spans="1:7" x14ac:dyDescent="0.25">
      <c r="A768" s="784"/>
      <c r="B768" s="785"/>
      <c r="C768" s="785"/>
      <c r="D768" s="208"/>
      <c r="E768" s="208"/>
      <c r="F768" s="209"/>
      <c r="G768" s="561"/>
    </row>
    <row r="769" spans="1:9" x14ac:dyDescent="0.25">
      <c r="A769" s="786" t="s">
        <v>852</v>
      </c>
      <c r="B769" s="787"/>
      <c r="C769" s="787"/>
      <c r="D769" s="211"/>
      <c r="E769" s="211"/>
      <c r="F769" s="212"/>
      <c r="G769" s="563"/>
    </row>
    <row r="770" spans="1:9" ht="15.6" thickBot="1" x14ac:dyDescent="0.3">
      <c r="A770" s="788"/>
      <c r="B770" s="789"/>
      <c r="C770" s="789"/>
      <c r="D770" s="214"/>
      <c r="E770" s="214"/>
      <c r="F770" s="215"/>
      <c r="G770" s="562"/>
    </row>
    <row r="771" spans="1:9" x14ac:dyDescent="0.25">
      <c r="A771" s="217"/>
      <c r="B771" s="162"/>
      <c r="C771" s="280"/>
      <c r="D771" s="162"/>
      <c r="E771" s="162"/>
      <c r="F771" s="554"/>
      <c r="G771" s="554"/>
    </row>
    <row r="772" spans="1:9" x14ac:dyDescent="0.25">
      <c r="A772" s="783" t="str">
        <f>A625</f>
        <v>SECTION 8 : ABLUTION FACILITIES</v>
      </c>
      <c r="B772" s="783"/>
      <c r="C772" s="783"/>
      <c r="D772" s="783"/>
      <c r="E772" s="783"/>
      <c r="F772" s="783"/>
      <c r="G772" s="783"/>
    </row>
    <row r="773" spans="1:9" ht="15.6" thickBot="1" x14ac:dyDescent="0.3">
      <c r="A773" s="222"/>
      <c r="B773" s="162"/>
      <c r="C773" s="280"/>
      <c r="D773" s="162"/>
      <c r="E773" s="162"/>
      <c r="F773" s="554"/>
      <c r="G773" s="554"/>
    </row>
    <row r="774" spans="1:9" x14ac:dyDescent="0.25">
      <c r="A774" s="163"/>
      <c r="B774" s="164"/>
      <c r="C774" s="164"/>
      <c r="D774" s="164"/>
      <c r="E774" s="164"/>
      <c r="F774" s="555"/>
      <c r="G774" s="556"/>
    </row>
    <row r="775" spans="1:9" x14ac:dyDescent="0.25">
      <c r="A775" s="168" t="s">
        <v>126</v>
      </c>
      <c r="B775" s="169" t="s">
        <v>127</v>
      </c>
      <c r="C775" s="169" t="s">
        <v>0</v>
      </c>
      <c r="D775" s="169" t="s">
        <v>1</v>
      </c>
      <c r="E775" s="169" t="s">
        <v>26</v>
      </c>
      <c r="F775" s="557" t="s">
        <v>2</v>
      </c>
      <c r="G775" s="558" t="s">
        <v>3</v>
      </c>
    </row>
    <row r="776" spans="1:9" x14ac:dyDescent="0.25">
      <c r="A776" s="168" t="s">
        <v>128</v>
      </c>
      <c r="B776" s="169" t="s">
        <v>129</v>
      </c>
      <c r="C776" s="172"/>
      <c r="D776" s="35"/>
      <c r="E776" s="35"/>
      <c r="F776" s="133"/>
      <c r="G776" s="134"/>
    </row>
    <row r="777" spans="1:9" ht="15.6" thickBot="1" x14ac:dyDescent="0.3">
      <c r="A777" s="177"/>
      <c r="B777" s="178"/>
      <c r="C777" s="178"/>
      <c r="D777" s="93"/>
      <c r="E777" s="93"/>
      <c r="F777" s="135"/>
      <c r="G777" s="136"/>
    </row>
    <row r="778" spans="1:9" ht="23.25" customHeight="1" x14ac:dyDescent="0.25">
      <c r="A778" s="81"/>
      <c r="B778" s="124"/>
      <c r="C778" s="579" t="str">
        <f>C631</f>
        <v>SECTION 8 : ABLUTION FACILITIES</v>
      </c>
      <c r="D778" s="175"/>
      <c r="E778" s="175"/>
      <c r="F778" s="550"/>
      <c r="G778" s="134"/>
    </row>
    <row r="779" spans="1:9" ht="34.5" customHeight="1" x14ac:dyDescent="0.25">
      <c r="A779" s="81"/>
      <c r="B779" s="124"/>
      <c r="C779" s="580" t="str">
        <f>C632</f>
        <v xml:space="preserve">REFURBISHMENT OF TLOKWENG CEMETERY </v>
      </c>
      <c r="D779" s="175"/>
      <c r="E779" s="175"/>
      <c r="F779" s="550"/>
      <c r="G779" s="134"/>
    </row>
    <row r="780" spans="1:9" x14ac:dyDescent="0.25">
      <c r="A780" s="81"/>
      <c r="B780" s="124"/>
      <c r="C780" s="552"/>
      <c r="D780" s="175"/>
      <c r="E780" s="175"/>
      <c r="F780" s="550"/>
      <c r="G780" s="134"/>
    </row>
    <row r="781" spans="1:9" x14ac:dyDescent="0.25">
      <c r="A781" s="81"/>
      <c r="B781" s="124"/>
      <c r="C781" s="552" t="s">
        <v>307</v>
      </c>
      <c r="D781" s="175"/>
      <c r="E781" s="175"/>
      <c r="F781" s="550"/>
      <c r="G781" s="134"/>
    </row>
    <row r="782" spans="1:9" x14ac:dyDescent="0.25">
      <c r="A782" s="81"/>
      <c r="B782" s="124"/>
      <c r="C782" s="552"/>
      <c r="D782" s="175"/>
      <c r="E782" s="175"/>
      <c r="F782" s="550"/>
      <c r="G782" s="134"/>
    </row>
    <row r="783" spans="1:9" ht="18" customHeight="1" x14ac:dyDescent="0.25">
      <c r="A783" s="81"/>
      <c r="B783" s="124"/>
      <c r="C783" s="552" t="s">
        <v>450</v>
      </c>
      <c r="D783" s="175"/>
      <c r="E783" s="175"/>
      <c r="F783" s="550"/>
      <c r="G783" s="134"/>
    </row>
    <row r="784" spans="1:9" x14ac:dyDescent="0.25">
      <c r="A784" s="81"/>
      <c r="B784" s="124"/>
      <c r="C784" s="552"/>
      <c r="D784" s="175"/>
      <c r="E784" s="175"/>
      <c r="F784" s="550"/>
      <c r="G784" s="134"/>
      <c r="I784" s="42"/>
    </row>
    <row r="785" spans="1:9" x14ac:dyDescent="0.25">
      <c r="A785" s="81"/>
      <c r="B785" s="124"/>
      <c r="C785" s="552" t="s">
        <v>451</v>
      </c>
      <c r="D785" s="175"/>
      <c r="E785" s="175"/>
      <c r="F785" s="550"/>
      <c r="G785" s="134"/>
      <c r="I785" s="42"/>
    </row>
    <row r="786" spans="1:9" x14ac:dyDescent="0.25">
      <c r="A786" s="81"/>
      <c r="B786" s="124"/>
      <c r="C786" s="552"/>
      <c r="D786" s="175"/>
      <c r="E786" s="175"/>
      <c r="F786" s="550"/>
      <c r="G786" s="134"/>
      <c r="I786" s="42"/>
    </row>
    <row r="787" spans="1:9" x14ac:dyDescent="0.25">
      <c r="A787" s="551"/>
      <c r="B787" s="341"/>
      <c r="C787" s="552" t="s">
        <v>452</v>
      </c>
      <c r="D787" s="175"/>
      <c r="E787" s="175"/>
      <c r="F787" s="550"/>
      <c r="G787" s="134"/>
      <c r="I787" s="42"/>
    </row>
    <row r="788" spans="1:9" x14ac:dyDescent="0.25">
      <c r="A788" s="551"/>
      <c r="B788" s="341"/>
      <c r="C788" s="552"/>
      <c r="D788" s="175"/>
      <c r="E788" s="175"/>
      <c r="F788" s="550"/>
      <c r="G788" s="271"/>
      <c r="I788" s="42"/>
    </row>
    <row r="789" spans="1:9" x14ac:dyDescent="0.25">
      <c r="A789" s="551" t="s">
        <v>690</v>
      </c>
      <c r="B789" s="341"/>
      <c r="C789" s="552" t="s">
        <v>652</v>
      </c>
      <c r="D789" s="175" t="s">
        <v>6</v>
      </c>
      <c r="E789" s="175">
        <v>2</v>
      </c>
      <c r="F789" s="550"/>
      <c r="G789" s="271"/>
      <c r="I789" s="42"/>
    </row>
    <row r="790" spans="1:9" x14ac:dyDescent="0.25">
      <c r="A790" s="551"/>
      <c r="B790" s="341"/>
      <c r="C790" s="552"/>
      <c r="D790" s="175"/>
      <c r="E790" s="175"/>
      <c r="F790" s="550"/>
      <c r="G790" s="271"/>
      <c r="I790" s="42"/>
    </row>
    <row r="791" spans="1:9" x14ac:dyDescent="0.25">
      <c r="A791" s="551" t="s">
        <v>691</v>
      </c>
      <c r="B791" s="341"/>
      <c r="C791" s="552" t="s">
        <v>654</v>
      </c>
      <c r="D791" s="175" t="s">
        <v>6</v>
      </c>
      <c r="E791" s="175">
        <v>8</v>
      </c>
      <c r="F791" s="550"/>
      <c r="G791" s="271"/>
      <c r="I791" s="42"/>
    </row>
    <row r="792" spans="1:9" x14ac:dyDescent="0.25">
      <c r="A792" s="551"/>
      <c r="B792" s="341"/>
      <c r="C792" s="552"/>
      <c r="D792" s="175"/>
      <c r="E792" s="175"/>
      <c r="F792" s="550"/>
      <c r="G792" s="271"/>
      <c r="I792" s="42"/>
    </row>
    <row r="793" spans="1:9" x14ac:dyDescent="0.25">
      <c r="A793" s="551" t="s">
        <v>692</v>
      </c>
      <c r="B793" s="341"/>
      <c r="C793" s="552" t="s">
        <v>655</v>
      </c>
      <c r="D793" s="175" t="s">
        <v>6</v>
      </c>
      <c r="E793" s="175">
        <v>9</v>
      </c>
      <c r="F793" s="550"/>
      <c r="G793" s="271"/>
      <c r="I793" s="42"/>
    </row>
    <row r="794" spans="1:9" x14ac:dyDescent="0.25">
      <c r="A794" s="551"/>
      <c r="B794" s="341"/>
      <c r="C794" s="552"/>
      <c r="D794" s="175"/>
      <c r="E794" s="175"/>
      <c r="F794" s="550"/>
      <c r="G794" s="271"/>
      <c r="I794" s="42"/>
    </row>
    <row r="795" spans="1:9" x14ac:dyDescent="0.25">
      <c r="A795" s="551" t="s">
        <v>692</v>
      </c>
      <c r="B795" s="341"/>
      <c r="C795" s="552" t="s">
        <v>656</v>
      </c>
      <c r="D795" s="175" t="s">
        <v>6</v>
      </c>
      <c r="E795" s="175">
        <v>2</v>
      </c>
      <c r="F795" s="550"/>
      <c r="G795" s="271"/>
      <c r="I795" s="42"/>
    </row>
    <row r="796" spans="1:9" x14ac:dyDescent="0.25">
      <c r="A796" s="551"/>
      <c r="B796" s="341"/>
      <c r="C796" s="552"/>
      <c r="D796" s="175"/>
      <c r="E796" s="175"/>
      <c r="F796" s="550"/>
      <c r="G796" s="271"/>
      <c r="I796" s="42"/>
    </row>
    <row r="797" spans="1:9" ht="45" x14ac:dyDescent="0.25">
      <c r="A797" s="551" t="s">
        <v>693</v>
      </c>
      <c r="B797" s="341"/>
      <c r="C797" s="552" t="s">
        <v>453</v>
      </c>
      <c r="D797" s="175" t="s">
        <v>6</v>
      </c>
      <c r="E797" s="175">
        <v>4</v>
      </c>
      <c r="F797" s="550"/>
      <c r="G797" s="271"/>
      <c r="I797" s="42"/>
    </row>
    <row r="798" spans="1:9" x14ac:dyDescent="0.25">
      <c r="A798" s="551"/>
      <c r="B798" s="341"/>
      <c r="C798" s="552"/>
      <c r="D798" s="175"/>
      <c r="E798" s="175"/>
      <c r="F798" s="550"/>
      <c r="G798" s="271"/>
      <c r="I798" s="42"/>
    </row>
    <row r="799" spans="1:9" x14ac:dyDescent="0.25">
      <c r="A799" s="551"/>
      <c r="B799" s="341"/>
      <c r="C799" s="552" t="s">
        <v>363</v>
      </c>
      <c r="D799" s="175" t="s">
        <v>149</v>
      </c>
      <c r="E799" s="175"/>
      <c r="F799" s="550"/>
      <c r="G799" s="271"/>
      <c r="I799" s="42"/>
    </row>
    <row r="800" spans="1:9" x14ac:dyDescent="0.25">
      <c r="A800" s="551"/>
      <c r="B800" s="341"/>
      <c r="C800" s="552"/>
      <c r="D800" s="175"/>
      <c r="E800" s="175"/>
      <c r="F800" s="550"/>
      <c r="G800" s="271"/>
      <c r="I800" s="42"/>
    </row>
    <row r="801" spans="1:9" ht="45" x14ac:dyDescent="0.25">
      <c r="A801" s="551" t="s">
        <v>694</v>
      </c>
      <c r="B801" s="341"/>
      <c r="C801" s="552" t="s">
        <v>653</v>
      </c>
      <c r="D801" s="175" t="s">
        <v>454</v>
      </c>
      <c r="E801" s="175">
        <v>1</v>
      </c>
      <c r="F801" s="550"/>
      <c r="G801" s="271"/>
      <c r="I801" s="42"/>
    </row>
    <row r="802" spans="1:9" x14ac:dyDescent="0.25">
      <c r="A802" s="551"/>
      <c r="B802" s="341"/>
      <c r="C802" s="552"/>
      <c r="D802" s="175"/>
      <c r="E802" s="175"/>
      <c r="F802" s="550"/>
      <c r="G802" s="271"/>
      <c r="I802" s="42"/>
    </row>
    <row r="803" spans="1:9" x14ac:dyDescent="0.25">
      <c r="A803" s="551"/>
      <c r="B803" s="341"/>
      <c r="C803" s="552" t="s">
        <v>774</v>
      </c>
      <c r="D803" s="175"/>
      <c r="E803" s="175"/>
      <c r="F803" s="550"/>
      <c r="G803" s="271"/>
      <c r="I803" s="42"/>
    </row>
    <row r="804" spans="1:9" x14ac:dyDescent="0.25">
      <c r="A804" s="551"/>
      <c r="B804" s="341"/>
      <c r="C804" s="552"/>
      <c r="D804" s="175"/>
      <c r="E804" s="175"/>
      <c r="F804" s="550"/>
      <c r="G804" s="271"/>
      <c r="I804" s="42"/>
    </row>
    <row r="805" spans="1:9" x14ac:dyDescent="0.25">
      <c r="A805" s="551"/>
      <c r="B805" s="341"/>
      <c r="C805" s="552" t="s">
        <v>775</v>
      </c>
      <c r="D805" s="175"/>
      <c r="E805" s="175"/>
      <c r="F805" s="550"/>
      <c r="G805" s="271"/>
      <c r="I805" s="42"/>
    </row>
    <row r="806" spans="1:9" x14ac:dyDescent="0.25">
      <c r="A806" s="551"/>
      <c r="B806" s="341"/>
      <c r="C806" s="552"/>
      <c r="D806" s="175"/>
      <c r="E806" s="175"/>
      <c r="F806" s="550"/>
      <c r="G806" s="271"/>
      <c r="I806" s="42"/>
    </row>
    <row r="807" spans="1:9" ht="45" x14ac:dyDescent="0.25">
      <c r="A807" s="551" t="s">
        <v>862</v>
      </c>
      <c r="B807" s="341"/>
      <c r="C807" s="552" t="s">
        <v>776</v>
      </c>
      <c r="D807" s="175" t="s">
        <v>7</v>
      </c>
      <c r="E807" s="175">
        <v>24</v>
      </c>
      <c r="F807" s="550"/>
      <c r="G807" s="271"/>
      <c r="I807" s="42"/>
    </row>
    <row r="808" spans="1:9" x14ac:dyDescent="0.25">
      <c r="A808" s="551"/>
      <c r="B808" s="341"/>
      <c r="C808" s="552"/>
      <c r="D808" s="175"/>
      <c r="E808" s="175"/>
      <c r="F808" s="550"/>
      <c r="G808" s="271"/>
      <c r="I808" s="42"/>
    </row>
    <row r="809" spans="1:9" ht="45" x14ac:dyDescent="0.25">
      <c r="A809" s="551" t="s">
        <v>863</v>
      </c>
      <c r="B809" s="341"/>
      <c r="C809" s="552" t="s">
        <v>777</v>
      </c>
      <c r="D809" s="175" t="s">
        <v>7</v>
      </c>
      <c r="E809" s="175">
        <v>14</v>
      </c>
      <c r="F809" s="550"/>
      <c r="G809" s="271"/>
      <c r="I809" s="42"/>
    </row>
    <row r="810" spans="1:9" x14ac:dyDescent="0.25">
      <c r="A810" s="81"/>
      <c r="B810" s="124"/>
      <c r="C810" s="80"/>
      <c r="D810" s="36"/>
      <c r="E810" s="36"/>
      <c r="F810" s="550"/>
      <c r="G810" s="271"/>
      <c r="I810" s="42"/>
    </row>
    <row r="811" spans="1:9" x14ac:dyDescent="0.25">
      <c r="A811" s="551"/>
      <c r="B811" s="341"/>
      <c r="C811" s="552" t="s">
        <v>778</v>
      </c>
      <c r="D811" s="175"/>
      <c r="E811" s="175"/>
      <c r="F811" s="550"/>
      <c r="G811" s="271"/>
      <c r="I811" s="42"/>
    </row>
    <row r="812" spans="1:9" x14ac:dyDescent="0.25">
      <c r="A812" s="551"/>
      <c r="B812" s="341"/>
      <c r="C812" s="552"/>
      <c r="D812" s="175"/>
      <c r="E812" s="175"/>
      <c r="F812" s="550"/>
      <c r="G812" s="271"/>
      <c r="I812" s="42"/>
    </row>
    <row r="813" spans="1:9" ht="30" x14ac:dyDescent="0.25">
      <c r="A813" s="551" t="s">
        <v>864</v>
      </c>
      <c r="B813" s="341"/>
      <c r="C813" s="552" t="s">
        <v>779</v>
      </c>
      <c r="D813" s="175" t="s">
        <v>6</v>
      </c>
      <c r="E813" s="175">
        <v>4</v>
      </c>
      <c r="F813" s="550"/>
      <c r="G813" s="271"/>
      <c r="I813" s="42"/>
    </row>
    <row r="814" spans="1:9" x14ac:dyDescent="0.25">
      <c r="A814" s="551"/>
      <c r="B814" s="341"/>
      <c r="C814" s="552"/>
      <c r="D814" s="175"/>
      <c r="E814" s="175"/>
      <c r="F814" s="550"/>
      <c r="G814" s="271"/>
      <c r="I814" s="42"/>
    </row>
    <row r="815" spans="1:9" x14ac:dyDescent="0.25">
      <c r="A815" s="551" t="s">
        <v>865</v>
      </c>
      <c r="B815" s="341"/>
      <c r="C815" s="552" t="s">
        <v>780</v>
      </c>
      <c r="D815" s="175" t="s">
        <v>6</v>
      </c>
      <c r="E815" s="175">
        <v>4</v>
      </c>
      <c r="F815" s="550"/>
      <c r="G815" s="271"/>
      <c r="I815" s="42"/>
    </row>
    <row r="816" spans="1:9" x14ac:dyDescent="0.25">
      <c r="A816" s="551"/>
      <c r="B816" s="341"/>
      <c r="C816" s="552"/>
      <c r="D816" s="175"/>
      <c r="E816" s="175"/>
      <c r="F816" s="550"/>
      <c r="G816" s="271"/>
      <c r="I816" s="42"/>
    </row>
    <row r="817" spans="1:9" x14ac:dyDescent="0.25">
      <c r="A817" s="551"/>
      <c r="B817" s="341"/>
      <c r="C817" s="552" t="s">
        <v>781</v>
      </c>
      <c r="D817" s="175"/>
      <c r="E817" s="175"/>
      <c r="F817" s="550"/>
      <c r="G817" s="271"/>
      <c r="I817" s="42"/>
    </row>
    <row r="818" spans="1:9" x14ac:dyDescent="0.25">
      <c r="A818" s="551"/>
      <c r="B818" s="341"/>
      <c r="C818" s="552"/>
      <c r="D818" s="175"/>
      <c r="E818" s="175"/>
      <c r="F818" s="550"/>
      <c r="G818" s="271"/>
      <c r="I818" s="42"/>
    </row>
    <row r="819" spans="1:9" x14ac:dyDescent="0.25">
      <c r="A819" s="551" t="s">
        <v>866</v>
      </c>
      <c r="B819" s="341"/>
      <c r="C819" s="552" t="s">
        <v>782</v>
      </c>
      <c r="D819" s="175" t="s">
        <v>6</v>
      </c>
      <c r="E819" s="175">
        <v>4</v>
      </c>
      <c r="F819" s="550"/>
      <c r="G819" s="271"/>
      <c r="I819" s="42"/>
    </row>
    <row r="820" spans="1:9" x14ac:dyDescent="0.25">
      <c r="A820" s="551"/>
      <c r="B820" s="341"/>
      <c r="C820" s="552"/>
      <c r="D820" s="175"/>
      <c r="E820" s="175"/>
      <c r="F820" s="550"/>
      <c r="G820" s="271"/>
      <c r="I820" s="42"/>
    </row>
    <row r="821" spans="1:9" x14ac:dyDescent="0.25">
      <c r="A821" s="551" t="s">
        <v>867</v>
      </c>
      <c r="B821" s="341"/>
      <c r="C821" s="552" t="s">
        <v>783</v>
      </c>
      <c r="D821" s="175" t="s">
        <v>6</v>
      </c>
      <c r="E821" s="175">
        <v>4</v>
      </c>
      <c r="F821" s="550"/>
      <c r="G821" s="271"/>
      <c r="I821" s="42"/>
    </row>
    <row r="822" spans="1:9" x14ac:dyDescent="0.25">
      <c r="A822" s="551"/>
      <c r="B822" s="341"/>
      <c r="C822" s="552"/>
      <c r="D822" s="175"/>
      <c r="E822" s="175"/>
      <c r="F822" s="133"/>
      <c r="G822" s="271"/>
      <c r="I822" s="42"/>
    </row>
    <row r="823" spans="1:9" x14ac:dyDescent="0.25">
      <c r="A823" s="551"/>
      <c r="B823" s="341"/>
      <c r="C823" s="552"/>
      <c r="D823" s="175"/>
      <c r="E823" s="175"/>
      <c r="F823" s="550"/>
      <c r="G823" s="271"/>
      <c r="I823" s="42"/>
    </row>
    <row r="824" spans="1:9" x14ac:dyDescent="0.25">
      <c r="A824" s="551"/>
      <c r="B824" s="341"/>
      <c r="C824" s="552"/>
      <c r="D824" s="175"/>
      <c r="E824" s="175"/>
      <c r="F824" s="550"/>
      <c r="G824" s="271"/>
      <c r="I824" s="42"/>
    </row>
    <row r="825" spans="1:9" x14ac:dyDescent="0.25">
      <c r="A825" s="551"/>
      <c r="B825" s="341"/>
      <c r="C825" s="552"/>
      <c r="D825" s="175"/>
      <c r="E825" s="175"/>
      <c r="F825" s="550"/>
      <c r="G825" s="271"/>
      <c r="I825" s="42"/>
    </row>
    <row r="826" spans="1:9" x14ac:dyDescent="0.25">
      <c r="A826" s="551"/>
      <c r="B826" s="341"/>
      <c r="C826" s="552"/>
      <c r="D826" s="175"/>
      <c r="E826" s="175"/>
      <c r="F826" s="550"/>
      <c r="G826" s="271"/>
      <c r="I826" s="42"/>
    </row>
    <row r="827" spans="1:9" x14ac:dyDescent="0.25">
      <c r="A827" s="81"/>
      <c r="B827" s="124"/>
      <c r="C827" s="80"/>
      <c r="D827" s="36"/>
      <c r="E827" s="36"/>
      <c r="F827" s="550"/>
      <c r="G827" s="134"/>
      <c r="I827" s="42"/>
    </row>
    <row r="828" spans="1:9" x14ac:dyDescent="0.25">
      <c r="A828" s="81"/>
      <c r="B828" s="124"/>
      <c r="C828" s="80"/>
      <c r="D828" s="36"/>
      <c r="E828" s="36"/>
      <c r="F828" s="133"/>
      <c r="G828" s="134"/>
      <c r="I828" s="42"/>
    </row>
    <row r="829" spans="1:9" x14ac:dyDescent="0.25">
      <c r="A829" s="81"/>
      <c r="B829" s="124"/>
      <c r="C829" s="80"/>
      <c r="D829" s="36"/>
      <c r="E829" s="36"/>
      <c r="F829" s="550"/>
      <c r="G829" s="134"/>
      <c r="I829" s="42"/>
    </row>
    <row r="830" spans="1:9" x14ac:dyDescent="0.25">
      <c r="A830" s="81"/>
      <c r="B830" s="124"/>
      <c r="C830" s="80"/>
      <c r="D830" s="36"/>
      <c r="E830" s="36"/>
      <c r="F830" s="133"/>
      <c r="G830" s="134"/>
      <c r="I830" s="42"/>
    </row>
    <row r="831" spans="1:9" x14ac:dyDescent="0.25">
      <c r="A831" s="81"/>
      <c r="B831" s="124"/>
      <c r="C831" s="80"/>
      <c r="D831" s="36"/>
      <c r="E831" s="36"/>
      <c r="F831" s="133"/>
      <c r="G831" s="134"/>
      <c r="I831" s="42"/>
    </row>
    <row r="832" spans="1:9" x14ac:dyDescent="0.25">
      <c r="A832" s="81"/>
      <c r="B832" s="124"/>
      <c r="C832" s="80"/>
      <c r="D832" s="36"/>
      <c r="E832" s="36"/>
      <c r="F832" s="133"/>
      <c r="G832" s="134"/>
      <c r="I832" s="42"/>
    </row>
    <row r="833" spans="1:9" x14ac:dyDescent="0.25">
      <c r="A833" s="81"/>
      <c r="B833" s="124"/>
      <c r="C833" s="80"/>
      <c r="D833" s="36"/>
      <c r="E833" s="36"/>
      <c r="F833" s="133"/>
      <c r="G833" s="134"/>
      <c r="I833" s="42"/>
    </row>
    <row r="834" spans="1:9" x14ac:dyDescent="0.25">
      <c r="A834" s="81"/>
      <c r="B834" s="124"/>
      <c r="C834" s="80"/>
      <c r="D834" s="36"/>
      <c r="E834" s="36"/>
      <c r="F834" s="133"/>
      <c r="G834" s="134"/>
      <c r="I834" s="42"/>
    </row>
    <row r="835" spans="1:9" x14ac:dyDescent="0.25">
      <c r="A835" s="81"/>
      <c r="B835" s="124"/>
      <c r="C835" s="80"/>
      <c r="D835" s="36"/>
      <c r="E835" s="36"/>
      <c r="F835" s="133"/>
      <c r="G835" s="134"/>
      <c r="I835" s="42"/>
    </row>
    <row r="836" spans="1:9" ht="15.6" thickBot="1" x14ac:dyDescent="0.3">
      <c r="A836" s="81"/>
      <c r="B836" s="124"/>
      <c r="C836" s="80"/>
      <c r="D836" s="36"/>
      <c r="E836" s="36"/>
      <c r="F836" s="133"/>
      <c r="G836" s="134"/>
      <c r="I836" s="42"/>
    </row>
    <row r="837" spans="1:9" x14ac:dyDescent="0.25">
      <c r="A837" s="784"/>
      <c r="B837" s="785"/>
      <c r="C837" s="785"/>
      <c r="D837" s="208"/>
      <c r="E837" s="208"/>
      <c r="F837" s="209"/>
      <c r="G837" s="561"/>
    </row>
    <row r="838" spans="1:9" x14ac:dyDescent="0.25">
      <c r="A838" s="786" t="s">
        <v>852</v>
      </c>
      <c r="B838" s="787"/>
      <c r="C838" s="787"/>
      <c r="D838" s="211"/>
      <c r="E838" s="211"/>
      <c r="F838" s="212"/>
      <c r="G838" s="563"/>
    </row>
    <row r="839" spans="1:9" ht="15.6" thickBot="1" x14ac:dyDescent="0.3">
      <c r="A839" s="788"/>
      <c r="B839" s="789"/>
      <c r="C839" s="789"/>
      <c r="D839" s="214"/>
      <c r="E839" s="214"/>
      <c r="F839" s="215"/>
      <c r="G839" s="562"/>
    </row>
    <row r="840" spans="1:9" x14ac:dyDescent="0.25">
      <c r="A840" s="217"/>
      <c r="B840" s="162"/>
      <c r="C840" s="280"/>
      <c r="D840" s="162"/>
      <c r="E840" s="162"/>
      <c r="F840" s="554"/>
      <c r="G840" s="554"/>
    </row>
    <row r="841" spans="1:9" x14ac:dyDescent="0.25">
      <c r="A841" s="783" t="s">
        <v>608</v>
      </c>
      <c r="B841" s="783"/>
      <c r="C841" s="783"/>
      <c r="D841" s="783"/>
      <c r="E841" s="783"/>
      <c r="F841" s="783"/>
      <c r="G841" s="783"/>
    </row>
    <row r="842" spans="1:9" ht="15.6" thickBot="1" x14ac:dyDescent="0.3">
      <c r="A842" s="222"/>
      <c r="B842" s="162"/>
      <c r="C842" s="280"/>
      <c r="D842" s="162"/>
      <c r="E842" s="162"/>
      <c r="F842" s="554"/>
      <c r="G842" s="554"/>
    </row>
    <row r="843" spans="1:9" x14ac:dyDescent="0.25">
      <c r="A843" s="163"/>
      <c r="B843" s="164"/>
      <c r="C843" s="164"/>
      <c r="D843" s="164"/>
      <c r="E843" s="164"/>
      <c r="F843" s="555"/>
      <c r="G843" s="556"/>
    </row>
    <row r="844" spans="1:9" x14ac:dyDescent="0.25">
      <c r="A844" s="168" t="s">
        <v>126</v>
      </c>
      <c r="B844" s="169" t="s">
        <v>127</v>
      </c>
      <c r="C844" s="169" t="s">
        <v>0</v>
      </c>
      <c r="D844" s="169" t="s">
        <v>1</v>
      </c>
      <c r="E844" s="169" t="s">
        <v>26</v>
      </c>
      <c r="F844" s="557" t="s">
        <v>2</v>
      </c>
      <c r="G844" s="558" t="s">
        <v>3</v>
      </c>
    </row>
    <row r="845" spans="1:9" x14ac:dyDescent="0.25">
      <c r="A845" s="168" t="s">
        <v>128</v>
      </c>
      <c r="B845" s="169" t="s">
        <v>129</v>
      </c>
      <c r="C845" s="172"/>
      <c r="D845" s="35"/>
      <c r="E845" s="35"/>
      <c r="F845" s="133"/>
      <c r="G845" s="134"/>
    </row>
    <row r="846" spans="1:9" ht="15.6" thickBot="1" x14ac:dyDescent="0.3">
      <c r="A846" s="177"/>
      <c r="B846" s="178"/>
      <c r="C846" s="178"/>
      <c r="D846" s="93"/>
      <c r="E846" s="93"/>
      <c r="F846" s="135"/>
      <c r="G846" s="136"/>
    </row>
    <row r="847" spans="1:9" x14ac:dyDescent="0.25">
      <c r="A847" s="81"/>
      <c r="B847" s="124"/>
      <c r="C847" s="579" t="s">
        <v>608</v>
      </c>
      <c r="D847" s="175"/>
      <c r="E847" s="175"/>
      <c r="F847" s="550"/>
      <c r="G847" s="134"/>
    </row>
    <row r="848" spans="1:9" ht="24.6" customHeight="1" x14ac:dyDescent="0.25">
      <c r="A848" s="81"/>
      <c r="B848" s="124"/>
      <c r="C848" s="580" t="s">
        <v>620</v>
      </c>
      <c r="D848" s="175"/>
      <c r="E848" s="175"/>
      <c r="F848" s="550"/>
      <c r="G848" s="134"/>
    </row>
    <row r="849" spans="1:7" x14ac:dyDescent="0.25">
      <c r="A849" s="81"/>
      <c r="B849" s="124"/>
      <c r="C849" s="552"/>
      <c r="D849" s="175"/>
      <c r="E849" s="175"/>
      <c r="F849" s="550"/>
      <c r="G849" s="134"/>
    </row>
    <row r="850" spans="1:7" x14ac:dyDescent="0.25">
      <c r="A850" s="81"/>
      <c r="B850" s="124"/>
      <c r="C850" s="552" t="s">
        <v>308</v>
      </c>
      <c r="D850" s="175"/>
      <c r="E850" s="175"/>
      <c r="F850" s="550"/>
      <c r="G850" s="134"/>
    </row>
    <row r="851" spans="1:7" x14ac:dyDescent="0.25">
      <c r="A851" s="81"/>
      <c r="B851" s="124"/>
      <c r="C851" s="552"/>
      <c r="D851" s="175"/>
      <c r="E851" s="175"/>
      <c r="F851" s="550"/>
      <c r="G851" s="134"/>
    </row>
    <row r="852" spans="1:7" ht="15.6" x14ac:dyDescent="0.3">
      <c r="A852" s="551"/>
      <c r="B852"/>
      <c r="C852" s="552" t="s">
        <v>519</v>
      </c>
      <c r="D852" s="175"/>
      <c r="E852" s="175"/>
      <c r="F852" s="550"/>
      <c r="G852" s="271"/>
    </row>
    <row r="853" spans="1:7" ht="15.6" x14ac:dyDescent="0.3">
      <c r="A853" s="551"/>
      <c r="B853"/>
      <c r="C853" s="552"/>
      <c r="D853" s="175"/>
      <c r="E853" s="175"/>
      <c r="F853" s="550"/>
      <c r="G853" s="271"/>
    </row>
    <row r="854" spans="1:7" ht="15.6" x14ac:dyDescent="0.3">
      <c r="A854" s="551"/>
      <c r="B854"/>
      <c r="C854" s="552" t="s">
        <v>520</v>
      </c>
      <c r="D854" s="175"/>
      <c r="E854" s="175"/>
      <c r="F854" s="550"/>
      <c r="G854" s="271"/>
    </row>
    <row r="855" spans="1:7" ht="15.6" x14ac:dyDescent="0.3">
      <c r="A855" s="551"/>
      <c r="B855"/>
      <c r="C855" s="552"/>
      <c r="D855" s="175"/>
      <c r="E855" s="175"/>
      <c r="F855" s="550"/>
      <c r="G855" s="271"/>
    </row>
    <row r="856" spans="1:7" ht="15.6" x14ac:dyDescent="0.3">
      <c r="A856" s="551"/>
      <c r="B856"/>
      <c r="C856" s="552" t="s">
        <v>521</v>
      </c>
      <c r="D856" s="175"/>
      <c r="E856" s="175"/>
      <c r="F856" s="550"/>
      <c r="G856" s="271"/>
    </row>
    <row r="857" spans="1:7" ht="15.6" x14ac:dyDescent="0.3">
      <c r="A857" s="551"/>
      <c r="B857"/>
      <c r="C857" s="552"/>
      <c r="D857" s="175"/>
      <c r="E857" s="175"/>
      <c r="F857" s="550"/>
      <c r="G857" s="271"/>
    </row>
    <row r="858" spans="1:7" ht="30.6" x14ac:dyDescent="0.3">
      <c r="A858" s="551"/>
      <c r="B858"/>
      <c r="C858" s="552" t="s">
        <v>522</v>
      </c>
      <c r="D858" s="175"/>
      <c r="E858" s="175"/>
      <c r="F858" s="550"/>
      <c r="G858" s="271"/>
    </row>
    <row r="859" spans="1:7" ht="15.6" x14ac:dyDescent="0.3">
      <c r="A859" s="551"/>
      <c r="B859"/>
      <c r="C859" s="552"/>
      <c r="D859" s="175"/>
      <c r="E859" s="175"/>
      <c r="F859" s="550"/>
      <c r="G859" s="271"/>
    </row>
    <row r="860" spans="1:7" ht="15.6" x14ac:dyDescent="0.3">
      <c r="A860" s="551" t="s">
        <v>695</v>
      </c>
      <c r="B860"/>
      <c r="C860" s="552" t="s">
        <v>946</v>
      </c>
      <c r="D860" s="175" t="s">
        <v>81</v>
      </c>
      <c r="E860" s="175">
        <v>1</v>
      </c>
      <c r="F860" s="550">
        <v>105000</v>
      </c>
      <c r="G860" s="271">
        <f>F860*E860</f>
        <v>105000</v>
      </c>
    </row>
    <row r="861" spans="1:7" ht="30.6" x14ac:dyDescent="0.3">
      <c r="A861" s="551"/>
      <c r="B861"/>
      <c r="C861" s="552" t="s">
        <v>523</v>
      </c>
      <c r="D861" s="175"/>
      <c r="E861" s="175"/>
      <c r="F861" s="550"/>
      <c r="G861" s="271"/>
    </row>
    <row r="862" spans="1:7" ht="15.6" x14ac:dyDescent="0.3">
      <c r="A862" s="551"/>
      <c r="B862"/>
      <c r="C862" s="552"/>
      <c r="D862" s="175"/>
      <c r="E862" s="175"/>
      <c r="F862" s="550"/>
      <c r="G862" s="271"/>
    </row>
    <row r="863" spans="1:7" ht="15.6" x14ac:dyDescent="0.3">
      <c r="A863" s="551" t="s">
        <v>696</v>
      </c>
      <c r="B863"/>
      <c r="C863" s="552" t="s">
        <v>285</v>
      </c>
      <c r="D863" s="175"/>
      <c r="E863" s="175"/>
      <c r="F863" s="550"/>
      <c r="G863" s="271"/>
    </row>
    <row r="864" spans="1:7" x14ac:dyDescent="0.25">
      <c r="A864" s="609"/>
      <c r="B864" s="610"/>
      <c r="C864" s="552" t="s">
        <v>873</v>
      </c>
      <c r="D864" s="612" t="s">
        <v>5</v>
      </c>
      <c r="E864" s="550"/>
      <c r="F864" s="550">
        <v>105000</v>
      </c>
      <c r="G864" s="271"/>
    </row>
    <row r="865" spans="1:7" x14ac:dyDescent="0.25">
      <c r="A865" s="551"/>
      <c r="B865" s="341"/>
      <c r="C865" s="552"/>
      <c r="D865" s="175"/>
      <c r="E865" s="175"/>
      <c r="F865" s="550"/>
      <c r="G865" s="271"/>
    </row>
    <row r="866" spans="1:7" x14ac:dyDescent="0.25">
      <c r="A866" s="551"/>
      <c r="B866" s="341"/>
      <c r="C866" s="552"/>
      <c r="D866" s="175"/>
      <c r="E866" s="175"/>
      <c r="F866" s="550"/>
      <c r="G866" s="271"/>
    </row>
    <row r="867" spans="1:7" x14ac:dyDescent="0.25">
      <c r="A867" s="551"/>
      <c r="B867" s="341"/>
      <c r="C867" s="552"/>
      <c r="D867" s="175"/>
      <c r="E867" s="175"/>
      <c r="F867" s="550"/>
      <c r="G867" s="271"/>
    </row>
    <row r="868" spans="1:7" x14ac:dyDescent="0.25">
      <c r="A868" s="551"/>
      <c r="B868" s="341"/>
      <c r="C868" s="552"/>
      <c r="D868" s="175"/>
      <c r="E868" s="175"/>
      <c r="F868" s="550"/>
      <c r="G868" s="271"/>
    </row>
    <row r="869" spans="1:7" x14ac:dyDescent="0.25">
      <c r="A869" s="551"/>
      <c r="B869" s="341"/>
      <c r="C869" s="552"/>
      <c r="D869" s="175"/>
      <c r="E869" s="175"/>
      <c r="F869" s="550"/>
      <c r="G869" s="271"/>
    </row>
    <row r="870" spans="1:7" x14ac:dyDescent="0.25">
      <c r="A870" s="551"/>
      <c r="B870" s="341"/>
      <c r="C870" s="552"/>
      <c r="D870" s="175"/>
      <c r="E870" s="175"/>
      <c r="F870" s="550"/>
      <c r="G870" s="271"/>
    </row>
    <row r="871" spans="1:7" x14ac:dyDescent="0.25">
      <c r="A871" s="551"/>
      <c r="B871" s="341"/>
      <c r="C871" s="552"/>
      <c r="D871" s="175"/>
      <c r="E871" s="175"/>
      <c r="F871" s="550"/>
      <c r="G871" s="271"/>
    </row>
    <row r="872" spans="1:7" x14ac:dyDescent="0.25">
      <c r="A872" s="551"/>
      <c r="B872" s="341"/>
      <c r="C872" s="552"/>
      <c r="D872" s="175"/>
      <c r="E872" s="175"/>
      <c r="F872" s="550"/>
      <c r="G872" s="271"/>
    </row>
    <row r="873" spans="1:7" x14ac:dyDescent="0.25">
      <c r="A873" s="551"/>
      <c r="B873" s="341"/>
      <c r="C873" s="552"/>
      <c r="D873" s="175"/>
      <c r="E873" s="175"/>
      <c r="F873" s="550"/>
      <c r="G873" s="271"/>
    </row>
    <row r="874" spans="1:7" x14ac:dyDescent="0.25">
      <c r="A874" s="551"/>
      <c r="B874" s="341"/>
      <c r="C874" s="552"/>
      <c r="D874" s="175"/>
      <c r="E874" s="175"/>
      <c r="F874" s="550"/>
      <c r="G874" s="271"/>
    </row>
    <row r="875" spans="1:7" x14ac:dyDescent="0.25">
      <c r="A875" s="551"/>
      <c r="B875" s="341"/>
      <c r="C875" s="552"/>
      <c r="D875" s="175"/>
      <c r="E875" s="175"/>
      <c r="F875" s="550"/>
      <c r="G875" s="271"/>
    </row>
    <row r="876" spans="1:7" x14ac:dyDescent="0.25">
      <c r="A876" s="551"/>
      <c r="B876" s="341"/>
      <c r="C876" s="552"/>
      <c r="D876" s="175"/>
      <c r="E876" s="175"/>
      <c r="F876" s="550"/>
      <c r="G876" s="271"/>
    </row>
    <row r="877" spans="1:7" x14ac:dyDescent="0.25">
      <c r="A877" s="551"/>
      <c r="B877" s="341"/>
      <c r="C877" s="552"/>
      <c r="D877" s="175"/>
      <c r="E877" s="175"/>
      <c r="F877" s="550"/>
      <c r="G877" s="271"/>
    </row>
    <row r="878" spans="1:7" x14ac:dyDescent="0.25">
      <c r="A878" s="551"/>
      <c r="B878" s="341"/>
      <c r="C878" s="552"/>
      <c r="D878" s="175"/>
      <c r="E878" s="175"/>
      <c r="F878" s="550"/>
      <c r="G878" s="271"/>
    </row>
    <row r="879" spans="1:7" x14ac:dyDescent="0.25">
      <c r="A879" s="81"/>
      <c r="B879" s="124"/>
      <c r="C879" s="80"/>
      <c r="D879" s="36"/>
      <c r="E879" s="36"/>
      <c r="F879" s="550"/>
      <c r="G879" s="271"/>
    </row>
    <row r="880" spans="1:7" x14ac:dyDescent="0.25">
      <c r="A880" s="551"/>
      <c r="B880" s="341"/>
      <c r="C880" s="552"/>
      <c r="D880" s="175"/>
      <c r="E880" s="175"/>
      <c r="F880" s="550"/>
      <c r="G880" s="271"/>
    </row>
    <row r="881" spans="1:7" x14ac:dyDescent="0.25">
      <c r="A881" s="551"/>
      <c r="B881" s="341"/>
      <c r="C881" s="552"/>
      <c r="D881" s="175"/>
      <c r="E881" s="175"/>
      <c r="F881" s="550"/>
      <c r="G881" s="271"/>
    </row>
    <row r="882" spans="1:7" x14ac:dyDescent="0.25">
      <c r="A882" s="551"/>
      <c r="B882" s="341"/>
      <c r="C882" s="552"/>
      <c r="D882" s="175"/>
      <c r="E882" s="175"/>
      <c r="F882" s="550"/>
      <c r="G882" s="271"/>
    </row>
    <row r="883" spans="1:7" x14ac:dyDescent="0.25">
      <c r="A883" s="551"/>
      <c r="B883" s="341"/>
      <c r="C883" s="552"/>
      <c r="D883" s="175"/>
      <c r="E883" s="175"/>
      <c r="F883" s="550"/>
      <c r="G883" s="271"/>
    </row>
    <row r="884" spans="1:7" x14ac:dyDescent="0.25">
      <c r="A884" s="551"/>
      <c r="B884" s="341"/>
      <c r="C884" s="552"/>
      <c r="D884" s="175"/>
      <c r="E884" s="175"/>
      <c r="F884" s="550"/>
      <c r="G884" s="271"/>
    </row>
    <row r="885" spans="1:7" x14ac:dyDescent="0.25">
      <c r="A885" s="551"/>
      <c r="B885" s="341"/>
      <c r="C885" s="552"/>
      <c r="D885" s="175"/>
      <c r="E885" s="175"/>
      <c r="F885" s="550"/>
      <c r="G885" s="271"/>
    </row>
    <row r="886" spans="1:7" x14ac:dyDescent="0.25">
      <c r="A886" s="551"/>
      <c r="B886" s="341"/>
      <c r="C886" s="552"/>
      <c r="D886" s="175"/>
      <c r="E886" s="175"/>
      <c r="F886" s="550"/>
      <c r="G886" s="271"/>
    </row>
    <row r="887" spans="1:7" x14ac:dyDescent="0.25">
      <c r="A887" s="551"/>
      <c r="B887" s="341"/>
      <c r="C887" s="552"/>
      <c r="D887" s="175"/>
      <c r="E887" s="175"/>
      <c r="F887" s="550"/>
      <c r="G887" s="271"/>
    </row>
    <row r="888" spans="1:7" x14ac:dyDescent="0.25">
      <c r="A888" s="551"/>
      <c r="B888" s="341"/>
      <c r="C888" s="552"/>
      <c r="D888" s="175"/>
      <c r="E888" s="175"/>
      <c r="F888" s="550"/>
      <c r="G888" s="271"/>
    </row>
    <row r="889" spans="1:7" x14ac:dyDescent="0.25">
      <c r="A889" s="551"/>
      <c r="B889" s="341"/>
      <c r="C889" s="552"/>
      <c r="D889" s="175"/>
      <c r="E889" s="175"/>
      <c r="F889" s="550"/>
      <c r="G889" s="271"/>
    </row>
    <row r="890" spans="1:7" x14ac:dyDescent="0.25">
      <c r="A890" s="551"/>
      <c r="B890" s="341"/>
      <c r="C890" s="552"/>
      <c r="D890" s="175"/>
      <c r="E890" s="175"/>
      <c r="F890" s="550"/>
      <c r="G890" s="271"/>
    </row>
    <row r="891" spans="1:7" x14ac:dyDescent="0.25">
      <c r="A891" s="551"/>
      <c r="B891" s="341"/>
      <c r="C891" s="552"/>
      <c r="D891" s="175"/>
      <c r="E891" s="175"/>
      <c r="F891" s="550"/>
      <c r="G891" s="271"/>
    </row>
    <row r="892" spans="1:7" x14ac:dyDescent="0.25">
      <c r="A892" s="551"/>
      <c r="B892" s="341"/>
      <c r="C892" s="552"/>
      <c r="D892" s="175"/>
      <c r="E892" s="175"/>
      <c r="F892" s="550"/>
      <c r="G892" s="271"/>
    </row>
    <row r="893" spans="1:7" x14ac:dyDescent="0.25">
      <c r="A893" s="551"/>
      <c r="B893" s="341"/>
      <c r="C893" s="552"/>
      <c r="D893" s="175"/>
      <c r="E893" s="175"/>
      <c r="F893" s="550"/>
      <c r="G893" s="271"/>
    </row>
    <row r="894" spans="1:7" x14ac:dyDescent="0.25">
      <c r="A894" s="551"/>
      <c r="B894" s="341"/>
      <c r="C894" s="552"/>
      <c r="D894" s="175"/>
      <c r="E894" s="175"/>
      <c r="F894" s="550"/>
      <c r="G894" s="271"/>
    </row>
    <row r="895" spans="1:7" x14ac:dyDescent="0.25">
      <c r="A895" s="551"/>
      <c r="B895" s="341"/>
      <c r="C895" s="552"/>
      <c r="D895" s="175"/>
      <c r="E895" s="175"/>
      <c r="F895" s="550"/>
      <c r="G895" s="271"/>
    </row>
    <row r="896" spans="1:7" x14ac:dyDescent="0.25">
      <c r="A896" s="81"/>
      <c r="B896" s="124"/>
      <c r="C896" s="80"/>
      <c r="D896" s="36"/>
      <c r="E896" s="36"/>
      <c r="F896" s="133"/>
      <c r="G896" s="134"/>
    </row>
    <row r="897" spans="1:7" x14ac:dyDescent="0.25">
      <c r="A897" s="81"/>
      <c r="B897" s="124"/>
      <c r="C897" s="80"/>
      <c r="D897" s="36"/>
      <c r="E897" s="36"/>
      <c r="F897" s="133"/>
      <c r="G897" s="134"/>
    </row>
    <row r="898" spans="1:7" x14ac:dyDescent="0.25">
      <c r="A898" s="81"/>
      <c r="B898" s="124"/>
      <c r="C898" s="80"/>
      <c r="D898" s="36"/>
      <c r="E898" s="36"/>
      <c r="F898" s="133"/>
      <c r="G898" s="134"/>
    </row>
    <row r="899" spans="1:7" x14ac:dyDescent="0.25">
      <c r="A899" s="81"/>
      <c r="B899" s="124"/>
      <c r="C899" s="80"/>
      <c r="D899" s="36"/>
      <c r="E899" s="36"/>
      <c r="F899" s="133"/>
      <c r="G899" s="134"/>
    </row>
    <row r="900" spans="1:7" x14ac:dyDescent="0.25">
      <c r="A900" s="81"/>
      <c r="B900" s="124"/>
      <c r="C900" s="80"/>
      <c r="D900" s="36"/>
      <c r="E900" s="36"/>
      <c r="F900" s="133"/>
      <c r="G900" s="134"/>
    </row>
    <row r="901" spans="1:7" x14ac:dyDescent="0.25">
      <c r="A901" s="81"/>
      <c r="B901" s="124"/>
      <c r="C901" s="80"/>
      <c r="D901" s="36"/>
      <c r="E901" s="36"/>
      <c r="F901" s="133"/>
      <c r="G901" s="134"/>
    </row>
    <row r="902" spans="1:7" x14ac:dyDescent="0.25">
      <c r="A902" s="81"/>
      <c r="B902" s="124"/>
      <c r="C902" s="80"/>
      <c r="D902" s="36"/>
      <c r="E902" s="36"/>
      <c r="F902" s="133"/>
      <c r="G902" s="134"/>
    </row>
    <row r="903" spans="1:7" x14ac:dyDescent="0.25">
      <c r="A903" s="81"/>
      <c r="B903" s="124"/>
      <c r="C903" s="80"/>
      <c r="D903" s="36"/>
      <c r="E903" s="36"/>
      <c r="F903" s="133"/>
      <c r="G903" s="134"/>
    </row>
    <row r="904" spans="1:7" ht="18" customHeight="1" x14ac:dyDescent="0.25">
      <c r="A904" s="81"/>
      <c r="B904" s="124"/>
      <c r="C904" s="80"/>
      <c r="D904" s="36"/>
      <c r="E904" s="36"/>
      <c r="F904" s="133"/>
      <c r="G904" s="134"/>
    </row>
    <row r="905" spans="1:7" x14ac:dyDescent="0.25">
      <c r="A905" s="81"/>
      <c r="B905" s="124"/>
      <c r="C905" s="80"/>
      <c r="D905" s="36"/>
      <c r="E905" s="36"/>
      <c r="F905" s="133"/>
      <c r="G905" s="134"/>
    </row>
    <row r="906" spans="1:7" x14ac:dyDescent="0.25">
      <c r="A906" s="81"/>
      <c r="B906" s="124"/>
      <c r="C906" s="80"/>
      <c r="D906" s="36"/>
      <c r="E906" s="36"/>
      <c r="F906" s="133"/>
      <c r="G906" s="134"/>
    </row>
    <row r="907" spans="1:7" x14ac:dyDescent="0.25">
      <c r="A907" s="81"/>
      <c r="B907" s="124"/>
      <c r="C907" s="80"/>
      <c r="D907" s="36"/>
      <c r="E907" s="36"/>
      <c r="F907" s="133"/>
      <c r="G907" s="134"/>
    </row>
    <row r="908" spans="1:7" ht="14.4" customHeight="1" x14ac:dyDescent="0.25">
      <c r="A908" s="81"/>
      <c r="B908" s="124"/>
      <c r="C908" s="80"/>
      <c r="D908" s="36"/>
      <c r="E908" s="36"/>
      <c r="F908" s="133"/>
      <c r="G908" s="134"/>
    </row>
    <row r="909" spans="1:7" x14ac:dyDescent="0.25">
      <c r="A909" s="81"/>
      <c r="B909" s="124"/>
      <c r="C909" s="80"/>
      <c r="D909" s="36"/>
      <c r="E909" s="36"/>
      <c r="F909" s="133"/>
      <c r="G909" s="134"/>
    </row>
    <row r="910" spans="1:7" x14ac:dyDescent="0.25">
      <c r="A910" s="81"/>
      <c r="B910" s="124"/>
      <c r="C910" s="80"/>
      <c r="D910" s="36"/>
      <c r="E910" s="36"/>
      <c r="F910" s="133"/>
      <c r="G910" s="134"/>
    </row>
    <row r="911" spans="1:7" x14ac:dyDescent="0.25">
      <c r="A911" s="81"/>
      <c r="B911" s="124"/>
      <c r="C911" s="80"/>
      <c r="D911" s="36"/>
      <c r="E911" s="36"/>
      <c r="F911" s="133"/>
      <c r="G911" s="134"/>
    </row>
    <row r="912" spans="1:7" x14ac:dyDescent="0.25">
      <c r="A912" s="81"/>
      <c r="B912" s="124"/>
      <c r="C912" s="80"/>
      <c r="D912" s="36"/>
      <c r="E912" s="36"/>
      <c r="F912" s="133"/>
      <c r="G912" s="134"/>
    </row>
    <row r="913" spans="1:7" ht="15.6" thickBot="1" x14ac:dyDescent="0.3">
      <c r="A913" s="81"/>
      <c r="B913" s="124"/>
      <c r="C913" s="80"/>
      <c r="D913" s="36"/>
      <c r="E913" s="36"/>
      <c r="F913" s="133"/>
      <c r="G913" s="134"/>
    </row>
    <row r="914" spans="1:7" x14ac:dyDescent="0.25">
      <c r="A914" s="784"/>
      <c r="B914" s="785"/>
      <c r="C914" s="785"/>
      <c r="D914" s="208"/>
      <c r="E914" s="208"/>
      <c r="F914" s="209"/>
      <c r="G914" s="561"/>
    </row>
    <row r="915" spans="1:7" x14ac:dyDescent="0.25">
      <c r="A915" s="786" t="s">
        <v>852</v>
      </c>
      <c r="B915" s="787"/>
      <c r="C915" s="787"/>
      <c r="D915" s="211"/>
      <c r="E915" s="211"/>
      <c r="F915" s="212"/>
      <c r="G915" s="563"/>
    </row>
    <row r="916" spans="1:7" ht="15.6" thickBot="1" x14ac:dyDescent="0.3">
      <c r="A916" s="788"/>
      <c r="B916" s="789"/>
      <c r="C916" s="789"/>
      <c r="D916" s="214"/>
      <c r="E916" s="214"/>
      <c r="F916" s="215"/>
      <c r="G916" s="562"/>
    </row>
    <row r="917" spans="1:7" x14ac:dyDescent="0.25">
      <c r="A917" s="217"/>
      <c r="B917" s="162"/>
      <c r="C917" s="280"/>
      <c r="D917" s="162"/>
      <c r="E917" s="162"/>
      <c r="F917" s="554"/>
      <c r="G917" s="554"/>
    </row>
    <row r="918" spans="1:7" x14ac:dyDescent="0.25">
      <c r="A918" s="783" t="str">
        <f>A772</f>
        <v>SECTION 8 : ABLUTION FACILITIES</v>
      </c>
      <c r="B918" s="783"/>
      <c r="C918" s="783"/>
      <c r="D918" s="783"/>
      <c r="E918" s="783"/>
      <c r="F918" s="783"/>
      <c r="G918" s="783"/>
    </row>
    <row r="919" spans="1:7" ht="15" customHeight="1" thickBot="1" x14ac:dyDescent="0.3">
      <c r="A919" s="222"/>
      <c r="B919" s="162"/>
      <c r="C919" s="280"/>
      <c r="D919" s="162"/>
      <c r="E919" s="162"/>
      <c r="F919" s="554"/>
      <c r="G919" s="554"/>
    </row>
    <row r="920" spans="1:7" x14ac:dyDescent="0.25">
      <c r="A920" s="163"/>
      <c r="B920" s="164"/>
      <c r="C920" s="164"/>
      <c r="D920" s="164"/>
      <c r="E920" s="164"/>
      <c r="F920" s="555"/>
      <c r="G920" s="556"/>
    </row>
    <row r="921" spans="1:7" x14ac:dyDescent="0.25">
      <c r="A921" s="168" t="s">
        <v>126</v>
      </c>
      <c r="B921" s="169" t="s">
        <v>127</v>
      </c>
      <c r="C921" s="169" t="s">
        <v>0</v>
      </c>
      <c r="D921" s="169" t="s">
        <v>1</v>
      </c>
      <c r="E921" s="169" t="s">
        <v>26</v>
      </c>
      <c r="F921" s="557" t="s">
        <v>2</v>
      </c>
      <c r="G921" s="558" t="s">
        <v>3</v>
      </c>
    </row>
    <row r="922" spans="1:7" x14ac:dyDescent="0.25">
      <c r="A922" s="168" t="s">
        <v>128</v>
      </c>
      <c r="B922" s="169" t="s">
        <v>129</v>
      </c>
      <c r="C922" s="172"/>
      <c r="D922" s="35"/>
      <c r="E922" s="35"/>
      <c r="F922" s="133"/>
      <c r="G922" s="134"/>
    </row>
    <row r="923" spans="1:7" ht="15.6" thickBot="1" x14ac:dyDescent="0.3">
      <c r="A923" s="177"/>
      <c r="B923" s="178"/>
      <c r="C923" s="178"/>
      <c r="D923" s="93"/>
      <c r="E923" s="93"/>
      <c r="F923" s="135"/>
      <c r="G923" s="136"/>
    </row>
    <row r="924" spans="1:7" x14ac:dyDescent="0.25">
      <c r="A924" s="81"/>
      <c r="B924" s="124"/>
      <c r="C924" s="579" t="str">
        <f>C778</f>
        <v>SECTION 8 : ABLUTION FACILITIES</v>
      </c>
      <c r="D924" s="175"/>
      <c r="E924" s="175"/>
      <c r="F924" s="550"/>
      <c r="G924" s="271"/>
    </row>
    <row r="925" spans="1:7" ht="30" customHeight="1" x14ac:dyDescent="0.25">
      <c r="A925" s="81"/>
      <c r="B925" s="124"/>
      <c r="C925" s="580" t="str">
        <f>C779</f>
        <v xml:space="preserve">REFURBISHMENT OF TLOKWENG CEMETERY </v>
      </c>
      <c r="D925" s="175"/>
      <c r="E925" s="175"/>
      <c r="F925" s="550"/>
      <c r="G925" s="271"/>
    </row>
    <row r="926" spans="1:7" x14ac:dyDescent="0.25">
      <c r="A926" s="81"/>
      <c r="B926" s="124"/>
      <c r="C926" s="552"/>
      <c r="D926" s="175"/>
      <c r="E926" s="175"/>
      <c r="F926" s="550"/>
      <c r="G926" s="271"/>
    </row>
    <row r="927" spans="1:7" x14ac:dyDescent="0.25">
      <c r="A927" s="81"/>
      <c r="B927" s="124"/>
      <c r="C927" s="552" t="s">
        <v>831</v>
      </c>
      <c r="D927" s="175"/>
      <c r="E927" s="175"/>
      <c r="F927" s="550"/>
      <c r="G927" s="271"/>
    </row>
    <row r="928" spans="1:7" x14ac:dyDescent="0.25">
      <c r="A928" s="81"/>
      <c r="B928" s="124"/>
      <c r="C928" s="552"/>
      <c r="D928" s="175"/>
      <c r="E928" s="175"/>
      <c r="F928" s="550"/>
      <c r="G928" s="271"/>
    </row>
    <row r="929" spans="1:7" x14ac:dyDescent="0.25">
      <c r="A929" s="81"/>
      <c r="B929" s="124"/>
      <c r="C929" s="552" t="s">
        <v>309</v>
      </c>
      <c r="D929" s="175"/>
      <c r="E929" s="175"/>
      <c r="F929" s="550"/>
      <c r="G929" s="271"/>
    </row>
    <row r="930" spans="1:7" x14ac:dyDescent="0.25">
      <c r="A930" s="81"/>
      <c r="B930" s="124"/>
      <c r="C930" s="552"/>
      <c r="D930" s="175"/>
      <c r="E930" s="175"/>
      <c r="F930" s="550"/>
      <c r="G930" s="271"/>
    </row>
    <row r="931" spans="1:7" x14ac:dyDescent="0.25">
      <c r="A931" s="81"/>
      <c r="B931" s="124"/>
      <c r="C931" s="552" t="s">
        <v>412</v>
      </c>
      <c r="D931" s="175"/>
      <c r="E931" s="175"/>
      <c r="F931" s="550"/>
      <c r="G931" s="271"/>
    </row>
    <row r="932" spans="1:7" x14ac:dyDescent="0.25">
      <c r="A932" s="81"/>
      <c r="B932" s="124"/>
      <c r="C932" s="552"/>
      <c r="D932" s="175"/>
      <c r="E932" s="175"/>
      <c r="F932" s="550"/>
      <c r="G932" s="271"/>
    </row>
    <row r="933" spans="1:7" x14ac:dyDescent="0.25">
      <c r="A933" s="81"/>
      <c r="B933" s="124"/>
      <c r="C933" s="552" t="s">
        <v>413</v>
      </c>
      <c r="D933" s="175"/>
      <c r="E933" s="175"/>
      <c r="F933" s="550"/>
      <c r="G933" s="271"/>
    </row>
    <row r="934" spans="1:7" x14ac:dyDescent="0.25">
      <c r="A934" s="81"/>
      <c r="B934" s="124"/>
      <c r="C934" s="552"/>
      <c r="D934" s="175"/>
      <c r="E934" s="175"/>
      <c r="F934" s="550"/>
      <c r="G934" s="271"/>
    </row>
    <row r="935" spans="1:7" ht="30" x14ac:dyDescent="0.25">
      <c r="A935" s="551"/>
      <c r="B935" s="341"/>
      <c r="C935" s="552" t="s">
        <v>414</v>
      </c>
      <c r="D935" s="175"/>
      <c r="E935" s="175"/>
      <c r="F935" s="550"/>
      <c r="G935" s="271"/>
    </row>
    <row r="936" spans="1:7" x14ac:dyDescent="0.25">
      <c r="A936" s="551"/>
      <c r="B936" s="341"/>
      <c r="C936" s="552"/>
      <c r="D936" s="175"/>
      <c r="E936" s="175"/>
      <c r="F936" s="550"/>
      <c r="G936" s="271"/>
    </row>
    <row r="937" spans="1:7" x14ac:dyDescent="0.25">
      <c r="A937" s="551" t="s">
        <v>869</v>
      </c>
      <c r="B937" s="341"/>
      <c r="C937" s="552" t="s">
        <v>415</v>
      </c>
      <c r="D937" s="175" t="s">
        <v>130</v>
      </c>
      <c r="E937" s="175">
        <v>338.65</v>
      </c>
      <c r="F937" s="550"/>
      <c r="G937" s="271"/>
    </row>
    <row r="938" spans="1:7" x14ac:dyDescent="0.25">
      <c r="A938" s="551"/>
      <c r="B938" s="341"/>
      <c r="C938" s="552"/>
      <c r="D938" s="175"/>
      <c r="E938" s="175"/>
      <c r="F938" s="550"/>
      <c r="G938" s="271"/>
    </row>
    <row r="939" spans="1:7" x14ac:dyDescent="0.25">
      <c r="A939" s="551" t="s">
        <v>870</v>
      </c>
      <c r="B939" s="341"/>
      <c r="C939" s="552" t="s">
        <v>455</v>
      </c>
      <c r="D939" s="175" t="s">
        <v>130</v>
      </c>
      <c r="E939" s="175">
        <v>57</v>
      </c>
      <c r="F939" s="550"/>
      <c r="G939" s="271"/>
    </row>
    <row r="940" spans="1:7" x14ac:dyDescent="0.25">
      <c r="A940" s="551"/>
      <c r="B940" s="341"/>
      <c r="C940" s="552"/>
      <c r="D940" s="175"/>
      <c r="E940" s="175"/>
      <c r="F940" s="550"/>
      <c r="G940" s="271"/>
    </row>
    <row r="941" spans="1:7" x14ac:dyDescent="0.25">
      <c r="A941" s="551"/>
      <c r="B941" s="341"/>
      <c r="C941" s="552"/>
      <c r="D941" s="175"/>
      <c r="E941" s="175"/>
      <c r="F941" s="550"/>
      <c r="G941" s="271"/>
    </row>
    <row r="942" spans="1:7" x14ac:dyDescent="0.25">
      <c r="A942" s="551"/>
      <c r="B942" s="341"/>
      <c r="C942" s="552" t="s">
        <v>431</v>
      </c>
      <c r="D942" s="175" t="s">
        <v>456</v>
      </c>
      <c r="E942" s="175"/>
      <c r="F942" s="550"/>
      <c r="G942" s="271"/>
    </row>
    <row r="943" spans="1:7" x14ac:dyDescent="0.25">
      <c r="A943" s="551"/>
      <c r="B943" s="341"/>
      <c r="C943" s="552"/>
      <c r="D943" s="175"/>
      <c r="E943" s="175"/>
      <c r="F943" s="550"/>
      <c r="G943" s="271"/>
    </row>
    <row r="944" spans="1:7" x14ac:dyDescent="0.25">
      <c r="A944" s="551" t="s">
        <v>871</v>
      </c>
      <c r="B944" s="341"/>
      <c r="C944" s="552" t="s">
        <v>432</v>
      </c>
      <c r="D944" s="175" t="s">
        <v>149</v>
      </c>
      <c r="E944" s="175"/>
      <c r="F944" s="550"/>
      <c r="G944" s="271"/>
    </row>
    <row r="945" spans="1:7" x14ac:dyDescent="0.25">
      <c r="A945" s="551"/>
      <c r="B945" s="341"/>
      <c r="C945" s="552"/>
      <c r="D945" s="175"/>
      <c r="E945" s="175"/>
      <c r="F945" s="550"/>
      <c r="G945" s="271"/>
    </row>
    <row r="946" spans="1:7" x14ac:dyDescent="0.25">
      <c r="A946" s="551" t="s">
        <v>872</v>
      </c>
      <c r="B946" s="341"/>
      <c r="C946" s="552" t="s">
        <v>151</v>
      </c>
      <c r="D946" s="175" t="s">
        <v>130</v>
      </c>
      <c r="E946" s="175">
        <v>46.59</v>
      </c>
      <c r="F946" s="550"/>
      <c r="G946" s="271"/>
    </row>
    <row r="947" spans="1:7" x14ac:dyDescent="0.25">
      <c r="A947" s="551"/>
      <c r="B947" s="341"/>
      <c r="C947" s="552"/>
      <c r="D947" s="175"/>
      <c r="E947" s="175"/>
      <c r="F947" s="550"/>
      <c r="G947" s="271"/>
    </row>
    <row r="948" spans="1:7" s="593" customFormat="1" x14ac:dyDescent="0.25">
      <c r="A948" s="587"/>
      <c r="B948" s="588"/>
      <c r="C948" s="589"/>
      <c r="D948" s="590"/>
      <c r="E948" s="590"/>
      <c r="F948" s="591"/>
      <c r="G948" s="592"/>
    </row>
    <row r="949" spans="1:7" x14ac:dyDescent="0.25">
      <c r="A949" s="551"/>
      <c r="B949" s="341"/>
      <c r="C949" s="80"/>
      <c r="D949" s="36"/>
      <c r="E949" s="36"/>
      <c r="F949" s="133"/>
      <c r="G949" s="134"/>
    </row>
    <row r="950" spans="1:7" x14ac:dyDescent="0.25">
      <c r="A950" s="81"/>
      <c r="B950" s="124"/>
      <c r="C950" s="80"/>
      <c r="D950" s="36"/>
      <c r="E950" s="36"/>
      <c r="F950" s="133"/>
      <c r="G950" s="134"/>
    </row>
    <row r="951" spans="1:7" x14ac:dyDescent="0.25">
      <c r="A951" s="81"/>
      <c r="B951" s="124"/>
      <c r="C951" s="80"/>
      <c r="D951" s="36"/>
      <c r="E951" s="36"/>
      <c r="F951" s="133"/>
      <c r="G951" s="134"/>
    </row>
    <row r="952" spans="1:7" x14ac:dyDescent="0.25">
      <c r="A952" s="81"/>
      <c r="B952" s="124"/>
      <c r="C952" s="80"/>
      <c r="D952" s="36"/>
      <c r="E952" s="36"/>
      <c r="F952" s="133"/>
      <c r="G952" s="134"/>
    </row>
    <row r="953" spans="1:7" x14ac:dyDescent="0.25">
      <c r="A953" s="81"/>
      <c r="B953" s="124"/>
      <c r="C953" s="80"/>
      <c r="D953" s="36"/>
      <c r="E953" s="36"/>
      <c r="F953" s="133"/>
      <c r="G953" s="134"/>
    </row>
    <row r="954" spans="1:7" x14ac:dyDescent="0.25">
      <c r="A954" s="81"/>
      <c r="B954" s="124"/>
      <c r="C954" s="80"/>
      <c r="D954" s="36"/>
      <c r="E954" s="36"/>
      <c r="F954" s="133"/>
      <c r="G954" s="134"/>
    </row>
    <row r="955" spans="1:7" x14ac:dyDescent="0.25">
      <c r="A955" s="81"/>
      <c r="B955" s="124"/>
      <c r="C955" s="80"/>
      <c r="D955" s="36"/>
      <c r="E955" s="36"/>
      <c r="F955" s="133"/>
      <c r="G955" s="134"/>
    </row>
    <row r="956" spans="1:7" x14ac:dyDescent="0.25">
      <c r="A956" s="81"/>
      <c r="B956" s="124"/>
      <c r="C956" s="80"/>
      <c r="D956" s="36"/>
      <c r="E956" s="36"/>
      <c r="F956" s="133"/>
      <c r="G956" s="134"/>
    </row>
    <row r="957" spans="1:7" x14ac:dyDescent="0.25">
      <c r="A957" s="81"/>
      <c r="B957" s="124"/>
      <c r="C957" s="80"/>
      <c r="D957" s="36"/>
      <c r="E957" s="36"/>
      <c r="F957" s="133"/>
      <c r="G957" s="134"/>
    </row>
    <row r="958" spans="1:7" x14ac:dyDescent="0.25">
      <c r="A958" s="81"/>
      <c r="B958" s="124"/>
      <c r="C958" s="80"/>
      <c r="D958" s="36"/>
      <c r="E958" s="36"/>
      <c r="F958" s="133"/>
      <c r="G958" s="134"/>
    </row>
    <row r="959" spans="1:7" x14ac:dyDescent="0.25">
      <c r="A959" s="81"/>
      <c r="B959" s="124"/>
      <c r="C959" s="80"/>
      <c r="D959" s="36"/>
      <c r="E959" s="36"/>
      <c r="F959" s="133"/>
      <c r="G959" s="134"/>
    </row>
    <row r="960" spans="1:7" x14ac:dyDescent="0.25">
      <c r="A960" s="81"/>
      <c r="B960" s="124"/>
      <c r="C960" s="80"/>
      <c r="D960" s="36"/>
      <c r="E960" s="36"/>
      <c r="F960" s="133"/>
      <c r="G960" s="134"/>
    </row>
    <row r="961" spans="1:7" x14ac:dyDescent="0.25">
      <c r="A961" s="81"/>
      <c r="B961" s="124"/>
      <c r="C961" s="80"/>
      <c r="D961" s="36"/>
      <c r="E961" s="36"/>
      <c r="F961" s="133"/>
      <c r="G961" s="134"/>
    </row>
    <row r="962" spans="1:7" x14ac:dyDescent="0.25">
      <c r="A962" s="81"/>
      <c r="B962" s="124"/>
      <c r="C962" s="80"/>
      <c r="D962" s="36"/>
      <c r="E962" s="36"/>
      <c r="F962" s="133"/>
      <c r="G962" s="134"/>
    </row>
    <row r="963" spans="1:7" x14ac:dyDescent="0.25">
      <c r="A963" s="81"/>
      <c r="B963" s="124"/>
      <c r="C963" s="80"/>
      <c r="D963" s="36"/>
      <c r="E963" s="36"/>
      <c r="F963" s="133"/>
      <c r="G963" s="134"/>
    </row>
    <row r="964" spans="1:7" x14ac:dyDescent="0.25">
      <c r="A964" s="81"/>
      <c r="B964" s="124"/>
      <c r="C964" s="80"/>
      <c r="D964" s="36"/>
      <c r="E964" s="36"/>
      <c r="F964" s="133"/>
      <c r="G964" s="134"/>
    </row>
    <row r="965" spans="1:7" x14ac:dyDescent="0.25">
      <c r="A965" s="81"/>
      <c r="B965" s="124"/>
      <c r="C965" s="80"/>
      <c r="D965" s="36"/>
      <c r="E965" s="36"/>
      <c r="F965" s="133"/>
      <c r="G965" s="134"/>
    </row>
    <row r="966" spans="1:7" x14ac:dyDescent="0.25">
      <c r="A966" s="81"/>
      <c r="B966" s="124"/>
      <c r="C966" s="80"/>
      <c r="D966" s="36"/>
      <c r="E966" s="36"/>
      <c r="F966" s="133"/>
      <c r="G966" s="134"/>
    </row>
    <row r="967" spans="1:7" x14ac:dyDescent="0.25">
      <c r="A967" s="81"/>
      <c r="B967" s="124"/>
      <c r="C967" s="80"/>
      <c r="D967" s="36"/>
      <c r="E967" s="36"/>
      <c r="F967" s="133"/>
      <c r="G967" s="134"/>
    </row>
    <row r="968" spans="1:7" x14ac:dyDescent="0.25">
      <c r="A968" s="81"/>
      <c r="B968" s="124"/>
      <c r="C968" s="80"/>
      <c r="D968" s="36"/>
      <c r="E968" s="36"/>
      <c r="F968" s="133"/>
      <c r="G968" s="134"/>
    </row>
    <row r="969" spans="1:7" x14ac:dyDescent="0.25">
      <c r="A969" s="81"/>
      <c r="B969" s="124"/>
      <c r="C969" s="80"/>
      <c r="D969" s="36"/>
      <c r="E969" s="36"/>
      <c r="F969" s="133"/>
      <c r="G969" s="134"/>
    </row>
    <row r="970" spans="1:7" x14ac:dyDescent="0.25">
      <c r="A970" s="81"/>
      <c r="B970" s="124"/>
      <c r="C970" s="80"/>
      <c r="D970" s="36"/>
      <c r="E970" s="36"/>
      <c r="F970" s="133"/>
      <c r="G970" s="134"/>
    </row>
    <row r="971" spans="1:7" x14ac:dyDescent="0.25">
      <c r="A971" s="81"/>
      <c r="B971" s="124"/>
      <c r="C971" s="80"/>
      <c r="D971" s="36"/>
      <c r="E971" s="36"/>
      <c r="F971" s="133"/>
      <c r="G971" s="134"/>
    </row>
    <row r="972" spans="1:7" x14ac:dyDescent="0.25">
      <c r="A972" s="81"/>
      <c r="B972" s="124"/>
      <c r="C972" s="80"/>
      <c r="D972" s="36"/>
      <c r="E972" s="36"/>
      <c r="F972" s="133"/>
      <c r="G972" s="134"/>
    </row>
    <row r="973" spans="1:7" x14ac:dyDescent="0.25">
      <c r="A973" s="81"/>
      <c r="B973" s="124"/>
      <c r="C973" s="80"/>
      <c r="D973" s="36"/>
      <c r="E973" s="36"/>
      <c r="F973" s="133"/>
      <c r="G973" s="134"/>
    </row>
    <row r="974" spans="1:7" x14ac:dyDescent="0.25">
      <c r="A974" s="81"/>
      <c r="B974" s="124"/>
      <c r="C974" s="80"/>
      <c r="D974" s="36"/>
      <c r="E974" s="36"/>
      <c r="F974" s="133"/>
      <c r="G974" s="134"/>
    </row>
    <row r="975" spans="1:7" x14ac:dyDescent="0.25">
      <c r="A975" s="81"/>
      <c r="B975" s="124"/>
      <c r="C975" s="80"/>
      <c r="D975" s="36"/>
      <c r="E975" s="36"/>
      <c r="F975" s="133"/>
      <c r="G975" s="134"/>
    </row>
    <row r="976" spans="1:7" x14ac:dyDescent="0.25">
      <c r="A976" s="81"/>
      <c r="B976" s="124"/>
      <c r="C976" s="80"/>
      <c r="D976" s="36"/>
      <c r="E976" s="36"/>
      <c r="F976" s="133"/>
      <c r="G976" s="134"/>
    </row>
    <row r="977" spans="1:7" x14ac:dyDescent="0.25">
      <c r="A977" s="81"/>
      <c r="B977" s="124"/>
      <c r="C977" s="80"/>
      <c r="D977" s="36"/>
      <c r="E977" s="36"/>
      <c r="F977" s="133"/>
      <c r="G977" s="134"/>
    </row>
    <row r="978" spans="1:7" x14ac:dyDescent="0.25">
      <c r="A978" s="81"/>
      <c r="B978" s="124"/>
      <c r="C978" s="80"/>
      <c r="D978" s="36"/>
      <c r="E978" s="36"/>
      <c r="F978" s="133"/>
      <c r="G978" s="134"/>
    </row>
    <row r="979" spans="1:7" x14ac:dyDescent="0.25">
      <c r="A979" s="81"/>
      <c r="B979" s="124"/>
      <c r="C979" s="80"/>
      <c r="D979" s="36"/>
      <c r="E979" s="36"/>
      <c r="F979" s="133"/>
      <c r="G979" s="134"/>
    </row>
    <row r="980" spans="1:7" x14ac:dyDescent="0.25">
      <c r="A980" s="81"/>
      <c r="B980" s="124"/>
      <c r="C980" s="80"/>
      <c r="D980" s="36"/>
      <c r="E980" s="36"/>
      <c r="F980" s="133"/>
      <c r="G980" s="134"/>
    </row>
    <row r="981" spans="1:7" x14ac:dyDescent="0.25">
      <c r="A981" s="81"/>
      <c r="B981" s="124"/>
      <c r="C981" s="80"/>
      <c r="D981" s="36"/>
      <c r="E981" s="36"/>
      <c r="F981" s="133"/>
      <c r="G981" s="134"/>
    </row>
    <row r="982" spans="1:7" x14ac:dyDescent="0.25">
      <c r="A982" s="81"/>
      <c r="B982" s="124"/>
      <c r="C982" s="80"/>
      <c r="D982" s="36"/>
      <c r="E982" s="36"/>
      <c r="F982" s="133"/>
      <c r="G982" s="134"/>
    </row>
    <row r="983" spans="1:7" x14ac:dyDescent="0.25">
      <c r="A983" s="81"/>
      <c r="B983" s="124"/>
      <c r="C983" s="80"/>
      <c r="D983" s="36"/>
      <c r="E983" s="36"/>
      <c r="F983" s="133"/>
      <c r="G983" s="134"/>
    </row>
    <row r="984" spans="1:7" x14ac:dyDescent="0.25">
      <c r="A984" s="81"/>
      <c r="B984" s="124"/>
      <c r="C984" s="80"/>
      <c r="D984" s="36"/>
      <c r="E984" s="36"/>
      <c r="F984" s="133"/>
      <c r="G984" s="134"/>
    </row>
    <row r="985" spans="1:7" x14ac:dyDescent="0.25">
      <c r="A985" s="81"/>
      <c r="B985" s="124"/>
      <c r="C985" s="80"/>
      <c r="D985" s="36"/>
      <c r="E985" s="36"/>
      <c r="F985" s="133"/>
      <c r="G985" s="134"/>
    </row>
    <row r="986" spans="1:7" x14ac:dyDescent="0.25">
      <c r="A986" s="81"/>
      <c r="B986" s="124"/>
      <c r="C986" s="80"/>
      <c r="D986" s="36"/>
      <c r="E986" s="36"/>
      <c r="F986" s="133"/>
      <c r="G986" s="134"/>
    </row>
    <row r="987" spans="1:7" x14ac:dyDescent="0.25">
      <c r="A987" s="81"/>
      <c r="B987" s="124"/>
      <c r="C987" s="80"/>
      <c r="D987" s="36"/>
      <c r="E987" s="36"/>
      <c r="F987" s="133"/>
      <c r="G987" s="134"/>
    </row>
    <row r="988" spans="1:7" x14ac:dyDescent="0.25">
      <c r="A988" s="81"/>
      <c r="B988" s="124"/>
      <c r="C988" s="80"/>
      <c r="D988" s="36"/>
      <c r="E988" s="36"/>
      <c r="F988" s="133"/>
      <c r="G988" s="134"/>
    </row>
    <row r="989" spans="1:7" x14ac:dyDescent="0.25">
      <c r="A989" s="81"/>
      <c r="B989" s="124"/>
      <c r="C989" s="80"/>
      <c r="D989" s="36"/>
      <c r="E989" s="36"/>
      <c r="F989" s="133"/>
      <c r="G989" s="134"/>
    </row>
    <row r="990" spans="1:7" x14ac:dyDescent="0.25">
      <c r="A990" s="81"/>
      <c r="B990" s="124"/>
      <c r="C990" s="80"/>
      <c r="D990" s="36"/>
      <c r="E990" s="36"/>
      <c r="F990" s="133"/>
      <c r="G990" s="134"/>
    </row>
    <row r="991" spans="1:7" ht="15.6" thickBot="1" x14ac:dyDescent="0.3">
      <c r="A991" s="81"/>
      <c r="B991" s="124"/>
      <c r="C991" s="80"/>
      <c r="D991" s="36"/>
      <c r="E991" s="36"/>
      <c r="F991" s="133"/>
      <c r="G991" s="134"/>
    </row>
    <row r="992" spans="1:7" x14ac:dyDescent="0.25">
      <c r="A992" s="784"/>
      <c r="B992" s="785"/>
      <c r="C992" s="785"/>
      <c r="D992" s="208"/>
      <c r="E992" s="208"/>
      <c r="F992" s="209"/>
      <c r="G992" s="561"/>
    </row>
    <row r="993" spans="1:7" x14ac:dyDescent="0.25">
      <c r="A993" s="786" t="s">
        <v>852</v>
      </c>
      <c r="B993" s="787"/>
      <c r="C993" s="787"/>
      <c r="D993" s="211"/>
      <c r="E993" s="211"/>
      <c r="F993" s="212"/>
      <c r="G993" s="563"/>
    </row>
    <row r="994" spans="1:7" ht="15.6" thickBot="1" x14ac:dyDescent="0.3">
      <c r="A994" s="788"/>
      <c r="B994" s="789"/>
      <c r="C994" s="789"/>
      <c r="D994" s="214"/>
      <c r="E994" s="214"/>
      <c r="F994" s="215"/>
      <c r="G994" s="562"/>
    </row>
    <row r="995" spans="1:7" x14ac:dyDescent="0.25">
      <c r="A995" s="217"/>
      <c r="B995" s="162"/>
      <c r="C995" s="280"/>
      <c r="D995" s="162"/>
      <c r="E995" s="162"/>
      <c r="F995" s="554"/>
      <c r="G995" s="554"/>
    </row>
    <row r="996" spans="1:7" x14ac:dyDescent="0.25">
      <c r="A996" s="783" t="str">
        <f>A772</f>
        <v>SECTION 8 : ABLUTION FACILITIES</v>
      </c>
      <c r="B996" s="783"/>
      <c r="C996" s="783"/>
      <c r="D996" s="783"/>
      <c r="E996" s="783"/>
      <c r="F996" s="783"/>
      <c r="G996" s="783"/>
    </row>
    <row r="997" spans="1:7" ht="15.6" thickBot="1" x14ac:dyDescent="0.3">
      <c r="A997" s="222"/>
      <c r="B997" s="162"/>
      <c r="C997" s="280"/>
      <c r="D997" s="162"/>
      <c r="E997" s="162"/>
      <c r="F997" s="554"/>
      <c r="G997" s="554"/>
    </row>
    <row r="998" spans="1:7" x14ac:dyDescent="0.25">
      <c r="A998" s="163"/>
      <c r="B998" s="164"/>
      <c r="C998" s="164"/>
      <c r="D998" s="164"/>
      <c r="E998" s="164"/>
      <c r="F998" s="555"/>
      <c r="G998" s="556"/>
    </row>
    <row r="999" spans="1:7" x14ac:dyDescent="0.25">
      <c r="A999" s="168" t="s">
        <v>126</v>
      </c>
      <c r="B999" s="169" t="s">
        <v>127</v>
      </c>
      <c r="C999" s="169" t="s">
        <v>0</v>
      </c>
      <c r="D999" s="169" t="s">
        <v>1</v>
      </c>
      <c r="E999" s="169" t="s">
        <v>26</v>
      </c>
      <c r="F999" s="557" t="s">
        <v>2</v>
      </c>
      <c r="G999" s="558" t="s">
        <v>3</v>
      </c>
    </row>
    <row r="1000" spans="1:7" x14ac:dyDescent="0.25">
      <c r="A1000" s="168" t="s">
        <v>128</v>
      </c>
      <c r="B1000" s="169" t="s">
        <v>129</v>
      </c>
      <c r="C1000" s="172"/>
      <c r="D1000" s="173"/>
      <c r="E1000" s="173"/>
      <c r="F1000" s="550"/>
      <c r="G1000" s="271"/>
    </row>
    <row r="1001" spans="1:7" ht="15.6" thickBot="1" x14ac:dyDescent="0.3">
      <c r="A1001" s="177"/>
      <c r="B1001" s="178"/>
      <c r="C1001" s="178"/>
      <c r="D1001" s="178"/>
      <c r="E1001" s="178"/>
      <c r="F1001" s="559"/>
      <c r="G1001" s="560"/>
    </row>
    <row r="1002" spans="1:7" x14ac:dyDescent="0.25">
      <c r="A1002" s="553"/>
      <c r="B1002" s="219"/>
      <c r="C1002" s="564"/>
      <c r="D1002" s="577"/>
      <c r="E1002" s="577"/>
      <c r="F1002" s="565"/>
      <c r="G1002" s="499"/>
    </row>
    <row r="1003" spans="1:7" x14ac:dyDescent="0.25">
      <c r="A1003" s="553"/>
      <c r="B1003" s="219"/>
      <c r="C1003" s="683" t="str">
        <f>C778</f>
        <v>SECTION 8 : ABLUTION FACILITIES</v>
      </c>
      <c r="D1003" s="175"/>
      <c r="E1003" s="175"/>
      <c r="F1003" s="550"/>
      <c r="G1003" s="499"/>
    </row>
    <row r="1004" spans="1:7" x14ac:dyDescent="0.25">
      <c r="A1004" s="553"/>
      <c r="B1004" s="219"/>
      <c r="C1004" s="684" t="str">
        <f>C779</f>
        <v xml:space="preserve">REFURBISHMENT OF TLOKWENG CEMETERY </v>
      </c>
      <c r="D1004" s="175"/>
      <c r="E1004" s="175"/>
      <c r="F1004" s="550"/>
      <c r="G1004" s="499"/>
    </row>
    <row r="1005" spans="1:7" x14ac:dyDescent="0.25">
      <c r="A1005" s="553"/>
      <c r="B1005" s="219"/>
      <c r="C1005" s="564"/>
      <c r="D1005" s="175"/>
      <c r="E1005" s="175"/>
      <c r="F1005" s="550"/>
      <c r="G1005" s="499"/>
    </row>
    <row r="1006" spans="1:7" x14ac:dyDescent="0.25">
      <c r="A1006" s="553"/>
      <c r="B1006" s="219"/>
      <c r="C1006" s="564" t="s">
        <v>458</v>
      </c>
      <c r="D1006" s="175"/>
      <c r="E1006" s="175"/>
      <c r="F1006" s="550"/>
      <c r="G1006" s="499"/>
    </row>
    <row r="1007" spans="1:7" x14ac:dyDescent="0.25">
      <c r="A1007" s="553"/>
      <c r="B1007" s="219"/>
      <c r="C1007" s="564"/>
      <c r="D1007" s="175"/>
      <c r="E1007" s="175"/>
      <c r="F1007" s="550"/>
      <c r="G1007" s="499"/>
    </row>
    <row r="1008" spans="1:7" x14ac:dyDescent="0.25">
      <c r="A1008" s="553" t="s">
        <v>416</v>
      </c>
      <c r="B1008" s="219"/>
      <c r="C1008" s="564" t="s">
        <v>417</v>
      </c>
      <c r="D1008" s="175"/>
      <c r="E1008" s="175"/>
      <c r="F1008" s="550"/>
      <c r="G1008" s="499"/>
    </row>
    <row r="1009" spans="1:7" x14ac:dyDescent="0.25">
      <c r="A1009" s="553"/>
      <c r="B1009" s="219"/>
      <c r="C1009" s="564"/>
      <c r="D1009" s="175"/>
      <c r="E1009" s="175"/>
      <c r="F1009" s="550"/>
      <c r="G1009" s="499"/>
    </row>
    <row r="1010" spans="1:7" x14ac:dyDescent="0.25">
      <c r="A1010" s="553" t="s">
        <v>418</v>
      </c>
      <c r="B1010" s="219"/>
      <c r="C1010" s="564" t="s">
        <v>134</v>
      </c>
      <c r="D1010" s="175"/>
      <c r="E1010" s="175"/>
      <c r="F1010" s="550"/>
      <c r="G1010" s="499"/>
    </row>
    <row r="1011" spans="1:7" x14ac:dyDescent="0.25">
      <c r="A1011" s="553"/>
      <c r="B1011" s="219"/>
      <c r="C1011" s="564"/>
      <c r="D1011" s="175"/>
      <c r="E1011" s="175"/>
      <c r="F1011" s="550"/>
      <c r="G1011" s="499"/>
    </row>
    <row r="1012" spans="1:7" x14ac:dyDescent="0.25">
      <c r="A1012" s="553" t="s">
        <v>419</v>
      </c>
      <c r="B1012" s="219"/>
      <c r="C1012" s="564" t="s">
        <v>138</v>
      </c>
      <c r="D1012" s="175"/>
      <c r="E1012" s="175"/>
      <c r="F1012" s="550"/>
      <c r="G1012" s="499"/>
    </row>
    <row r="1013" spans="1:7" x14ac:dyDescent="0.25">
      <c r="A1013" s="553"/>
      <c r="B1013" s="219"/>
      <c r="C1013" s="564"/>
      <c r="D1013" s="175"/>
      <c r="E1013" s="175"/>
      <c r="F1013" s="550"/>
      <c r="G1013" s="499"/>
    </row>
    <row r="1014" spans="1:7" x14ac:dyDescent="0.25">
      <c r="A1014" s="553" t="s">
        <v>420</v>
      </c>
      <c r="B1014" s="219"/>
      <c r="C1014" s="564" t="s">
        <v>142</v>
      </c>
      <c r="D1014" s="175"/>
      <c r="E1014" s="175"/>
      <c r="F1014" s="550"/>
      <c r="G1014" s="499"/>
    </row>
    <row r="1015" spans="1:7" x14ac:dyDescent="0.25">
      <c r="A1015" s="553"/>
      <c r="B1015" s="219"/>
      <c r="C1015" s="564"/>
      <c r="D1015" s="175"/>
      <c r="E1015" s="175"/>
      <c r="F1015" s="550"/>
      <c r="G1015" s="499"/>
    </row>
    <row r="1016" spans="1:7" x14ac:dyDescent="0.25">
      <c r="A1016" s="553" t="s">
        <v>421</v>
      </c>
      <c r="B1016" s="219"/>
      <c r="C1016" s="564" t="s">
        <v>146</v>
      </c>
      <c r="D1016" s="175"/>
      <c r="E1016" s="175"/>
      <c r="F1016" s="550"/>
      <c r="G1016" s="499"/>
    </row>
    <row r="1017" spans="1:7" x14ac:dyDescent="0.25">
      <c r="A1017" s="553"/>
      <c r="B1017" s="219"/>
      <c r="C1017" s="564"/>
      <c r="D1017" s="175"/>
      <c r="E1017" s="175"/>
      <c r="F1017" s="550"/>
      <c r="G1017" s="499"/>
    </row>
    <row r="1018" spans="1:7" x14ac:dyDescent="0.25">
      <c r="A1018" s="553" t="s">
        <v>422</v>
      </c>
      <c r="B1018" s="219"/>
      <c r="C1018" s="564" t="s">
        <v>305</v>
      </c>
      <c r="D1018" s="175"/>
      <c r="E1018" s="175"/>
      <c r="F1018" s="550"/>
      <c r="G1018" s="499"/>
    </row>
    <row r="1019" spans="1:7" x14ac:dyDescent="0.25">
      <c r="A1019" s="553"/>
      <c r="B1019" s="219"/>
      <c r="C1019" s="564"/>
      <c r="D1019" s="175"/>
      <c r="E1019" s="175"/>
      <c r="F1019" s="550"/>
      <c r="G1019" s="499"/>
    </row>
    <row r="1020" spans="1:7" x14ac:dyDescent="0.25">
      <c r="A1020" s="553" t="s">
        <v>423</v>
      </c>
      <c r="B1020" s="219"/>
      <c r="C1020" s="564" t="s">
        <v>148</v>
      </c>
      <c r="D1020" s="175"/>
      <c r="E1020" s="175"/>
      <c r="F1020" s="550"/>
      <c r="G1020" s="499"/>
    </row>
    <row r="1021" spans="1:7" x14ac:dyDescent="0.25">
      <c r="A1021" s="553"/>
      <c r="B1021" s="219"/>
      <c r="C1021" s="564"/>
      <c r="D1021" s="175"/>
      <c r="E1021" s="175"/>
      <c r="F1021" s="550"/>
      <c r="G1021" s="499"/>
    </row>
    <row r="1022" spans="1:7" x14ac:dyDescent="0.25">
      <c r="A1022" s="553" t="s">
        <v>424</v>
      </c>
      <c r="B1022" s="219"/>
      <c r="C1022" s="564" t="s">
        <v>306</v>
      </c>
      <c r="D1022" s="175"/>
      <c r="E1022" s="175"/>
      <c r="F1022" s="550"/>
      <c r="G1022" s="499"/>
    </row>
    <row r="1023" spans="1:7" x14ac:dyDescent="0.25">
      <c r="A1023" s="553"/>
      <c r="B1023" s="219"/>
      <c r="C1023" s="564"/>
      <c r="D1023" s="175"/>
      <c r="E1023" s="175"/>
      <c r="F1023" s="550"/>
      <c r="G1023" s="499"/>
    </row>
    <row r="1024" spans="1:7" x14ac:dyDescent="0.25">
      <c r="A1024" s="553" t="s">
        <v>425</v>
      </c>
      <c r="B1024" s="219"/>
      <c r="C1024" s="564" t="s">
        <v>439</v>
      </c>
      <c r="D1024" s="175"/>
      <c r="E1024" s="175"/>
      <c r="F1024" s="550"/>
      <c r="G1024" s="499"/>
    </row>
    <row r="1025" spans="1:10" x14ac:dyDescent="0.25">
      <c r="A1025" s="553"/>
      <c r="B1025" s="219"/>
      <c r="C1025" s="564"/>
      <c r="D1025" s="175"/>
      <c r="E1025" s="175"/>
      <c r="F1025" s="550"/>
      <c r="G1025" s="499"/>
    </row>
    <row r="1026" spans="1:10" x14ac:dyDescent="0.25">
      <c r="A1026" s="553" t="s">
        <v>429</v>
      </c>
      <c r="B1026" s="219"/>
      <c r="C1026" s="564" t="s">
        <v>150</v>
      </c>
      <c r="D1026" s="175"/>
      <c r="E1026" s="175"/>
      <c r="F1026" s="550"/>
      <c r="G1026" s="499"/>
    </row>
    <row r="1027" spans="1:10" x14ac:dyDescent="0.25">
      <c r="A1027" s="553"/>
      <c r="B1027" s="219"/>
      <c r="C1027" s="564"/>
      <c r="D1027" s="175"/>
      <c r="E1027" s="175"/>
      <c r="F1027" s="550"/>
      <c r="G1027" s="499"/>
    </row>
    <row r="1028" spans="1:10" x14ac:dyDescent="0.25">
      <c r="A1028" s="553" t="s">
        <v>459</v>
      </c>
      <c r="B1028" s="219"/>
      <c r="C1028" s="564" t="s">
        <v>450</v>
      </c>
      <c r="D1028" s="175"/>
      <c r="E1028" s="175"/>
      <c r="F1028" s="550"/>
      <c r="G1028" s="499"/>
    </row>
    <row r="1029" spans="1:10" x14ac:dyDescent="0.25">
      <c r="A1029" s="553"/>
      <c r="B1029" s="219"/>
      <c r="C1029" s="564"/>
      <c r="D1029" s="175"/>
      <c r="E1029" s="175"/>
      <c r="F1029" s="550"/>
      <c r="G1029" s="499"/>
    </row>
    <row r="1030" spans="1:10" x14ac:dyDescent="0.25">
      <c r="A1030" s="553" t="s">
        <v>460</v>
      </c>
      <c r="B1030" s="219"/>
      <c r="C1030" s="564" t="s">
        <v>519</v>
      </c>
      <c r="D1030" s="175"/>
      <c r="E1030" s="175"/>
      <c r="F1030" s="550"/>
      <c r="G1030" s="499"/>
    </row>
    <row r="1031" spans="1:10" x14ac:dyDescent="0.25">
      <c r="A1031" s="553"/>
      <c r="B1031" s="219"/>
      <c r="C1031" s="564"/>
      <c r="D1031" s="175"/>
      <c r="E1031" s="175"/>
      <c r="F1031" s="550"/>
      <c r="G1031" s="499"/>
    </row>
    <row r="1032" spans="1:10" x14ac:dyDescent="0.25">
      <c r="A1032" s="553" t="s">
        <v>868</v>
      </c>
      <c r="B1032" s="219"/>
      <c r="C1032" s="564" t="s">
        <v>309</v>
      </c>
      <c r="D1032" s="36"/>
      <c r="E1032" s="36"/>
      <c r="F1032" s="133"/>
      <c r="G1032" s="499"/>
    </row>
    <row r="1033" spans="1:10" x14ac:dyDescent="0.25">
      <c r="A1033" s="148"/>
      <c r="D1033" s="36"/>
      <c r="E1033" s="36"/>
      <c r="F1033" s="133"/>
      <c r="G1033" s="499"/>
    </row>
    <row r="1034" spans="1:10" x14ac:dyDescent="0.25">
      <c r="A1034" s="148"/>
      <c r="D1034" s="36"/>
      <c r="E1034" s="36"/>
      <c r="F1034" s="133"/>
      <c r="G1034" s="499"/>
    </row>
    <row r="1035" spans="1:10" x14ac:dyDescent="0.25">
      <c r="A1035" s="148"/>
      <c r="D1035" s="36"/>
      <c r="E1035" s="36"/>
      <c r="F1035" s="133"/>
      <c r="G1035" s="499"/>
    </row>
    <row r="1036" spans="1:10" x14ac:dyDescent="0.25">
      <c r="A1036" s="148"/>
      <c r="D1036" s="36"/>
      <c r="E1036" s="36"/>
      <c r="F1036" s="133"/>
      <c r="G1036" s="499"/>
    </row>
    <row r="1037" spans="1:10" s="132" customFormat="1" x14ac:dyDescent="0.25">
      <c r="A1037" s="148"/>
      <c r="B1037" s="54"/>
      <c r="C1037" s="138"/>
      <c r="D1037" s="36"/>
      <c r="E1037" s="36"/>
      <c r="F1037" s="133"/>
      <c r="G1037" s="499"/>
      <c r="H1037" s="54"/>
      <c r="I1037" s="54"/>
      <c r="J1037" s="54"/>
    </row>
    <row r="1038" spans="1:10" s="132" customFormat="1" x14ac:dyDescent="0.25">
      <c r="A1038" s="148"/>
      <c r="B1038" s="54"/>
      <c r="C1038" s="138"/>
      <c r="D1038" s="36"/>
      <c r="E1038" s="36"/>
      <c r="F1038" s="133"/>
      <c r="G1038" s="147"/>
      <c r="H1038" s="54"/>
      <c r="I1038" s="54"/>
      <c r="J1038" s="54"/>
    </row>
    <row r="1039" spans="1:10" s="132" customFormat="1" x14ac:dyDescent="0.25">
      <c r="A1039" s="148"/>
      <c r="B1039" s="54"/>
      <c r="C1039" s="138"/>
      <c r="D1039" s="36"/>
      <c r="E1039" s="36"/>
      <c r="F1039" s="133"/>
      <c r="G1039" s="147"/>
      <c r="H1039" s="54"/>
      <c r="I1039" s="54"/>
      <c r="J1039" s="54"/>
    </row>
    <row r="1040" spans="1:10" s="132" customFormat="1" x14ac:dyDescent="0.25">
      <c r="A1040" s="148"/>
      <c r="B1040" s="54"/>
      <c r="C1040" s="138"/>
      <c r="D1040" s="36"/>
      <c r="E1040" s="36"/>
      <c r="F1040" s="133"/>
      <c r="G1040" s="147"/>
      <c r="H1040" s="54"/>
      <c r="I1040" s="54"/>
      <c r="J1040" s="54"/>
    </row>
    <row r="1041" spans="1:10" s="132" customFormat="1" x14ac:dyDescent="0.25">
      <c r="A1041" s="148"/>
      <c r="B1041" s="54"/>
      <c r="C1041" s="138"/>
      <c r="D1041" s="36"/>
      <c r="E1041" s="36"/>
      <c r="F1041" s="133"/>
      <c r="G1041" s="147"/>
      <c r="H1041" s="54"/>
      <c r="I1041" s="54"/>
      <c r="J1041" s="54"/>
    </row>
    <row r="1042" spans="1:10" s="132" customFormat="1" x14ac:dyDescent="0.25">
      <c r="A1042" s="148"/>
      <c r="B1042" s="54"/>
      <c r="C1042" s="138"/>
      <c r="D1042" s="36"/>
      <c r="E1042" s="36"/>
      <c r="F1042" s="133"/>
      <c r="G1042" s="147"/>
      <c r="H1042" s="54"/>
      <c r="I1042" s="54"/>
      <c r="J1042" s="54"/>
    </row>
    <row r="1043" spans="1:10" s="132" customFormat="1" x14ac:dyDescent="0.25">
      <c r="A1043" s="148"/>
      <c r="B1043" s="54"/>
      <c r="C1043" s="138"/>
      <c r="D1043" s="36"/>
      <c r="E1043" s="36"/>
      <c r="F1043" s="133"/>
      <c r="G1043" s="147"/>
      <c r="H1043" s="54"/>
      <c r="I1043" s="54"/>
      <c r="J1043" s="54"/>
    </row>
    <row r="1044" spans="1:10" s="132" customFormat="1" x14ac:dyDescent="0.25">
      <c r="A1044" s="148"/>
      <c r="B1044" s="54"/>
      <c r="C1044" s="138"/>
      <c r="D1044" s="36"/>
      <c r="E1044" s="36"/>
      <c r="F1044" s="133"/>
      <c r="G1044" s="147"/>
      <c r="H1044" s="54"/>
      <c r="I1044" s="54"/>
      <c r="J1044" s="54"/>
    </row>
    <row r="1045" spans="1:10" s="132" customFormat="1" x14ac:dyDescent="0.25">
      <c r="A1045" s="148"/>
      <c r="B1045" s="54"/>
      <c r="C1045" s="138"/>
      <c r="D1045" s="36"/>
      <c r="E1045" s="36"/>
      <c r="F1045" s="133"/>
      <c r="G1045" s="147"/>
      <c r="H1045" s="54"/>
      <c r="I1045" s="54"/>
      <c r="J1045" s="54"/>
    </row>
    <row r="1046" spans="1:10" s="132" customFormat="1" x14ac:dyDescent="0.25">
      <c r="A1046" s="148"/>
      <c r="B1046" s="54"/>
      <c r="C1046" s="138"/>
      <c r="D1046" s="36"/>
      <c r="E1046" s="36"/>
      <c r="F1046" s="133"/>
      <c r="G1046" s="147"/>
      <c r="H1046" s="54"/>
      <c r="I1046" s="54"/>
      <c r="J1046" s="54"/>
    </row>
    <row r="1047" spans="1:10" s="132" customFormat="1" x14ac:dyDescent="0.25">
      <c r="A1047" s="148"/>
      <c r="B1047" s="54"/>
      <c r="C1047" s="138"/>
      <c r="D1047" s="36"/>
      <c r="E1047" s="36"/>
      <c r="F1047" s="133"/>
      <c r="G1047" s="147"/>
      <c r="H1047" s="54"/>
      <c r="I1047" s="54"/>
      <c r="J1047" s="54"/>
    </row>
    <row r="1048" spans="1:10" s="132" customFormat="1" x14ac:dyDescent="0.25">
      <c r="A1048" s="148"/>
      <c r="B1048" s="54"/>
      <c r="C1048" s="138"/>
      <c r="D1048" s="36"/>
      <c r="E1048" s="36"/>
      <c r="F1048" s="133"/>
      <c r="G1048" s="147"/>
      <c r="H1048" s="54"/>
      <c r="I1048" s="54"/>
      <c r="J1048" s="54"/>
    </row>
    <row r="1049" spans="1:10" s="132" customFormat="1" x14ac:dyDescent="0.25">
      <c r="A1049" s="148"/>
      <c r="B1049" s="54"/>
      <c r="C1049" s="138"/>
      <c r="D1049" s="36"/>
      <c r="E1049" s="36"/>
      <c r="F1049" s="133"/>
      <c r="G1049" s="147"/>
      <c r="H1049" s="54"/>
      <c r="I1049" s="54"/>
      <c r="J1049" s="54"/>
    </row>
    <row r="1050" spans="1:10" s="132" customFormat="1" x14ac:dyDescent="0.25">
      <c r="A1050" s="148"/>
      <c r="B1050" s="54"/>
      <c r="C1050" s="138"/>
      <c r="D1050" s="36"/>
      <c r="E1050" s="36"/>
      <c r="F1050" s="133"/>
      <c r="G1050" s="147"/>
      <c r="H1050" s="54"/>
      <c r="I1050" s="54"/>
      <c r="J1050" s="54"/>
    </row>
    <row r="1051" spans="1:10" s="132" customFormat="1" x14ac:dyDescent="0.25">
      <c r="A1051" s="148"/>
      <c r="B1051" s="54"/>
      <c r="C1051" s="138"/>
      <c r="D1051" s="36"/>
      <c r="E1051" s="36"/>
      <c r="F1051" s="133"/>
      <c r="G1051" s="147"/>
      <c r="H1051" s="54"/>
      <c r="I1051" s="54"/>
      <c r="J1051" s="54"/>
    </row>
    <row r="1052" spans="1:10" s="132" customFormat="1" x14ac:dyDescent="0.25">
      <c r="A1052" s="148"/>
      <c r="B1052" s="54"/>
      <c r="C1052" s="138"/>
      <c r="D1052" s="36"/>
      <c r="E1052" s="36"/>
      <c r="F1052" s="133"/>
      <c r="G1052" s="147"/>
      <c r="H1052" s="54"/>
      <c r="I1052" s="54"/>
      <c r="J1052" s="54"/>
    </row>
    <row r="1053" spans="1:10" s="132" customFormat="1" x14ac:dyDescent="0.25">
      <c r="A1053" s="148"/>
      <c r="B1053" s="54"/>
      <c r="C1053" s="138"/>
      <c r="D1053" s="36"/>
      <c r="E1053" s="36"/>
      <c r="F1053" s="133"/>
      <c r="G1053" s="147"/>
      <c r="H1053" s="54"/>
      <c r="I1053" s="54"/>
      <c r="J1053" s="54"/>
    </row>
    <row r="1054" spans="1:10" s="132" customFormat="1" x14ac:dyDescent="0.25">
      <c r="A1054" s="148"/>
      <c r="B1054" s="54"/>
      <c r="C1054" s="138"/>
      <c r="D1054" s="36"/>
      <c r="E1054" s="36"/>
      <c r="F1054" s="133"/>
      <c r="G1054" s="147"/>
      <c r="H1054" s="54"/>
      <c r="I1054" s="54"/>
      <c r="J1054" s="54"/>
    </row>
    <row r="1055" spans="1:10" s="132" customFormat="1" x14ac:dyDescent="0.25">
      <c r="A1055" s="148"/>
      <c r="B1055" s="54"/>
      <c r="C1055" s="138"/>
      <c r="D1055" s="36"/>
      <c r="E1055" s="36"/>
      <c r="F1055" s="133"/>
      <c r="G1055" s="147"/>
      <c r="H1055" s="54"/>
      <c r="I1055" s="54"/>
      <c r="J1055" s="54"/>
    </row>
    <row r="1056" spans="1:10" s="132" customFormat="1" x14ac:dyDescent="0.25">
      <c r="A1056" s="148"/>
      <c r="B1056" s="54"/>
      <c r="C1056" s="138"/>
      <c r="D1056" s="36"/>
      <c r="E1056" s="36"/>
      <c r="F1056" s="133"/>
      <c r="G1056" s="147"/>
      <c r="H1056" s="54"/>
      <c r="I1056" s="54"/>
      <c r="J1056" s="54"/>
    </row>
    <row r="1057" spans="1:10" s="132" customFormat="1" x14ac:dyDescent="0.25">
      <c r="A1057" s="148"/>
      <c r="B1057" s="54"/>
      <c r="C1057" s="138"/>
      <c r="D1057" s="36"/>
      <c r="E1057" s="36"/>
      <c r="F1057" s="133"/>
      <c r="G1057" s="147"/>
      <c r="H1057" s="54"/>
      <c r="I1057" s="54"/>
      <c r="J1057" s="54"/>
    </row>
    <row r="1058" spans="1:10" s="132" customFormat="1" x14ac:dyDescent="0.25">
      <c r="A1058" s="148"/>
      <c r="B1058" s="54"/>
      <c r="C1058" s="138"/>
      <c r="D1058" s="36"/>
      <c r="E1058" s="36"/>
      <c r="F1058" s="133"/>
      <c r="G1058" s="147"/>
      <c r="H1058" s="54"/>
      <c r="I1058" s="54"/>
      <c r="J1058" s="54"/>
    </row>
    <row r="1059" spans="1:10" s="132" customFormat="1" x14ac:dyDescent="0.25">
      <c r="A1059" s="148"/>
      <c r="B1059" s="54"/>
      <c r="C1059" s="138"/>
      <c r="D1059" s="36"/>
      <c r="E1059" s="36"/>
      <c r="F1059" s="133"/>
      <c r="G1059" s="147"/>
      <c r="H1059" s="54"/>
      <c r="I1059" s="54"/>
      <c r="J1059" s="54"/>
    </row>
    <row r="1060" spans="1:10" s="132" customFormat="1" x14ac:dyDescent="0.25">
      <c r="A1060" s="148"/>
      <c r="B1060" s="54"/>
      <c r="C1060" s="138"/>
      <c r="D1060" s="36"/>
      <c r="E1060" s="36"/>
      <c r="F1060" s="133"/>
      <c r="G1060" s="147"/>
      <c r="H1060" s="54"/>
      <c r="I1060" s="54"/>
      <c r="J1060" s="54"/>
    </row>
    <row r="1061" spans="1:10" x14ac:dyDescent="0.25">
      <c r="A1061" s="148"/>
      <c r="D1061" s="36"/>
      <c r="E1061" s="36"/>
      <c r="F1061" s="133"/>
      <c r="G1061" s="147"/>
    </row>
    <row r="1062" spans="1:10" x14ac:dyDescent="0.25">
      <c r="A1062" s="148"/>
      <c r="D1062" s="36"/>
      <c r="E1062" s="36"/>
      <c r="F1062" s="133"/>
      <c r="G1062" s="147"/>
    </row>
    <row r="1063" spans="1:10" x14ac:dyDescent="0.25">
      <c r="A1063" s="148"/>
      <c r="D1063" s="36"/>
      <c r="E1063" s="36"/>
      <c r="F1063" s="133"/>
      <c r="G1063" s="147"/>
    </row>
    <row r="1064" spans="1:10" x14ac:dyDescent="0.25">
      <c r="A1064" s="148"/>
      <c r="D1064" s="36"/>
      <c r="E1064" s="36"/>
      <c r="F1064" s="133"/>
      <c r="G1064" s="147"/>
    </row>
    <row r="1065" spans="1:10" x14ac:dyDescent="0.25">
      <c r="A1065" s="148"/>
      <c r="D1065" s="36"/>
      <c r="E1065" s="36"/>
      <c r="F1065" s="133"/>
      <c r="G1065" s="147"/>
    </row>
    <row r="1066" spans="1:10" x14ac:dyDescent="0.25">
      <c r="A1066" s="148"/>
      <c r="D1066" s="36"/>
      <c r="E1066" s="36"/>
      <c r="F1066" s="133"/>
      <c r="G1066" s="147"/>
    </row>
    <row r="1067" spans="1:10" x14ac:dyDescent="0.25">
      <c r="A1067" s="148"/>
      <c r="D1067" s="36"/>
      <c r="E1067" s="36"/>
      <c r="F1067" s="133"/>
      <c r="G1067" s="147"/>
    </row>
    <row r="1068" spans="1:10" x14ac:dyDescent="0.25">
      <c r="A1068" s="148"/>
      <c r="D1068" s="36"/>
      <c r="E1068" s="36"/>
      <c r="F1068" s="133"/>
      <c r="G1068" s="147"/>
    </row>
    <row r="1069" spans="1:10" x14ac:dyDescent="0.25">
      <c r="A1069" s="148"/>
      <c r="D1069" s="36"/>
      <c r="E1069" s="36"/>
      <c r="F1069" s="133"/>
      <c r="G1069" s="147"/>
    </row>
    <row r="1070" spans="1:10" ht="15.6" thickBot="1" x14ac:dyDescent="0.3">
      <c r="A1070" s="148"/>
      <c r="D1070" s="36"/>
      <c r="E1070" s="36"/>
      <c r="F1070" s="133"/>
      <c r="G1070" s="147"/>
    </row>
    <row r="1071" spans="1:10" x14ac:dyDescent="0.25">
      <c r="A1071" s="806"/>
      <c r="B1071" s="807"/>
      <c r="C1071" s="807"/>
      <c r="D1071" s="52"/>
      <c r="E1071" s="52"/>
      <c r="F1071" s="53"/>
      <c r="G1071" s="139"/>
    </row>
    <row r="1072" spans="1:10" x14ac:dyDescent="0.25">
      <c r="A1072" s="786" t="s">
        <v>457</v>
      </c>
      <c r="B1072" s="787"/>
      <c r="C1072" s="787"/>
      <c r="D1072" s="586"/>
      <c r="E1072" s="586"/>
      <c r="F1072" s="212"/>
      <c r="G1072" s="685"/>
    </row>
    <row r="1073" spans="1:7" ht="15.6" thickBot="1" x14ac:dyDescent="0.3">
      <c r="A1073" s="804"/>
      <c r="B1073" s="805"/>
      <c r="C1073" s="805"/>
      <c r="D1073" s="57"/>
      <c r="E1073" s="57"/>
      <c r="F1073" s="58"/>
      <c r="G1073" s="140"/>
    </row>
  </sheetData>
  <mergeCells count="62">
    <mergeCell ref="A838:C838"/>
    <mergeCell ref="A839:C839"/>
    <mergeCell ref="A996:G996"/>
    <mergeCell ref="A1072:C1072"/>
    <mergeCell ref="A1073:C1073"/>
    <mergeCell ref="A993:C993"/>
    <mergeCell ref="A994:C994"/>
    <mergeCell ref="A625:G625"/>
    <mergeCell ref="A695:C695"/>
    <mergeCell ref="A696:C696"/>
    <mergeCell ref="A697:C697"/>
    <mergeCell ref="A772:G772"/>
    <mergeCell ref="A1071:C1071"/>
    <mergeCell ref="A841:G841"/>
    <mergeCell ref="A914:C914"/>
    <mergeCell ref="A915:C915"/>
    <mergeCell ref="A837:C837"/>
    <mergeCell ref="A918:G918"/>
    <mergeCell ref="A992:C992"/>
    <mergeCell ref="A543:C543"/>
    <mergeCell ref="A699:G699"/>
    <mergeCell ref="A768:C768"/>
    <mergeCell ref="A769:C769"/>
    <mergeCell ref="A770:C770"/>
    <mergeCell ref="A544:C544"/>
    <mergeCell ref="A545:C545"/>
    <mergeCell ref="A547:G547"/>
    <mergeCell ref="A621:C621"/>
    <mergeCell ref="A622:C622"/>
    <mergeCell ref="A623:C623"/>
    <mergeCell ref="A397:C397"/>
    <mergeCell ref="A399:G399"/>
    <mergeCell ref="A471:C471"/>
    <mergeCell ref="A472:C472"/>
    <mergeCell ref="A473:C473"/>
    <mergeCell ref="A475:G475"/>
    <mergeCell ref="A916:C916"/>
    <mergeCell ref="A102:C102"/>
    <mergeCell ref="A104:G104"/>
    <mergeCell ref="A110:F110"/>
    <mergeCell ref="A175:C175"/>
    <mergeCell ref="A176:C176"/>
    <mergeCell ref="A323:C323"/>
    <mergeCell ref="A324:C324"/>
    <mergeCell ref="A326:G326"/>
    <mergeCell ref="A395:C395"/>
    <mergeCell ref="A253:C253"/>
    <mergeCell ref="A705:F705"/>
    <mergeCell ref="A255:G255"/>
    <mergeCell ref="A322:C322"/>
    <mergeCell ref="A396:C396"/>
    <mergeCell ref="A2:G2"/>
    <mergeCell ref="A53:C53"/>
    <mergeCell ref="A54:C54"/>
    <mergeCell ref="A55:C55"/>
    <mergeCell ref="A252:C252"/>
    <mergeCell ref="A100:C100"/>
    <mergeCell ref="A101:C101"/>
    <mergeCell ref="A57:G57"/>
    <mergeCell ref="A177:C177"/>
    <mergeCell ref="A179:G179"/>
    <mergeCell ref="A251:C251"/>
  </mergeCells>
  <pageMargins left="0.70866141732283505" right="0.70866141732283505" top="0.74803149606299202" bottom="0.74803149606299202" header="0.31496062992126" footer="0.31496062992126"/>
  <pageSetup paperSize="9" scale="60" firstPageNumber="204" orientation="portrait" r:id="rId1"/>
  <headerFooter>
    <oddHeader xml:space="preserve">&amp;CMOSES KOTANE LOCAL MUNICIPALITY
TENDER NO: 009/MKLM/2025/2026
TENDER: REFURBISHMENT OF THREE (3) CEMETERIES IN TLOKWENG
</oddHeader>
    <oddFooter xml:space="preserve">&amp;C&amp;"Garamond,Regular"&amp;16C2.&amp;P&amp;"-,Regular"&amp;12
</oddFooter>
  </headerFooter>
  <rowBreaks count="14" manualBreakCount="14">
    <brk id="55" max="6" man="1"/>
    <brk id="102" max="6" man="1"/>
    <brk id="177" max="6" man="1"/>
    <brk id="253" max="6" man="1"/>
    <brk id="324" max="6" man="1"/>
    <brk id="397" max="6" man="1"/>
    <brk id="473" max="6" man="1"/>
    <brk id="545" max="6" man="1"/>
    <brk id="623" max="6" man="1"/>
    <brk id="697" max="6" man="1"/>
    <brk id="770" max="6" man="1"/>
    <brk id="839" max="6" man="1"/>
    <brk id="916" max="6" man="1"/>
    <brk id="994" max="6" man="1"/>
  </rowBreaks>
  <colBreaks count="1" manualBreakCount="1">
    <brk id="7" max="1048575" man="1"/>
  </colBreaks>
  <drawing r:id="rId2"/>
  <mc:AlternateContent xmlns:mc="http://schemas.openxmlformats.org/markup-compatibility/2006">
    <mc:Choice Requires="v">
      <legacyDrawing r:id="rId3"/>
    </mc:Choice>
  </mc:AlternateContent>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7ABA51-CC22-49F8-A780-434CCC8ABAF4}">
  <sheetPr>
    <tabColor rgb="FF92D050"/>
  </sheetPr>
  <dimension ref="A1:G72"/>
  <sheetViews>
    <sheetView view="pageBreakPreview" zoomScale="85" zoomScaleNormal="100" zoomScaleSheetLayoutView="85" workbookViewId="0">
      <selection activeCell="H226" sqref="H226"/>
    </sheetView>
  </sheetViews>
  <sheetFormatPr defaultColWidth="9.109375" defaultRowHeight="15" x14ac:dyDescent="0.25"/>
  <cols>
    <col min="1" max="1" width="10.109375" style="63" customWidth="1"/>
    <col min="2" max="2" width="14.44140625" style="54" customWidth="1"/>
    <col min="3" max="3" width="52.88671875" style="138" customWidth="1"/>
    <col min="4" max="4" width="12.33203125" style="90" customWidth="1"/>
    <col min="5" max="5" width="12.88671875" style="90" customWidth="1"/>
    <col min="6" max="6" width="17.44140625" style="132" customWidth="1"/>
    <col min="7" max="7" width="21.44140625" style="132" customWidth="1"/>
    <col min="8" max="8" width="9" style="54" customWidth="1"/>
    <col min="9" max="9" width="5.5546875" style="54" customWidth="1"/>
    <col min="10" max="14" width="9.109375" style="54"/>
    <col min="15" max="15" width="10.5546875" style="54" bestFit="1" customWidth="1"/>
    <col min="16" max="16384" width="9.109375" style="54"/>
  </cols>
  <sheetData>
    <row r="1" spans="1:7" s="33" customFormat="1" ht="15.75" customHeight="1" x14ac:dyDescent="0.3">
      <c r="A1" s="217"/>
      <c r="B1" s="162"/>
      <c r="C1" s="280"/>
      <c r="D1" s="162"/>
      <c r="E1" s="162"/>
      <c r="F1" s="554"/>
      <c r="G1" s="554"/>
    </row>
    <row r="2" spans="1:7" s="33" customFormat="1" ht="15.75" customHeight="1" x14ac:dyDescent="0.3">
      <c r="A2" s="783" t="s">
        <v>609</v>
      </c>
      <c r="B2" s="783"/>
      <c r="C2" s="783"/>
      <c r="D2" s="783"/>
      <c r="E2" s="783"/>
      <c r="F2" s="783"/>
      <c r="G2" s="783"/>
    </row>
    <row r="3" spans="1:7" s="33" customFormat="1" ht="15.75" customHeight="1" thickBot="1" x14ac:dyDescent="0.35">
      <c r="A3" s="222"/>
      <c r="B3" s="162"/>
      <c r="C3" s="280"/>
      <c r="D3" s="162"/>
      <c r="E3" s="162"/>
      <c r="F3" s="554"/>
      <c r="G3" s="554"/>
    </row>
    <row r="4" spans="1:7" s="33" customFormat="1" ht="15.75" customHeight="1" x14ac:dyDescent="0.3">
      <c r="A4" s="163"/>
      <c r="B4" s="164"/>
      <c r="C4" s="164"/>
      <c r="D4" s="164"/>
      <c r="E4" s="164"/>
      <c r="F4" s="555"/>
      <c r="G4" s="556"/>
    </row>
    <row r="5" spans="1:7" s="33" customFormat="1" ht="15.75" customHeight="1" x14ac:dyDescent="0.3">
      <c r="A5" s="168" t="s">
        <v>126</v>
      </c>
      <c r="B5" s="169" t="s">
        <v>127</v>
      </c>
      <c r="C5" s="169" t="s">
        <v>0</v>
      </c>
      <c r="D5" s="169" t="s">
        <v>1</v>
      </c>
      <c r="E5" s="169" t="s">
        <v>26</v>
      </c>
      <c r="F5" s="557" t="s">
        <v>2</v>
      </c>
      <c r="G5" s="557" t="s">
        <v>3</v>
      </c>
    </row>
    <row r="6" spans="1:7" s="33" customFormat="1" ht="15.75" customHeight="1" x14ac:dyDescent="0.3">
      <c r="A6" s="168" t="s">
        <v>128</v>
      </c>
      <c r="B6" s="169" t="s">
        <v>129</v>
      </c>
      <c r="C6" s="172"/>
      <c r="D6" s="173"/>
      <c r="E6" s="173"/>
      <c r="F6" s="550"/>
      <c r="G6" s="271"/>
    </row>
    <row r="7" spans="1:7" s="33" customFormat="1" ht="15.75" customHeight="1" thickBot="1" x14ac:dyDescent="0.35">
      <c r="A7" s="177"/>
      <c r="B7" s="178"/>
      <c r="C7" s="178"/>
      <c r="D7" s="178"/>
      <c r="E7" s="178"/>
      <c r="F7" s="559"/>
      <c r="G7" s="560"/>
    </row>
    <row r="8" spans="1:7" s="33" customFormat="1" ht="15.75" customHeight="1" x14ac:dyDescent="0.3">
      <c r="A8" s="182"/>
      <c r="B8" s="173"/>
      <c r="C8" s="183"/>
      <c r="D8" s="173"/>
      <c r="E8" s="173"/>
      <c r="F8" s="550"/>
      <c r="G8" s="271"/>
    </row>
    <row r="9" spans="1:7" s="33" customFormat="1" ht="15.75" customHeight="1" x14ac:dyDescent="0.3">
      <c r="A9" s="182"/>
      <c r="B9" s="173"/>
      <c r="C9" s="186" t="s">
        <v>609</v>
      </c>
      <c r="D9" s="173"/>
      <c r="E9" s="173"/>
      <c r="F9" s="550"/>
      <c r="G9" s="271"/>
    </row>
    <row r="10" spans="1:7" s="33" customFormat="1" ht="30.75" customHeight="1" x14ac:dyDescent="0.3">
      <c r="A10" s="182"/>
      <c r="B10" s="173"/>
      <c r="C10" s="186" t="s">
        <v>620</v>
      </c>
      <c r="D10" s="173"/>
      <c r="E10" s="173"/>
      <c r="F10" s="550"/>
      <c r="G10" s="271"/>
    </row>
    <row r="11" spans="1:7" s="33" customFormat="1" ht="17.25" customHeight="1" x14ac:dyDescent="0.3">
      <c r="A11" s="182"/>
      <c r="B11" s="173"/>
      <c r="C11" s="186"/>
      <c r="D11" s="173"/>
      <c r="E11" s="173"/>
      <c r="F11" s="550"/>
      <c r="G11" s="271"/>
    </row>
    <row r="12" spans="1:7" ht="30" x14ac:dyDescent="0.25">
      <c r="A12" s="551" t="s">
        <v>876</v>
      </c>
      <c r="B12" s="341"/>
      <c r="C12" s="552" t="s">
        <v>625</v>
      </c>
      <c r="D12" s="175"/>
      <c r="E12" s="175"/>
      <c r="F12" s="550"/>
      <c r="G12" s="271"/>
    </row>
    <row r="13" spans="1:7" x14ac:dyDescent="0.25">
      <c r="A13" s="551"/>
      <c r="B13" s="341"/>
      <c r="C13" s="552"/>
      <c r="D13" s="175"/>
      <c r="E13" s="175"/>
      <c r="F13" s="550"/>
      <c r="G13" s="271"/>
    </row>
    <row r="14" spans="1:7" x14ac:dyDescent="0.25">
      <c r="A14" s="551" t="s">
        <v>496</v>
      </c>
      <c r="B14" s="341"/>
      <c r="C14" s="552" t="s">
        <v>360</v>
      </c>
      <c r="D14" s="175" t="s">
        <v>125</v>
      </c>
      <c r="E14" s="175">
        <v>1230.5999999999999</v>
      </c>
      <c r="F14" s="550"/>
      <c r="G14" s="271"/>
    </row>
    <row r="15" spans="1:7" x14ac:dyDescent="0.25">
      <c r="A15" s="551"/>
      <c r="B15" s="341"/>
      <c r="C15" s="552"/>
      <c r="D15" s="175"/>
      <c r="E15" s="175"/>
      <c r="F15" s="550"/>
      <c r="G15" s="271"/>
    </row>
    <row r="16" spans="1:7" x14ac:dyDescent="0.25">
      <c r="A16" s="551" t="s">
        <v>497</v>
      </c>
      <c r="B16" s="341"/>
      <c r="C16" s="552" t="s">
        <v>877</v>
      </c>
      <c r="D16" s="175" t="s">
        <v>878</v>
      </c>
      <c r="E16" s="175">
        <v>668.04000000000008</v>
      </c>
      <c r="F16" s="550"/>
      <c r="G16" s="271"/>
    </row>
    <row r="17" spans="1:7" x14ac:dyDescent="0.25">
      <c r="A17" s="551"/>
      <c r="B17" s="341"/>
      <c r="C17" s="552"/>
      <c r="D17" s="175"/>
      <c r="E17" s="175"/>
      <c r="F17" s="550"/>
      <c r="G17" s="271"/>
    </row>
    <row r="18" spans="1:7" x14ac:dyDescent="0.25">
      <c r="A18" s="551"/>
      <c r="B18" s="341"/>
      <c r="C18" s="552"/>
      <c r="D18" s="175"/>
      <c r="E18" s="175"/>
      <c r="F18" s="550"/>
      <c r="G18" s="271"/>
    </row>
    <row r="19" spans="1:7" ht="45" x14ac:dyDescent="0.25">
      <c r="A19" s="551" t="s">
        <v>498</v>
      </c>
      <c r="B19" s="341"/>
      <c r="C19" s="552" t="s">
        <v>361</v>
      </c>
      <c r="D19" s="175" t="s">
        <v>125</v>
      </c>
      <c r="E19" s="175">
        <v>35.159999999999854</v>
      </c>
      <c r="F19" s="550"/>
      <c r="G19" s="271"/>
    </row>
    <row r="20" spans="1:7" x14ac:dyDescent="0.25">
      <c r="A20" s="551"/>
      <c r="B20" s="341"/>
      <c r="C20" s="552"/>
      <c r="D20" s="175"/>
      <c r="E20" s="175"/>
      <c r="F20" s="550"/>
      <c r="G20" s="271"/>
    </row>
    <row r="21" spans="1:7" ht="30" x14ac:dyDescent="0.25">
      <c r="A21" s="551" t="s">
        <v>879</v>
      </c>
      <c r="B21" s="341"/>
      <c r="C21" s="552" t="s">
        <v>362</v>
      </c>
      <c r="D21" s="175" t="s">
        <v>130</v>
      </c>
      <c r="E21" s="175">
        <v>2930</v>
      </c>
      <c r="F21" s="550"/>
      <c r="G21" s="271"/>
    </row>
    <row r="22" spans="1:7" x14ac:dyDescent="0.25">
      <c r="A22" s="551"/>
      <c r="B22" s="341"/>
      <c r="C22" s="552"/>
      <c r="D22" s="175"/>
      <c r="E22" s="175"/>
      <c r="F22" s="550"/>
      <c r="G22" s="271"/>
    </row>
    <row r="23" spans="1:7" ht="15.6" x14ac:dyDescent="0.3">
      <c r="A23" s="551" t="s">
        <v>880</v>
      </c>
      <c r="B23" s="341"/>
      <c r="C23" t="s">
        <v>132</v>
      </c>
      <c r="D23" s="175"/>
      <c r="E23" s="175"/>
      <c r="F23" s="550"/>
      <c r="G23" s="271"/>
    </row>
    <row r="24" spans="1:7" x14ac:dyDescent="0.25">
      <c r="A24" s="551"/>
      <c r="B24" s="341"/>
      <c r="C24" s="552"/>
      <c r="D24" s="175"/>
      <c r="E24" s="175"/>
      <c r="F24" s="550"/>
      <c r="G24" s="271"/>
    </row>
    <row r="25" spans="1:7" x14ac:dyDescent="0.25">
      <c r="A25" s="551" t="s">
        <v>499</v>
      </c>
      <c r="B25" s="341"/>
      <c r="C25" s="552" t="s">
        <v>118</v>
      </c>
      <c r="D25" s="175" t="s">
        <v>130</v>
      </c>
      <c r="E25" s="175">
        <v>4395</v>
      </c>
      <c r="F25" s="550"/>
      <c r="G25" s="271"/>
    </row>
    <row r="26" spans="1:7" x14ac:dyDescent="0.25">
      <c r="A26" s="551"/>
      <c r="B26" s="341"/>
      <c r="C26" s="552"/>
      <c r="D26" s="175"/>
      <c r="E26" s="175"/>
      <c r="F26" s="550"/>
      <c r="G26" s="271"/>
    </row>
    <row r="27" spans="1:7" x14ac:dyDescent="0.25">
      <c r="A27" s="551" t="s">
        <v>881</v>
      </c>
      <c r="B27" s="341"/>
      <c r="C27" s="552" t="s">
        <v>626</v>
      </c>
      <c r="D27" s="175"/>
      <c r="E27" s="175"/>
      <c r="F27" s="550"/>
      <c r="G27" s="271"/>
    </row>
    <row r="28" spans="1:7" x14ac:dyDescent="0.25">
      <c r="A28" s="551"/>
      <c r="B28" s="341"/>
      <c r="C28" s="552"/>
      <c r="D28" s="175"/>
      <c r="E28" s="175"/>
      <c r="F28" s="550"/>
      <c r="G28" s="271"/>
    </row>
    <row r="29" spans="1:7" x14ac:dyDescent="0.25">
      <c r="A29" s="553" t="s">
        <v>882</v>
      </c>
      <c r="B29" s="341"/>
      <c r="C29" s="552" t="s">
        <v>627</v>
      </c>
      <c r="D29" s="175" t="s">
        <v>125</v>
      </c>
      <c r="E29" s="175">
        <v>527.4</v>
      </c>
      <c r="F29" s="550"/>
      <c r="G29" s="271"/>
    </row>
    <row r="30" spans="1:7" x14ac:dyDescent="0.25">
      <c r="A30" s="551"/>
      <c r="B30" s="341"/>
      <c r="C30" s="552"/>
      <c r="D30" s="175"/>
      <c r="E30" s="175"/>
      <c r="F30" s="550"/>
      <c r="G30" s="271"/>
    </row>
    <row r="31" spans="1:7" ht="15.6" x14ac:dyDescent="0.3">
      <c r="A31" s="551" t="s">
        <v>883</v>
      </c>
      <c r="B31" s="341"/>
      <c r="C31" t="s">
        <v>142</v>
      </c>
      <c r="D31" s="175"/>
      <c r="E31" s="175"/>
      <c r="F31" s="550"/>
      <c r="G31" s="271"/>
    </row>
    <row r="32" spans="1:7" x14ac:dyDescent="0.25">
      <c r="A32" s="551"/>
      <c r="B32" s="341"/>
      <c r="C32" s="552"/>
      <c r="D32" s="175"/>
      <c r="E32" s="175"/>
      <c r="F32" s="550"/>
      <c r="G32" s="271"/>
    </row>
    <row r="33" spans="1:7" ht="15.6" x14ac:dyDescent="0.3">
      <c r="A33" s="551"/>
      <c r="B33" s="341"/>
      <c r="C33" t="s">
        <v>398</v>
      </c>
      <c r="D33" s="175"/>
      <c r="E33" s="175"/>
      <c r="F33" s="550"/>
      <c r="G33" s="271"/>
    </row>
    <row r="34" spans="1:7" x14ac:dyDescent="0.25">
      <c r="A34" s="551"/>
      <c r="B34" s="341"/>
      <c r="C34" s="552"/>
      <c r="D34" s="175"/>
      <c r="E34" s="175"/>
      <c r="F34" s="550"/>
      <c r="G34" s="271"/>
    </row>
    <row r="35" spans="1:7" ht="30" x14ac:dyDescent="0.25">
      <c r="A35" s="551" t="s">
        <v>500</v>
      </c>
      <c r="B35" s="341"/>
      <c r="C35" s="552" t="s">
        <v>399</v>
      </c>
      <c r="D35" s="175"/>
      <c r="E35" s="175"/>
      <c r="F35" s="550"/>
      <c r="G35" s="271"/>
    </row>
    <row r="36" spans="1:7" x14ac:dyDescent="0.25">
      <c r="A36" s="551"/>
      <c r="B36" s="341"/>
      <c r="C36" s="552"/>
      <c r="D36" s="175"/>
      <c r="E36" s="175"/>
      <c r="F36" s="550"/>
      <c r="G36" s="271"/>
    </row>
    <row r="37" spans="1:7" x14ac:dyDescent="0.25">
      <c r="A37" s="551" t="s">
        <v>884</v>
      </c>
      <c r="B37" s="341"/>
      <c r="C37" s="552" t="s">
        <v>632</v>
      </c>
      <c r="D37" s="175" t="s">
        <v>130</v>
      </c>
      <c r="E37" s="175">
        <v>644.6</v>
      </c>
      <c r="F37" s="550"/>
      <c r="G37" s="271"/>
    </row>
    <row r="38" spans="1:7" ht="19.8" customHeight="1" x14ac:dyDescent="0.25">
      <c r="A38" s="551"/>
      <c r="B38" s="341"/>
      <c r="C38" s="552"/>
      <c r="D38" s="175"/>
      <c r="E38" s="175"/>
      <c r="F38" s="550"/>
      <c r="G38" s="271"/>
    </row>
    <row r="39" spans="1:7" ht="16.8" customHeight="1" x14ac:dyDescent="0.3">
      <c r="A39" s="551" t="s">
        <v>885</v>
      </c>
      <c r="B39" s="341"/>
      <c r="C39" t="s">
        <v>385</v>
      </c>
      <c r="D39" s="175"/>
      <c r="E39" s="175"/>
      <c r="F39" s="550"/>
      <c r="G39" s="271"/>
    </row>
    <row r="40" spans="1:7" ht="17.399999999999999" customHeight="1" x14ac:dyDescent="0.25">
      <c r="A40" s="551"/>
      <c r="B40" s="341"/>
      <c r="C40" s="552"/>
      <c r="D40" s="175"/>
      <c r="E40" s="175"/>
      <c r="F40" s="550"/>
      <c r="G40" s="271"/>
    </row>
    <row r="41" spans="1:7" ht="17.399999999999999" customHeight="1" x14ac:dyDescent="0.25">
      <c r="A41" s="551" t="s">
        <v>501</v>
      </c>
      <c r="B41" s="341"/>
      <c r="C41" s="552" t="s">
        <v>628</v>
      </c>
      <c r="D41" s="175"/>
      <c r="E41" s="175"/>
      <c r="F41" s="550"/>
      <c r="G41" s="271"/>
    </row>
    <row r="42" spans="1:7" ht="17.399999999999999" customHeight="1" x14ac:dyDescent="0.25">
      <c r="A42" s="551"/>
      <c r="B42" s="341"/>
      <c r="C42" s="552"/>
      <c r="D42" s="175"/>
      <c r="E42" s="175"/>
      <c r="F42" s="550"/>
      <c r="G42" s="271"/>
    </row>
    <row r="43" spans="1:7" x14ac:dyDescent="0.25">
      <c r="A43" s="551" t="s">
        <v>886</v>
      </c>
      <c r="B43" s="341"/>
      <c r="C43" s="552" t="s">
        <v>629</v>
      </c>
      <c r="D43" s="175" t="s">
        <v>630</v>
      </c>
      <c r="E43" s="175">
        <v>14.24</v>
      </c>
      <c r="F43" s="550"/>
      <c r="G43" s="271"/>
    </row>
    <row r="44" spans="1:7" x14ac:dyDescent="0.25">
      <c r="A44" s="551"/>
      <c r="B44" s="341"/>
      <c r="C44" s="552" t="s">
        <v>631</v>
      </c>
      <c r="D44" s="175" t="s">
        <v>630</v>
      </c>
      <c r="E44" s="175">
        <v>21.36</v>
      </c>
      <c r="F44" s="550"/>
      <c r="G44" s="271"/>
    </row>
    <row r="45" spans="1:7" x14ac:dyDescent="0.25">
      <c r="A45" s="551"/>
      <c r="B45" s="341"/>
      <c r="C45" s="552"/>
      <c r="D45" s="175"/>
      <c r="E45" s="175"/>
      <c r="F45" s="550"/>
      <c r="G45" s="271"/>
    </row>
    <row r="46" spans="1:7" ht="15.6" x14ac:dyDescent="0.3">
      <c r="A46" s="551" t="s">
        <v>887</v>
      </c>
      <c r="B46" s="341"/>
      <c r="C46" t="s">
        <v>121</v>
      </c>
      <c r="D46" s="175"/>
      <c r="E46" s="175"/>
      <c r="F46" s="550"/>
      <c r="G46" s="271"/>
    </row>
    <row r="47" spans="1:7" x14ac:dyDescent="0.25">
      <c r="A47" s="551"/>
      <c r="B47" s="341"/>
      <c r="C47" s="552"/>
      <c r="D47" s="175"/>
      <c r="E47" s="175"/>
      <c r="F47" s="550"/>
      <c r="G47" s="271"/>
    </row>
    <row r="48" spans="1:7" x14ac:dyDescent="0.25">
      <c r="A48" s="551" t="s">
        <v>502</v>
      </c>
      <c r="B48" s="341"/>
      <c r="C48" s="552" t="s">
        <v>390</v>
      </c>
      <c r="D48" s="175"/>
      <c r="E48" s="175"/>
      <c r="F48" s="550"/>
      <c r="G48" s="271"/>
    </row>
    <row r="49" spans="1:7" x14ac:dyDescent="0.25">
      <c r="A49" s="551"/>
      <c r="B49" s="341"/>
      <c r="C49" s="552"/>
      <c r="D49" s="175"/>
      <c r="E49" s="175"/>
      <c r="F49" s="550"/>
      <c r="G49" s="271"/>
    </row>
    <row r="50" spans="1:7" x14ac:dyDescent="0.25">
      <c r="A50" s="551" t="s">
        <v>888</v>
      </c>
      <c r="B50" s="341"/>
      <c r="C50" s="552" t="s">
        <v>392</v>
      </c>
      <c r="D50" s="175" t="s">
        <v>130</v>
      </c>
      <c r="E50" s="175">
        <v>1465</v>
      </c>
      <c r="F50" s="550"/>
      <c r="G50" s="271"/>
    </row>
    <row r="51" spans="1:7" x14ac:dyDescent="0.25">
      <c r="A51" s="551"/>
      <c r="B51" s="341"/>
      <c r="C51" s="552"/>
      <c r="D51" s="175"/>
      <c r="E51" s="175"/>
      <c r="F51" s="550"/>
      <c r="G51" s="271"/>
    </row>
    <row r="52" spans="1:7" ht="15.6" customHeight="1" x14ac:dyDescent="0.25">
      <c r="A52" s="551" t="s">
        <v>889</v>
      </c>
      <c r="B52" s="341"/>
      <c r="C52" s="552" t="s">
        <v>890</v>
      </c>
      <c r="D52" s="175" t="s">
        <v>7</v>
      </c>
      <c r="E52" s="175">
        <v>5860</v>
      </c>
      <c r="F52" s="550"/>
      <c r="G52" s="271"/>
    </row>
    <row r="53" spans="1:7" x14ac:dyDescent="0.25">
      <c r="A53" s="551"/>
      <c r="B53" s="341"/>
      <c r="C53" s="552"/>
      <c r="D53" s="175"/>
      <c r="E53" s="175"/>
      <c r="F53" s="550"/>
      <c r="G53" s="271"/>
    </row>
    <row r="54" spans="1:7" ht="15.6" x14ac:dyDescent="0.3">
      <c r="A54" s="551" t="s">
        <v>891</v>
      </c>
      <c r="B54" s="341"/>
      <c r="C54" t="s">
        <v>139</v>
      </c>
      <c r="D54" s="175"/>
      <c r="E54" s="175"/>
      <c r="F54" s="550"/>
      <c r="G54" s="271"/>
    </row>
    <row r="55" spans="1:7" x14ac:dyDescent="0.25">
      <c r="A55" s="551"/>
      <c r="B55" s="341"/>
      <c r="C55" s="552"/>
      <c r="D55" s="175"/>
      <c r="E55" s="175"/>
      <c r="F55" s="550"/>
      <c r="G55" s="271"/>
    </row>
    <row r="56" spans="1:7" x14ac:dyDescent="0.25">
      <c r="A56" s="551" t="s">
        <v>503</v>
      </c>
      <c r="B56" s="341"/>
      <c r="C56" s="552" t="s">
        <v>633</v>
      </c>
      <c r="D56" s="175" t="s">
        <v>7</v>
      </c>
      <c r="E56" s="175">
        <v>28479.600000000002</v>
      </c>
      <c r="F56" s="550"/>
      <c r="G56" s="271"/>
    </row>
    <row r="57" spans="1:7" x14ac:dyDescent="0.25">
      <c r="A57" s="551"/>
      <c r="B57" s="341"/>
      <c r="C57" s="552"/>
      <c r="D57" s="175"/>
      <c r="E57" s="175"/>
      <c r="F57" s="550"/>
      <c r="G57" s="271"/>
    </row>
    <row r="58" spans="1:7" x14ac:dyDescent="0.25">
      <c r="A58" s="551" t="s">
        <v>504</v>
      </c>
      <c r="B58" s="341"/>
      <c r="C58" s="552" t="s">
        <v>392</v>
      </c>
      <c r="D58" s="175" t="s">
        <v>130</v>
      </c>
      <c r="E58" s="175">
        <v>7119.9000000000005</v>
      </c>
      <c r="F58" s="550"/>
      <c r="G58" s="271"/>
    </row>
    <row r="59" spans="1:7" ht="21" customHeight="1" x14ac:dyDescent="0.25">
      <c r="A59" s="551"/>
      <c r="B59" s="341"/>
      <c r="C59" s="552"/>
      <c r="D59" s="175"/>
      <c r="E59" s="175"/>
      <c r="F59" s="550"/>
      <c r="G59" s="271"/>
    </row>
    <row r="60" spans="1:7" ht="19.2" customHeight="1" x14ac:dyDescent="0.25">
      <c r="A60" s="551" t="s">
        <v>889</v>
      </c>
      <c r="B60" s="341"/>
      <c r="C60" s="552" t="s">
        <v>634</v>
      </c>
      <c r="D60" s="175" t="s">
        <v>7</v>
      </c>
      <c r="E60" s="175">
        <v>2930</v>
      </c>
      <c r="F60" s="550"/>
      <c r="G60" s="271"/>
    </row>
    <row r="61" spans="1:7" ht="13.8" customHeight="1" x14ac:dyDescent="0.25">
      <c r="A61" s="551"/>
      <c r="B61" s="341"/>
      <c r="C61" s="552"/>
      <c r="D61" s="175"/>
      <c r="E61" s="175"/>
      <c r="F61" s="550"/>
      <c r="G61" s="271"/>
    </row>
    <row r="62" spans="1:7" ht="13.8" customHeight="1" x14ac:dyDescent="0.3">
      <c r="A62" s="551" t="s">
        <v>892</v>
      </c>
      <c r="B62" s="341"/>
      <c r="C62" t="s">
        <v>306</v>
      </c>
      <c r="D62" s="175"/>
      <c r="E62" s="175"/>
      <c r="F62" s="550"/>
      <c r="G62" s="271"/>
    </row>
    <row r="63" spans="1:7" ht="13.8" customHeight="1" x14ac:dyDescent="0.25">
      <c r="A63" s="551"/>
      <c r="B63" s="341"/>
      <c r="C63" s="552"/>
      <c r="D63" s="175"/>
      <c r="E63" s="175"/>
      <c r="F63" s="550"/>
      <c r="G63" s="271"/>
    </row>
    <row r="64" spans="1:7" ht="13.8" customHeight="1" x14ac:dyDescent="0.25">
      <c r="A64" s="551" t="s">
        <v>893</v>
      </c>
      <c r="B64" s="341"/>
      <c r="C64" s="552" t="s">
        <v>894</v>
      </c>
      <c r="D64" s="175" t="s">
        <v>895</v>
      </c>
      <c r="E64" s="175">
        <v>11720</v>
      </c>
      <c r="F64" s="550"/>
      <c r="G64" s="271"/>
    </row>
    <row r="65" spans="1:7" ht="13.8" customHeight="1" x14ac:dyDescent="0.25">
      <c r="A65" s="551"/>
      <c r="B65" s="341"/>
      <c r="C65" s="552"/>
      <c r="D65" s="175"/>
      <c r="E65" s="175"/>
      <c r="F65" s="550"/>
      <c r="G65" s="271"/>
    </row>
    <row r="66" spans="1:7" ht="13.8" customHeight="1" x14ac:dyDescent="0.3">
      <c r="A66" s="551" t="s">
        <v>896</v>
      </c>
      <c r="B66" s="341"/>
      <c r="C66" t="s">
        <v>897</v>
      </c>
      <c r="D66" s="175"/>
      <c r="E66" s="175"/>
      <c r="F66" s="550"/>
      <c r="G66" s="271"/>
    </row>
    <row r="67" spans="1:7" ht="13.8" customHeight="1" x14ac:dyDescent="0.25">
      <c r="A67" s="551"/>
      <c r="B67" s="341"/>
      <c r="C67" s="552"/>
      <c r="D67" s="175"/>
      <c r="E67" s="175"/>
      <c r="F67" s="550"/>
      <c r="G67" s="271"/>
    </row>
    <row r="68" spans="1:7" ht="16.2" customHeight="1" x14ac:dyDescent="0.25">
      <c r="A68" s="551" t="s">
        <v>898</v>
      </c>
      <c r="B68" s="341"/>
      <c r="C68" s="552" t="s">
        <v>899</v>
      </c>
      <c r="D68" s="175" t="s">
        <v>895</v>
      </c>
      <c r="E68" s="175">
        <v>11720</v>
      </c>
      <c r="F68" s="550"/>
      <c r="G68" s="271"/>
    </row>
    <row r="69" spans="1:7" x14ac:dyDescent="0.25">
      <c r="A69" s="551"/>
      <c r="B69" s="341"/>
      <c r="C69" s="552"/>
      <c r="D69" s="175"/>
      <c r="E69" s="175"/>
      <c r="F69" s="550"/>
      <c r="G69" s="271"/>
    </row>
    <row r="70" spans="1:7" ht="15.6" thickBot="1" x14ac:dyDescent="0.3">
      <c r="A70" s="551"/>
      <c r="B70" s="341"/>
      <c r="C70" s="552"/>
      <c r="D70" s="175"/>
      <c r="E70" s="175"/>
      <c r="F70" s="550"/>
      <c r="G70" s="271"/>
    </row>
    <row r="71" spans="1:7" x14ac:dyDescent="0.25">
      <c r="A71" s="784"/>
      <c r="B71" s="785"/>
      <c r="C71" s="785"/>
      <c r="D71" s="208"/>
      <c r="E71" s="208"/>
      <c r="F71" s="209"/>
      <c r="G71" s="561"/>
    </row>
    <row r="72" spans="1:7" ht="15.6" x14ac:dyDescent="0.3">
      <c r="A72" s="786" t="s">
        <v>457</v>
      </c>
      <c r="B72" s="787"/>
      <c r="C72" s="787"/>
      <c r="D72"/>
      <c r="E72"/>
      <c r="F72" s="686"/>
      <c r="G72" s="585"/>
    </row>
  </sheetData>
  <mergeCells count="3">
    <mergeCell ref="A71:C71"/>
    <mergeCell ref="A2:G2"/>
    <mergeCell ref="A72:C72"/>
  </mergeCells>
  <pageMargins left="0.70866141732283505" right="0.70866141732283505" top="0.74803149606299202" bottom="0.74803149606299202" header="0.31496062992126" footer="0.31496062992126"/>
  <pageSetup paperSize="9" scale="60" orientation="portrait" r:id="rId1"/>
  <headerFooter>
    <oddHeader xml:space="preserve">&amp;CMOSES KOTANE LOCAL MUNICIPALITY
TENDER NO: 009/MKLM/2025/2026
TENDER: REFURBISHMENT OF THREE (3) CEMETERIES IN TLOKWENG
</oddHeader>
    <oddFooter xml:space="preserve">&amp;C&amp;"Garamond,Regular"&amp;16C2.&amp;P&amp;"-,Regular"&amp;12
</oddFooter>
  </headerFooter>
  <colBreaks count="1" manualBreakCount="1">
    <brk id="7" max="1048575" man="1"/>
  </colBreaks>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7</vt:i4>
      </vt:variant>
    </vt:vector>
  </HeadingPairs>
  <TitlesOfParts>
    <vt:vector size="19" baseType="lpstr">
      <vt:lpstr>1-P&amp;G's Rev</vt:lpstr>
      <vt:lpstr>2-Gravel roads </vt:lpstr>
      <vt:lpstr>3-Sewer </vt:lpstr>
      <vt:lpstr>4-Septic Tank </vt:lpstr>
      <vt:lpstr>5-Elevated Tank </vt:lpstr>
      <vt:lpstr>6-Water </vt:lpstr>
      <vt:lpstr>7-Gaurd House</vt:lpstr>
      <vt:lpstr>8-Ablution Facilities</vt:lpstr>
      <vt:lpstr>9-Boundary Wall</vt:lpstr>
      <vt:lpstr>10-Floodlighting</vt:lpstr>
      <vt:lpstr>11 - Prov Sums</vt:lpstr>
      <vt:lpstr>Cost Summary</vt:lpstr>
      <vt:lpstr>'1-P&amp;G''s Rev'!Print_Area</vt:lpstr>
      <vt:lpstr>'2-Gravel roads '!Print_Area</vt:lpstr>
      <vt:lpstr>'3-Sewer '!Print_Area</vt:lpstr>
      <vt:lpstr>'4-Septic Tank '!Print_Area</vt:lpstr>
      <vt:lpstr>'6-Water '!Print_Area</vt:lpstr>
      <vt:lpstr>'8-Ablution Facilities'!Print_Area</vt:lpstr>
      <vt:lpstr>'Cost Summary'!Print_Area</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xolisa</dc:creator>
  <cp:lastModifiedBy>Lakhanya</cp:lastModifiedBy>
  <cp:lastPrinted>2026-01-15T18:02:20Z</cp:lastPrinted>
  <dcterms:created xsi:type="dcterms:W3CDTF">2013-09-18T13:21:03Z</dcterms:created>
  <dcterms:modified xsi:type="dcterms:W3CDTF">2026-01-20T09:45:25Z</dcterms:modified>
</cp:coreProperties>
</file>