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Lebusa.MOSESKOTANE\Desktop\THEMBI APRIL2018\REPORTS NATIONAL TREASURY JUNE 2021\FINANCIAL STATEMENT 2021\"/>
    </mc:Choice>
  </mc:AlternateContent>
  <bookViews>
    <workbookView xWindow="0" yWindow="0" windowWidth="16395" windowHeight="50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1" i="1"/>
  <c r="C20" i="1" l="1"/>
  <c r="D20" i="1"/>
  <c r="B17" i="1"/>
  <c r="C22" i="1"/>
  <c r="C17" i="1"/>
  <c r="D17" i="1"/>
  <c r="D19" i="1"/>
  <c r="C15" i="1"/>
  <c r="C13" i="1"/>
  <c r="C10" i="1"/>
  <c r="C9" i="1"/>
  <c r="C7" i="1"/>
  <c r="C6" i="1"/>
  <c r="C5" i="1"/>
  <c r="C55" i="1"/>
  <c r="C54" i="1"/>
  <c r="C53" i="1"/>
  <c r="C52" i="1"/>
  <c r="C51" i="1"/>
  <c r="D53" i="1"/>
  <c r="C49" i="1"/>
  <c r="C48" i="1"/>
  <c r="C47" i="1"/>
  <c r="C46" i="1"/>
  <c r="C44" i="1" l="1"/>
  <c r="C43" i="1"/>
  <c r="C42" i="1"/>
  <c r="C40" i="1"/>
  <c r="C39" i="1"/>
  <c r="C38" i="1"/>
  <c r="C37" i="1"/>
  <c r="C35" i="1"/>
  <c r="C34" i="1"/>
  <c r="C33" i="1"/>
  <c r="C32" i="1"/>
  <c r="C31" i="1"/>
  <c r="C28" i="1"/>
  <c r="C24" i="1"/>
  <c r="C23" i="1" s="1"/>
  <c r="B53" i="1" l="1"/>
  <c r="B23" i="1"/>
  <c r="H47" i="1" l="1"/>
  <c r="F16" i="1" l="1"/>
  <c r="E16" i="1"/>
  <c r="B16" i="1"/>
  <c r="H16" i="1"/>
  <c r="H7" i="1" l="1"/>
  <c r="H8" i="1"/>
  <c r="H17" i="1" s="1"/>
  <c r="H20" i="1" s="1"/>
  <c r="F8" i="1"/>
  <c r="E8" i="1"/>
  <c r="C8" i="1"/>
  <c r="D3" i="1"/>
  <c r="G3" i="1" s="1"/>
  <c r="I3" i="1" s="1"/>
  <c r="I5" i="1"/>
  <c r="G6" i="1"/>
  <c r="I6" i="1" s="1"/>
  <c r="G9" i="1"/>
  <c r="I9" i="1" s="1"/>
  <c r="G10" i="1"/>
  <c r="I10" i="1" s="1"/>
  <c r="G13" i="1"/>
  <c r="I13" i="1" s="1"/>
  <c r="G18" i="1"/>
  <c r="I18" i="1" s="1"/>
  <c r="G19" i="1"/>
  <c r="I19" i="1" s="1"/>
  <c r="D21" i="1"/>
  <c r="G21" i="1" s="1"/>
  <c r="I21" i="1" s="1"/>
  <c r="D23" i="1"/>
  <c r="G23" i="1" s="1"/>
  <c r="I23" i="1" s="1"/>
  <c r="G24" i="1"/>
  <c r="I24" i="1" s="1"/>
  <c r="D25" i="1"/>
  <c r="G25" i="1" s="1"/>
  <c r="I25" i="1" s="1"/>
  <c r="D26" i="1"/>
  <c r="G26" i="1" s="1"/>
  <c r="I26" i="1" s="1"/>
  <c r="D27" i="1"/>
  <c r="G27" i="1" s="1"/>
  <c r="I27" i="1" s="1"/>
  <c r="G28" i="1"/>
  <c r="I28" i="1" s="1"/>
  <c r="D29" i="1"/>
  <c r="G29" i="1" s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D36" i="1"/>
  <c r="G36" i="1" s="1"/>
  <c r="I36" i="1" s="1"/>
  <c r="G37" i="1"/>
  <c r="I37" i="1" s="1"/>
  <c r="G38" i="1"/>
  <c r="I38" i="1" s="1"/>
  <c r="G39" i="1"/>
  <c r="I39" i="1" s="1"/>
  <c r="G40" i="1"/>
  <c r="I40" i="1" s="1"/>
  <c r="D41" i="1"/>
  <c r="G41" i="1" s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4" i="1"/>
  <c r="I4" i="1" s="1"/>
  <c r="H22" i="1" l="1"/>
  <c r="G7" i="1"/>
  <c r="B8" i="1"/>
  <c r="G15" i="1"/>
  <c r="D8" i="1"/>
  <c r="D56" i="1"/>
  <c r="G56" i="1" s="1"/>
  <c r="I56" i="1" s="1"/>
  <c r="D57" i="1"/>
  <c r="G57" i="1" s="1"/>
  <c r="I57" i="1" s="1"/>
  <c r="B20" i="1" l="1"/>
  <c r="G17" i="1"/>
  <c r="I17" i="1" s="1"/>
  <c r="I15" i="1"/>
  <c r="I7" i="1"/>
  <c r="I8" i="1" s="1"/>
  <c r="G8" i="1"/>
  <c r="B22" i="1" l="1"/>
  <c r="D12" i="1"/>
  <c r="G12" i="1" s="1"/>
  <c r="I12" i="1" s="1"/>
  <c r="C16" i="1"/>
  <c r="D14" i="1"/>
  <c r="G14" i="1" s="1"/>
  <c r="I14" i="1" s="1"/>
  <c r="D11" i="1"/>
  <c r="D16" i="1" s="1"/>
  <c r="G11" i="1"/>
  <c r="G16" i="1" s="1"/>
  <c r="G20" i="1" l="1"/>
  <c r="I20" i="1" s="1"/>
  <c r="D22" i="1"/>
  <c r="G22" i="1" s="1"/>
  <c r="I22" i="1" s="1"/>
  <c r="I11" i="1"/>
  <c r="I16" i="1" s="1"/>
</calcChain>
</file>

<file path=xl/sharedStrings.xml><?xml version="1.0" encoding="utf-8"?>
<sst xmlns="http://schemas.openxmlformats.org/spreadsheetml/2006/main" count="64" uniqueCount="62">
  <si>
    <t>Property rates</t>
  </si>
  <si>
    <t>Service charges</t>
  </si>
  <si>
    <t>Investment revenue</t>
  </si>
  <si>
    <t>Transfers recognised - operational</t>
  </si>
  <si>
    <t>Other own revenue</t>
  </si>
  <si>
    <t>original budget</t>
  </si>
  <si>
    <t>budget adjustments</t>
  </si>
  <si>
    <t>Final adjustments budget</t>
  </si>
  <si>
    <t>Virement</t>
  </si>
  <si>
    <t>Final Budget</t>
  </si>
  <si>
    <t>Actual outcome</t>
  </si>
  <si>
    <t>Total Revenue (excluding capital transfers and contributions)</t>
  </si>
  <si>
    <t>Employee costs</t>
  </si>
  <si>
    <t>Remuneration of councillors</t>
  </si>
  <si>
    <t>Depreciation &amp;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</si>
  <si>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</si>
  <si>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</si>
  <si>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</si>
  <si>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</si>
  <si>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</si>
  <si>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</si>
  <si>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</si>
  <si>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Contributions recognised - capital &amp; contributed assets</t>
  </si>
  <si>
    <t>Surplus/(Deficit) after capital transfers &amp; contributions</t>
  </si>
  <si>
    <t>Share of surplus/ (deficit) of associate</t>
  </si>
  <si>
    <t>Surplus/ (Deficit) for the year</t>
  </si>
  <si>
    <t>Variance</t>
  </si>
  <si>
    <t>Shifiting of funds</t>
  </si>
  <si>
    <t>Capital expenditure &amp; funds sources</t>
  </si>
  <si>
    <t>Capital expenditure</t>
  </si>
  <si>
    <t>Public contributions &amp;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</si>
  <si>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</si>
  <si>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</si>
  <si>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</si>
  <si>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</si>
  <si>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</si>
  <si>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</si>
  <si>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</si>
  <si>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</si>
  <si>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</si>
  <si>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</si>
  <si>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</si>
  <si>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</si>
  <si>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</si>
  <si>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</si>
  <si>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Cash backing/surplus reconciliation</t>
  </si>
  <si>
    <t>Cash and investments available</t>
  </si>
  <si>
    <t>Application of cash and investments</t>
  </si>
  <si>
    <t>Balance - surplus (shortfall)</t>
  </si>
  <si>
    <t>Asset Management</t>
  </si>
  <si>
    <t>Asset register summary (WDV)</t>
  </si>
  <si>
    <t>Renewal of Existing Assets</t>
  </si>
  <si>
    <t>Repairs and Maintenance</t>
  </si>
  <si>
    <t>Free services</t>
  </si>
  <si>
    <t>Cost of Free Basic Services provided</t>
  </si>
  <si>
    <t>Revenue cost of free services provided</t>
  </si>
  <si>
    <t>Households below minimum service level</t>
  </si>
  <si>
    <t>Water:</t>
  </si>
  <si>
    <t>Sanitation/sewerage:</t>
  </si>
  <si>
    <t>Energy:</t>
  </si>
  <si>
    <t>Refuse:</t>
  </si>
  <si>
    <t>Appropriation Statement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</si>
</sst>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43" fontId="0" fillId="0" borderId="0" xfId="1" applyFont="1"/>
    <xf numFmtId="43" fontId="2" fillId="0" borderId="0" xfId="1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43" fontId="2" fillId="0" borderId="1" xfId="1" applyFont="1" applyBorder="1"/>
    <xf numFmtId="43" fontId="0" fillId="0" borderId="0" xfId="0" applyNumberFormat="1"/>
    <xf numFmtId="43" fontId="0" fillId="0" borderId="0" xfId="1" applyFont="1" applyBorder="1"/>
    <xf numFmtId="43" fontId="0" fillId="0" borderId="0" xfId="1" applyFont="1" applyFill="1"/>
    <xf numFmtId="43" fontId="0" fillId="0" borderId="2" xfId="1" applyFont="1" applyBorder="1"/>
    <xf numFmtId="43" fontId="0" fillId="0" borderId="2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8" sqref="J8"/>
    </sheetView>
  </sheetViews>
  <sheetFormatPr defaultRowHeight="15" x14ac:dyDescent="0.25"/>
  <cols>
    <col min="1" max="1" width="39.28515625" customWidth="1"/>
    <col min="2" max="2" width="16.28515625" style="2" bestFit="1" customWidth="1"/>
    <col min="3" max="3" width="19" style="2" bestFit="1" customWidth="1"/>
    <col min="4" max="4" width="21.42578125" style="2" bestFit="1" customWidth="1"/>
    <col min="5" max="5" width="16.7109375" style="2" bestFit="1" customWidth="1"/>
    <col min="6" max="6" width="14.28515625" style="2" bestFit="1" customWidth="1"/>
    <col min="7" max="8" width="16.28515625" style="2" bestFit="1" customWidth="1"/>
    <col min="9" max="9" width="16.85546875" bestFit="1" customWidth="1"/>
    <col min="10" max="10" width="14.28515625" bestFit="1" customWidth="1"/>
  </cols>
  <sheetData>
    <row r="1" spans="1:10" x14ac:dyDescent="0.25">
      <c r="A1" s="1" t="s">
        <v>61</v>
      </c>
    </row>
    <row r="2" spans="1:10" x14ac:dyDescent="0.25">
      <c r="B2" s="3" t="s">
        <v>5</v>
      </c>
      <c r="C2" s="3" t="s">
        <v>6</v>
      </c>
      <c r="D2" s="3" t="s">
        <v>7</v>
      </c>
      <c r="E2" s="3" t="s">
        <v>27</v>
      </c>
      <c r="F2" s="3" t="s">
        <v>8</v>
      </c>
      <c r="G2" s="3" t="s">
        <v>9</v>
      </c>
      <c r="H2" s="3" t="s">
        <v>10</v>
      </c>
      <c r="I2" s="3" t="s">
        <v>26</v>
      </c>
    </row>
    <row r="3" spans="1:10" x14ac:dyDescent="0.25">
      <c r="A3" t="s">
        <v>0</v>
      </c>
      <c r="B3" s="2">
        <v>148602075</v>
      </c>
      <c r="C3" s="2">
        <v>6000000</v>
      </c>
      <c r="D3" s="2">
        <f>B3+C3</f>
        <v>154602075</v>
      </c>
      <c r="E3" s="2">
        <v>0</v>
      </c>
      <c r="F3" s="2">
        <v>0</v>
      </c>
      <c r="G3" s="2">
        <f>D3+E3+F3</f>
        <v>154602075</v>
      </c>
      <c r="H3" s="2">
        <v>144972077</v>
      </c>
      <c r="I3" s="7">
        <f>H3-G3</f>
        <v>-9629998</v>
      </c>
    </row>
    <row r="4" spans="1:10" x14ac:dyDescent="0.25">
      <c r="A4" t="s">
        <v>1</v>
      </c>
      <c r="B4" s="2">
        <v>186492720</v>
      </c>
      <c r="C4" s="2">
        <v>1410000</v>
      </c>
      <c r="D4" s="2">
        <v>188013000</v>
      </c>
      <c r="E4" s="2">
        <v>0</v>
      </c>
      <c r="F4" s="2">
        <v>0</v>
      </c>
      <c r="G4" s="2">
        <f>D4+E4+F4</f>
        <v>188013000</v>
      </c>
      <c r="H4" s="2">
        <v>174236298</v>
      </c>
      <c r="I4" s="7">
        <f>H4-G4</f>
        <v>-13776702</v>
      </c>
    </row>
    <row r="5" spans="1:10" x14ac:dyDescent="0.25">
      <c r="A5" t="s">
        <v>2</v>
      </c>
      <c r="B5" s="2">
        <v>5400000</v>
      </c>
      <c r="C5" s="2">
        <f t="shared" ref="C5:C7" si="0">D5-B5</f>
        <v>-1000000</v>
      </c>
      <c r="D5" s="2">
        <v>4400000</v>
      </c>
      <c r="E5" s="2">
        <v>0</v>
      </c>
      <c r="F5" s="2">
        <v>0</v>
      </c>
      <c r="G5" s="2">
        <v>4400000</v>
      </c>
      <c r="H5" s="2">
        <v>21686192</v>
      </c>
      <c r="I5" s="7">
        <f t="shared" ref="I5:I7" si="1">H5-G5</f>
        <v>17286192</v>
      </c>
    </row>
    <row r="6" spans="1:10" x14ac:dyDescent="0.25">
      <c r="A6" t="s">
        <v>3</v>
      </c>
      <c r="B6" s="2">
        <v>467695000</v>
      </c>
      <c r="C6" s="2">
        <f t="shared" si="0"/>
        <v>82307000</v>
      </c>
      <c r="D6" s="2">
        <v>550002000</v>
      </c>
      <c r="E6" s="2">
        <v>0</v>
      </c>
      <c r="F6" s="2">
        <v>0</v>
      </c>
      <c r="G6" s="2">
        <f t="shared" ref="G6:G55" si="2">D6+E6+F6</f>
        <v>550002000</v>
      </c>
      <c r="H6" s="2">
        <v>549901276</v>
      </c>
      <c r="I6" s="7">
        <f t="shared" si="1"/>
        <v>-100724</v>
      </c>
    </row>
    <row r="7" spans="1:10" x14ac:dyDescent="0.25">
      <c r="A7" t="s">
        <v>4</v>
      </c>
      <c r="B7" s="2">
        <v>67591000</v>
      </c>
      <c r="C7" s="2">
        <f t="shared" si="0"/>
        <v>1155000</v>
      </c>
      <c r="D7" s="10">
        <v>68746000</v>
      </c>
      <c r="E7" s="2">
        <v>0</v>
      </c>
      <c r="F7" s="2">
        <v>0</v>
      </c>
      <c r="G7" s="10">
        <f t="shared" si="2"/>
        <v>68746000</v>
      </c>
      <c r="H7" s="2">
        <f>50055259+90997+73926+1221009+1209250</f>
        <v>52650441</v>
      </c>
      <c r="I7" s="11">
        <f t="shared" si="1"/>
        <v>-16095559</v>
      </c>
      <c r="J7" s="7"/>
    </row>
    <row r="8" spans="1:10" ht="30" x14ac:dyDescent="0.25">
      <c r="A8" s="5" t="s">
        <v>11</v>
      </c>
      <c r="B8" s="6">
        <f>SUM(B3:B7)</f>
        <v>875780795</v>
      </c>
      <c r="C8" s="6">
        <f>SUM(C3:C7)</f>
        <v>89872000</v>
      </c>
      <c r="D8" s="6">
        <f>SUM(D3:D7)</f>
        <v>965763075</v>
      </c>
      <c r="E8" s="6">
        <f t="shared" ref="E8:F8" si="3">SUM(E3:E7)</f>
        <v>0</v>
      </c>
      <c r="F8" s="6">
        <f t="shared" si="3"/>
        <v>0</v>
      </c>
      <c r="G8" s="6">
        <f>SUM(G3:G7)</f>
        <v>965763075</v>
      </c>
      <c r="H8" s="6">
        <f>SUM(H3:H7)</f>
        <v>943446284</v>
      </c>
      <c r="I8" s="6">
        <f>SUM(I3:I7)</f>
        <v>-22316791</v>
      </c>
    </row>
    <row r="9" spans="1:10" x14ac:dyDescent="0.25">
      <c r="A9" t="s">
        <v>12</v>
      </c>
      <c r="B9" s="2">
        <v>-270831407</v>
      </c>
      <c r="C9" s="2">
        <f>D9-B9</f>
        <v>871407</v>
      </c>
      <c r="D9" s="2">
        <v>-269960000</v>
      </c>
      <c r="E9" s="2">
        <v>0</v>
      </c>
      <c r="F9" s="2">
        <v>0</v>
      </c>
      <c r="G9" s="2">
        <f t="shared" si="2"/>
        <v>-269960000</v>
      </c>
      <c r="H9" s="2">
        <v>-256227462</v>
      </c>
      <c r="I9" s="7">
        <f>H9-G9</f>
        <v>13732538</v>
      </c>
    </row>
    <row r="10" spans="1:10" x14ac:dyDescent="0.25">
      <c r="A10" t="s">
        <v>13</v>
      </c>
      <c r="B10" s="2">
        <v>-24819114</v>
      </c>
      <c r="C10" s="2">
        <f>D10-B10</f>
        <v>-1543886</v>
      </c>
      <c r="D10" s="2">
        <v>-26363000</v>
      </c>
      <c r="E10" s="2">
        <v>0</v>
      </c>
      <c r="F10" s="2">
        <v>0</v>
      </c>
      <c r="G10" s="2">
        <f t="shared" si="2"/>
        <v>-26363000</v>
      </c>
      <c r="H10" s="2">
        <v>-28103988</v>
      </c>
      <c r="I10" s="7">
        <f t="shared" ref="I10:I15" si="4">H10-G10</f>
        <v>-1740988</v>
      </c>
    </row>
    <row r="11" spans="1:10" x14ac:dyDescent="0.25">
      <c r="A11" t="s">
        <v>14</v>
      </c>
      <c r="B11" s="2">
        <v>-133503000</v>
      </c>
      <c r="D11" s="2">
        <f t="shared" ref="D11:D41" si="5">B11+C11</f>
        <v>-133503000</v>
      </c>
      <c r="E11" s="2">
        <v>0</v>
      </c>
      <c r="F11" s="2">
        <v>0</v>
      </c>
      <c r="G11" s="2">
        <f t="shared" si="2"/>
        <v>-133503000</v>
      </c>
      <c r="H11" s="2">
        <f>-139516825-204695480</f>
        <v>-344212305</v>
      </c>
      <c r="I11" s="7">
        <f t="shared" si="4"/>
        <v>-210709305</v>
      </c>
    </row>
    <row r="12" spans="1:10" x14ac:dyDescent="0.25">
      <c r="A12" t="s">
        <v>15</v>
      </c>
      <c r="B12" s="2">
        <v>-3043808</v>
      </c>
      <c r="D12" s="2">
        <f t="shared" si="5"/>
        <v>-3043808</v>
      </c>
      <c r="E12" s="2">
        <v>0</v>
      </c>
      <c r="F12" s="2">
        <v>0</v>
      </c>
      <c r="G12" s="2">
        <f>D12+E12+F12</f>
        <v>-3043808</v>
      </c>
      <c r="H12" s="2">
        <v>-4241520</v>
      </c>
      <c r="I12" s="7">
        <f t="shared" si="4"/>
        <v>-1197712</v>
      </c>
    </row>
    <row r="13" spans="1:10" x14ac:dyDescent="0.25">
      <c r="A13" t="s">
        <v>16</v>
      </c>
      <c r="B13" s="2">
        <v>-86827000</v>
      </c>
      <c r="C13" s="2">
        <f>D13-B13</f>
        <v>-4633000</v>
      </c>
      <c r="D13" s="2">
        <v>-91460000</v>
      </c>
      <c r="E13" s="2">
        <v>0</v>
      </c>
      <c r="F13" s="2">
        <v>0</v>
      </c>
      <c r="G13" s="2">
        <f t="shared" si="2"/>
        <v>-91460000</v>
      </c>
      <c r="H13" s="2">
        <v>-104944858</v>
      </c>
      <c r="I13" s="7">
        <f t="shared" si="4"/>
        <v>-13484858</v>
      </c>
    </row>
    <row r="14" spans="1:10" x14ac:dyDescent="0.25">
      <c r="A14" t="s">
        <v>17</v>
      </c>
      <c r="B14" s="2">
        <v>0</v>
      </c>
      <c r="D14" s="2">
        <f t="shared" si="5"/>
        <v>0</v>
      </c>
      <c r="E14" s="2">
        <v>0</v>
      </c>
      <c r="F14" s="2">
        <v>0</v>
      </c>
      <c r="G14" s="2">
        <f t="shared" si="2"/>
        <v>0</v>
      </c>
      <c r="I14" s="7">
        <f t="shared" si="4"/>
        <v>0</v>
      </c>
    </row>
    <row r="15" spans="1:10" x14ac:dyDescent="0.25">
      <c r="A15" t="s">
        <v>18</v>
      </c>
      <c r="B15" s="2">
        <v>-335952000</v>
      </c>
      <c r="C15" s="2">
        <f>D15-B15</f>
        <v>-56687000</v>
      </c>
      <c r="D15" s="10">
        <v>-392639000</v>
      </c>
      <c r="E15" s="2">
        <v>0</v>
      </c>
      <c r="F15" s="2">
        <v>0</v>
      </c>
      <c r="G15" s="10">
        <f t="shared" si="2"/>
        <v>-392639000</v>
      </c>
      <c r="H15" s="2">
        <f>-147252456-55760269-53468293-760870</f>
        <v>-257241888</v>
      </c>
      <c r="I15" s="11">
        <f t="shared" si="4"/>
        <v>135397112</v>
      </c>
      <c r="J15" s="7"/>
    </row>
    <row r="16" spans="1:10" x14ac:dyDescent="0.25">
      <c r="A16" s="1" t="s">
        <v>19</v>
      </c>
      <c r="B16" s="6">
        <f>SUM(B9:B15)</f>
        <v>-854976329</v>
      </c>
      <c r="C16" s="6">
        <f t="shared" ref="C16:H16" si="6">SUM(C9:C15)</f>
        <v>-61992479</v>
      </c>
      <c r="D16" s="6">
        <f t="shared" si="6"/>
        <v>-916968808</v>
      </c>
      <c r="E16" s="6">
        <f t="shared" si="6"/>
        <v>0</v>
      </c>
      <c r="F16" s="6">
        <f t="shared" si="6"/>
        <v>0</v>
      </c>
      <c r="G16" s="6">
        <f t="shared" si="6"/>
        <v>-916968808</v>
      </c>
      <c r="H16" s="6">
        <f t="shared" si="6"/>
        <v>-994972021</v>
      </c>
      <c r="I16" s="6">
        <f>SUM(I9:I15)</f>
        <v>-78003213</v>
      </c>
    </row>
    <row r="17" spans="1:9" x14ac:dyDescent="0.25">
      <c r="A17" s="1" t="s">
        <v>20</v>
      </c>
      <c r="B17" s="3">
        <f>B8+B16</f>
        <v>20804466</v>
      </c>
      <c r="C17" s="3">
        <f t="shared" ref="C17:D17" si="7">C8+C16</f>
        <v>27879521</v>
      </c>
      <c r="D17" s="3">
        <f t="shared" si="7"/>
        <v>48794267</v>
      </c>
      <c r="E17" s="3">
        <v>0</v>
      </c>
      <c r="F17" s="3">
        <v>0</v>
      </c>
      <c r="G17" s="2">
        <f t="shared" si="2"/>
        <v>48794267</v>
      </c>
      <c r="H17" s="8">
        <f>H8+H16</f>
        <v>-51525737</v>
      </c>
      <c r="I17" s="7">
        <f t="shared" ref="I17:I57" si="8">G17-H17</f>
        <v>100320004</v>
      </c>
    </row>
    <row r="18" spans="1:9" x14ac:dyDescent="0.25">
      <c r="A18" t="s">
        <v>21</v>
      </c>
      <c r="B18" s="2">
        <v>202495233</v>
      </c>
      <c r="C18" s="2">
        <v>50398622.00999999</v>
      </c>
      <c r="D18" s="2">
        <v>252893855.00999999</v>
      </c>
      <c r="E18" s="2">
        <v>0</v>
      </c>
      <c r="F18" s="2">
        <v>0</v>
      </c>
      <c r="G18" s="2">
        <f t="shared" si="2"/>
        <v>252893855.00999999</v>
      </c>
      <c r="H18" s="2">
        <v>213602666</v>
      </c>
      <c r="I18" s="7">
        <f>H18-G18</f>
        <v>-39291189.00999999</v>
      </c>
    </row>
    <row r="19" spans="1:9" ht="30" x14ac:dyDescent="0.25">
      <c r="A19" s="4" t="s">
        <v>22</v>
      </c>
      <c r="D19" s="2">
        <f>B19+C19</f>
        <v>0</v>
      </c>
      <c r="E19" s="2">
        <v>0</v>
      </c>
      <c r="F19" s="2">
        <v>0</v>
      </c>
      <c r="G19" s="2">
        <f t="shared" si="2"/>
        <v>0</v>
      </c>
      <c r="I19" s="7">
        <f t="shared" si="8"/>
        <v>0</v>
      </c>
    </row>
    <row r="20" spans="1:9" ht="30" x14ac:dyDescent="0.25">
      <c r="A20" s="5" t="s">
        <v>23</v>
      </c>
      <c r="B20" s="3">
        <f>SUM(B17:B19)</f>
        <v>223299699</v>
      </c>
      <c r="C20" s="3">
        <f t="shared" ref="C20:D20" si="9">SUM(C17:C19)</f>
        <v>78278143.00999999</v>
      </c>
      <c r="D20" s="3">
        <f t="shared" si="9"/>
        <v>301688122.00999999</v>
      </c>
      <c r="E20" s="3">
        <v>0</v>
      </c>
      <c r="F20" s="3">
        <v>0</v>
      </c>
      <c r="G20" s="2">
        <f t="shared" si="2"/>
        <v>301688122.00999999</v>
      </c>
      <c r="H20" s="3">
        <f>SUM(H17:H19)</f>
        <v>162076929</v>
      </c>
      <c r="I20" s="7">
        <f>H20-G20</f>
        <v>-139611193.00999999</v>
      </c>
    </row>
    <row r="21" spans="1:9" x14ac:dyDescent="0.25">
      <c r="A21" t="s">
        <v>24</v>
      </c>
      <c r="D21" s="2">
        <f t="shared" si="5"/>
        <v>0</v>
      </c>
      <c r="E21" s="2">
        <v>0</v>
      </c>
      <c r="F21" s="2">
        <v>0</v>
      </c>
      <c r="G21" s="2">
        <f t="shared" si="2"/>
        <v>0</v>
      </c>
      <c r="I21" s="7">
        <f t="shared" si="8"/>
        <v>0</v>
      </c>
    </row>
    <row r="22" spans="1:9" x14ac:dyDescent="0.25">
      <c r="A22" t="s">
        <v>25</v>
      </c>
      <c r="B22" s="3">
        <f>SUM(B20:B21)</f>
        <v>223299699</v>
      </c>
      <c r="C22" s="3">
        <f t="shared" ref="C22:D22" si="10">SUM(C20:C21)</f>
        <v>78278143.00999999</v>
      </c>
      <c r="D22" s="3">
        <f t="shared" si="10"/>
        <v>301688122.00999999</v>
      </c>
      <c r="E22" s="3">
        <v>0</v>
      </c>
      <c r="F22" s="3">
        <v>0</v>
      </c>
      <c r="G22" s="2">
        <f t="shared" si="2"/>
        <v>301688122.00999999</v>
      </c>
      <c r="H22" s="3">
        <f>SUM(H20:H21)</f>
        <v>162076929</v>
      </c>
      <c r="I22" s="7">
        <f>H22-G22</f>
        <v>-139611193.00999999</v>
      </c>
    </row>
    <row r="23" spans="1:9" x14ac:dyDescent="0.25">
      <c r="A23" s="1" t="s">
        <v>28</v>
      </c>
      <c r="B23" s="3">
        <f>B24+B28</f>
        <v>203495233</v>
      </c>
      <c r="C23" s="3">
        <f>C24+C28</f>
        <v>49898622.00999999</v>
      </c>
      <c r="D23" s="2">
        <f t="shared" si="5"/>
        <v>253393855.00999999</v>
      </c>
      <c r="E23" s="2">
        <v>0</v>
      </c>
      <c r="F23" s="2">
        <v>0</v>
      </c>
      <c r="G23" s="2">
        <f t="shared" si="2"/>
        <v>253393855.00999999</v>
      </c>
      <c r="I23" s="7">
        <f t="shared" si="8"/>
        <v>253393855.00999999</v>
      </c>
    </row>
    <row r="24" spans="1:9" x14ac:dyDescent="0.25">
      <c r="A24" t="s">
        <v>29</v>
      </c>
      <c r="B24" s="2">
        <v>202495233</v>
      </c>
      <c r="C24" s="2">
        <f>D24-B24</f>
        <v>50398622.00999999</v>
      </c>
      <c r="D24" s="2">
        <v>252893855.00999999</v>
      </c>
      <c r="E24" s="2">
        <v>0</v>
      </c>
      <c r="F24" s="2">
        <v>0</v>
      </c>
      <c r="G24" s="2">
        <f t="shared" si="2"/>
        <v>252893855.00999999</v>
      </c>
      <c r="H24" s="2">
        <v>-376048931</v>
      </c>
      <c r="I24" s="7">
        <f>H24-(-G24)</f>
        <v>-123155075.99000001</v>
      </c>
    </row>
    <row r="25" spans="1:9" x14ac:dyDescent="0.25">
      <c r="A25" t="s">
        <v>21</v>
      </c>
      <c r="D25" s="2">
        <f t="shared" si="5"/>
        <v>0</v>
      </c>
      <c r="E25" s="2">
        <v>0</v>
      </c>
      <c r="F25" s="2">
        <v>0</v>
      </c>
      <c r="G25" s="2">
        <f t="shared" si="2"/>
        <v>0</v>
      </c>
      <c r="I25" s="7">
        <f t="shared" si="8"/>
        <v>0</v>
      </c>
    </row>
    <row r="26" spans="1:9" x14ac:dyDescent="0.25">
      <c r="A26" t="s">
        <v>30</v>
      </c>
      <c r="D26" s="2">
        <f t="shared" si="5"/>
        <v>0</v>
      </c>
      <c r="E26" s="2">
        <v>0</v>
      </c>
      <c r="F26" s="2">
        <v>0</v>
      </c>
      <c r="G26" s="2">
        <f t="shared" si="2"/>
        <v>0</v>
      </c>
      <c r="I26" s="7">
        <f t="shared" si="8"/>
        <v>0</v>
      </c>
    </row>
    <row r="27" spans="1:9" x14ac:dyDescent="0.25">
      <c r="A27" t="s">
        <v>31</v>
      </c>
      <c r="D27" s="2">
        <f t="shared" si="5"/>
        <v>0</v>
      </c>
      <c r="E27" s="2">
        <v>0</v>
      </c>
      <c r="F27" s="2">
        <v>0</v>
      </c>
      <c r="G27" s="2">
        <f t="shared" si="2"/>
        <v>0</v>
      </c>
      <c r="I27" s="7">
        <f t="shared" si="8"/>
        <v>0</v>
      </c>
    </row>
    <row r="28" spans="1:9" x14ac:dyDescent="0.25">
      <c r="A28" t="s">
        <v>32</v>
      </c>
      <c r="B28" s="2">
        <v>1000000</v>
      </c>
      <c r="C28" s="2">
        <f>D28-B28</f>
        <v>-500000</v>
      </c>
      <c r="D28" s="2">
        <v>500000</v>
      </c>
      <c r="E28" s="2">
        <v>0</v>
      </c>
      <c r="F28" s="2">
        <v>0</v>
      </c>
      <c r="G28" s="2">
        <f t="shared" si="2"/>
        <v>500000</v>
      </c>
      <c r="H28" s="2">
        <v>500000</v>
      </c>
      <c r="I28" s="7">
        <f t="shared" si="8"/>
        <v>0</v>
      </c>
    </row>
    <row r="29" spans="1:9" x14ac:dyDescent="0.25">
      <c r="A29" t="s">
        <v>33</v>
      </c>
      <c r="D29" s="2">
        <f t="shared" si="5"/>
        <v>0</v>
      </c>
      <c r="E29" s="2">
        <v>0</v>
      </c>
      <c r="F29" s="2">
        <v>0</v>
      </c>
      <c r="G29" s="2">
        <f t="shared" si="2"/>
        <v>0</v>
      </c>
      <c r="I29" s="7">
        <f t="shared" si="8"/>
        <v>0</v>
      </c>
    </row>
    <row r="30" spans="1:9" x14ac:dyDescent="0.25">
      <c r="A30" s="1" t="s">
        <v>34</v>
      </c>
      <c r="B30" s="3"/>
      <c r="C30" s="3"/>
      <c r="D30" s="3"/>
      <c r="E30" s="2">
        <v>0</v>
      </c>
      <c r="F30" s="2">
        <v>0</v>
      </c>
      <c r="G30" s="2">
        <f t="shared" si="2"/>
        <v>0</v>
      </c>
      <c r="I30" s="7">
        <f t="shared" si="8"/>
        <v>0</v>
      </c>
    </row>
    <row r="31" spans="1:9" x14ac:dyDescent="0.25">
      <c r="A31" t="s">
        <v>35</v>
      </c>
      <c r="B31" s="2">
        <v>164043591</v>
      </c>
      <c r="C31" s="2">
        <f t="shared" ref="C31:C55" si="11">D31-B31</f>
        <v>298065848.00999999</v>
      </c>
      <c r="D31" s="2">
        <v>462109439.00999999</v>
      </c>
      <c r="E31" s="2">
        <v>0</v>
      </c>
      <c r="F31" s="2">
        <v>0</v>
      </c>
      <c r="G31" s="2">
        <f t="shared" si="2"/>
        <v>462109439.00999999</v>
      </c>
      <c r="H31" s="2">
        <v>229144766</v>
      </c>
      <c r="I31" s="7">
        <f t="shared" si="8"/>
        <v>232964673.00999999</v>
      </c>
    </row>
    <row r="32" spans="1:9" x14ac:dyDescent="0.25">
      <c r="A32" t="s">
        <v>36</v>
      </c>
      <c r="B32" s="2">
        <v>3686970409</v>
      </c>
      <c r="C32" s="2">
        <f t="shared" si="11"/>
        <v>-361734456.98999977</v>
      </c>
      <c r="D32" s="2">
        <v>3325235952.0100002</v>
      </c>
      <c r="E32" s="2">
        <v>0</v>
      </c>
      <c r="F32" s="2">
        <v>0</v>
      </c>
      <c r="G32" s="2">
        <f t="shared" si="2"/>
        <v>3325235952.0100002</v>
      </c>
      <c r="H32" s="2">
        <v>3109864541</v>
      </c>
      <c r="I32" s="7">
        <f t="shared" si="8"/>
        <v>215371411.01000023</v>
      </c>
    </row>
    <row r="33" spans="1:9" x14ac:dyDescent="0.25">
      <c r="A33" t="s">
        <v>37</v>
      </c>
      <c r="B33" s="2">
        <v>86362000</v>
      </c>
      <c r="C33" s="2">
        <f t="shared" si="11"/>
        <v>269119387</v>
      </c>
      <c r="D33" s="2">
        <v>355481387</v>
      </c>
      <c r="E33" s="2">
        <v>0</v>
      </c>
      <c r="F33" s="2">
        <v>0</v>
      </c>
      <c r="G33" s="2">
        <f t="shared" si="2"/>
        <v>355481387</v>
      </c>
      <c r="H33" s="2">
        <v>268825420</v>
      </c>
      <c r="I33" s="7">
        <f t="shared" si="8"/>
        <v>86655967</v>
      </c>
    </row>
    <row r="34" spans="1:9" x14ac:dyDescent="0.25">
      <c r="A34" t="s">
        <v>38</v>
      </c>
      <c r="B34" s="2">
        <v>29829314</v>
      </c>
      <c r="C34" s="2">
        <f t="shared" si="11"/>
        <v>896372</v>
      </c>
      <c r="D34" s="2">
        <v>30725686</v>
      </c>
      <c r="E34" s="2">
        <v>0</v>
      </c>
      <c r="F34" s="2">
        <v>0</v>
      </c>
      <c r="G34" s="2">
        <f t="shared" si="2"/>
        <v>30725686</v>
      </c>
      <c r="H34" s="2">
        <v>52330433</v>
      </c>
      <c r="I34" s="7">
        <f t="shared" si="8"/>
        <v>-21604747</v>
      </c>
    </row>
    <row r="35" spans="1:9" x14ac:dyDescent="0.25">
      <c r="A35" t="s">
        <v>39</v>
      </c>
      <c r="B35" s="2">
        <v>3739822686</v>
      </c>
      <c r="C35" s="2">
        <f t="shared" si="11"/>
        <v>-342409051.68999958</v>
      </c>
      <c r="D35" s="2">
        <v>3397413634.3100004</v>
      </c>
      <c r="E35" s="2">
        <v>0</v>
      </c>
      <c r="F35" s="2">
        <v>0</v>
      </c>
      <c r="G35" s="2">
        <f t="shared" si="2"/>
        <v>3397413634.3100004</v>
      </c>
      <c r="H35" s="2">
        <v>3017853454</v>
      </c>
      <c r="I35" s="7">
        <f t="shared" si="8"/>
        <v>379560180.31000042</v>
      </c>
    </row>
    <row r="36" spans="1:9" x14ac:dyDescent="0.25">
      <c r="A36" s="1" t="s">
        <v>40</v>
      </c>
      <c r="D36" s="2">
        <f t="shared" si="5"/>
        <v>0</v>
      </c>
      <c r="E36" s="2">
        <v>0</v>
      </c>
      <c r="F36" s="2">
        <v>0</v>
      </c>
      <c r="G36" s="2">
        <f t="shared" si="2"/>
        <v>0</v>
      </c>
      <c r="I36" s="7">
        <f t="shared" si="8"/>
        <v>0</v>
      </c>
    </row>
    <row r="37" spans="1:9" x14ac:dyDescent="0.25">
      <c r="A37" t="s">
        <v>41</v>
      </c>
      <c r="B37" s="2">
        <v>208841925.88989997</v>
      </c>
      <c r="C37" s="2">
        <f t="shared" si="11"/>
        <v>155012074.11010003</v>
      </c>
      <c r="D37" s="2">
        <v>363854000</v>
      </c>
      <c r="E37" s="2">
        <v>0</v>
      </c>
      <c r="F37" s="2">
        <v>0</v>
      </c>
      <c r="G37" s="2">
        <f t="shared" si="2"/>
        <v>363854000</v>
      </c>
      <c r="H37" s="2">
        <v>220906877</v>
      </c>
      <c r="I37" s="7">
        <f t="shared" si="8"/>
        <v>142947123</v>
      </c>
    </row>
    <row r="38" spans="1:9" x14ac:dyDescent="0.25">
      <c r="A38" t="s">
        <v>42</v>
      </c>
      <c r="B38" s="2">
        <v>-202495233</v>
      </c>
      <c r="C38" s="2">
        <f t="shared" si="11"/>
        <v>-50398767</v>
      </c>
      <c r="D38" s="2">
        <v>-252894000</v>
      </c>
      <c r="E38" s="2">
        <v>0</v>
      </c>
      <c r="F38" s="2">
        <v>0</v>
      </c>
      <c r="G38" s="2">
        <f t="shared" si="2"/>
        <v>-252894000</v>
      </c>
      <c r="H38" s="2">
        <v>-194800688</v>
      </c>
      <c r="I38" s="7">
        <f t="shared" si="8"/>
        <v>-58093312</v>
      </c>
    </row>
    <row r="39" spans="1:9" x14ac:dyDescent="0.25">
      <c r="A39" t="s">
        <v>43</v>
      </c>
      <c r="B39" s="2">
        <v>-5300000</v>
      </c>
      <c r="C39" s="2">
        <f t="shared" si="11"/>
        <v>-8700000</v>
      </c>
      <c r="D39" s="2">
        <v>-14000000</v>
      </c>
      <c r="E39" s="2">
        <v>0</v>
      </c>
      <c r="F39" s="2">
        <v>0</v>
      </c>
      <c r="G39" s="2">
        <f t="shared" si="2"/>
        <v>-14000000</v>
      </c>
      <c r="H39" s="2">
        <v>-13288996</v>
      </c>
      <c r="I39" s="7">
        <f t="shared" si="8"/>
        <v>-711004</v>
      </c>
    </row>
    <row r="40" spans="1:9" x14ac:dyDescent="0.25">
      <c r="A40" t="s">
        <v>44</v>
      </c>
      <c r="B40" s="2">
        <v>1327599.8898999691</v>
      </c>
      <c r="C40" s="2">
        <f t="shared" si="11"/>
        <v>142288400.11010003</v>
      </c>
      <c r="D40" s="2">
        <v>143616000</v>
      </c>
      <c r="E40" s="2">
        <v>0</v>
      </c>
      <c r="F40" s="2">
        <v>0</v>
      </c>
      <c r="G40" s="2">
        <f t="shared" si="2"/>
        <v>143616000</v>
      </c>
      <c r="H40" s="2">
        <v>61596728</v>
      </c>
      <c r="I40" s="7">
        <f t="shared" si="8"/>
        <v>82019272</v>
      </c>
    </row>
    <row r="41" spans="1:9" x14ac:dyDescent="0.25">
      <c r="A41" s="1" t="s">
        <v>45</v>
      </c>
      <c r="D41" s="2">
        <f t="shared" si="5"/>
        <v>0</v>
      </c>
      <c r="E41" s="2">
        <v>0</v>
      </c>
      <c r="F41" s="2">
        <v>0</v>
      </c>
      <c r="G41" s="2">
        <f t="shared" si="2"/>
        <v>0</v>
      </c>
      <c r="I41" s="7">
        <f t="shared" si="8"/>
        <v>0</v>
      </c>
    </row>
    <row r="42" spans="1:9" x14ac:dyDescent="0.25">
      <c r="A42" t="s">
        <v>46</v>
      </c>
      <c r="B42" s="2">
        <v>19040753</v>
      </c>
      <c r="C42" s="2">
        <f t="shared" si="11"/>
        <v>35516316.009999998</v>
      </c>
      <c r="D42" s="2">
        <v>54557069.009999998</v>
      </c>
      <c r="E42" s="2">
        <v>0</v>
      </c>
      <c r="F42" s="2">
        <v>0</v>
      </c>
      <c r="G42" s="2">
        <f t="shared" si="2"/>
        <v>54557069.009999998</v>
      </c>
      <c r="H42" s="2">
        <v>61596731</v>
      </c>
      <c r="I42" s="7">
        <f t="shared" si="8"/>
        <v>-7039661.9900000021</v>
      </c>
    </row>
    <row r="43" spans="1:9" x14ac:dyDescent="0.25">
      <c r="A43" t="s">
        <v>47</v>
      </c>
      <c r="B43" s="2">
        <v>18561000</v>
      </c>
      <c r="C43" s="2">
        <f t="shared" si="11"/>
        <v>79697333</v>
      </c>
      <c r="D43" s="2">
        <v>98258333</v>
      </c>
      <c r="E43" s="2">
        <v>0</v>
      </c>
      <c r="F43" s="2">
        <v>0</v>
      </c>
      <c r="G43" s="2">
        <f t="shared" si="2"/>
        <v>98258333</v>
      </c>
      <c r="H43" s="9"/>
      <c r="I43" s="7">
        <f t="shared" si="8"/>
        <v>98258333</v>
      </c>
    </row>
    <row r="44" spans="1:9" x14ac:dyDescent="0.25">
      <c r="A44" t="s">
        <v>48</v>
      </c>
      <c r="B44" s="2">
        <v>479753</v>
      </c>
      <c r="C44" s="2">
        <f t="shared" si="11"/>
        <v>-44181016.990000002</v>
      </c>
      <c r="D44" s="2">
        <v>-43701263.990000002</v>
      </c>
      <c r="E44" s="2">
        <v>0</v>
      </c>
      <c r="F44" s="2">
        <v>0</v>
      </c>
      <c r="G44" s="2">
        <f t="shared" si="2"/>
        <v>-43701263.990000002</v>
      </c>
      <c r="I44" s="7">
        <f t="shared" si="8"/>
        <v>-43701263.990000002</v>
      </c>
    </row>
    <row r="45" spans="1:9" x14ac:dyDescent="0.25">
      <c r="A45" s="1" t="s">
        <v>49</v>
      </c>
      <c r="B45" s="3"/>
      <c r="C45" s="3"/>
      <c r="D45" s="3"/>
      <c r="E45" s="2">
        <v>0</v>
      </c>
      <c r="F45" s="2">
        <v>0</v>
      </c>
      <c r="G45" s="2">
        <f t="shared" si="2"/>
        <v>0</v>
      </c>
      <c r="I45" s="7">
        <f t="shared" si="8"/>
        <v>0</v>
      </c>
    </row>
    <row r="46" spans="1:9" x14ac:dyDescent="0.25">
      <c r="A46" t="s">
        <v>50</v>
      </c>
      <c r="B46" s="2">
        <v>3686970409</v>
      </c>
      <c r="C46" s="2">
        <f t="shared" si="11"/>
        <v>-549151145.98999977</v>
      </c>
      <c r="D46" s="2">
        <v>3137819263.0100002</v>
      </c>
      <c r="E46" s="2">
        <v>0</v>
      </c>
      <c r="F46" s="2">
        <v>0</v>
      </c>
      <c r="G46" s="2">
        <f t="shared" si="2"/>
        <v>3137819263.0100002</v>
      </c>
      <c r="H46" s="9">
        <v>2943425373</v>
      </c>
      <c r="I46" s="7">
        <f t="shared" si="8"/>
        <v>194393890.01000023</v>
      </c>
    </row>
    <row r="47" spans="1:9" x14ac:dyDescent="0.25">
      <c r="A47" t="s">
        <v>14</v>
      </c>
      <c r="B47" s="2">
        <v>133503316</v>
      </c>
      <c r="C47" s="2">
        <f t="shared" si="11"/>
        <v>0</v>
      </c>
      <c r="D47" s="2">
        <v>133503316</v>
      </c>
      <c r="E47" s="2">
        <v>0</v>
      </c>
      <c r="F47" s="2">
        <v>0</v>
      </c>
      <c r="G47" s="2">
        <f t="shared" si="2"/>
        <v>133503316</v>
      </c>
      <c r="H47" s="2">
        <f>137906703+204695480</f>
        <v>342602183</v>
      </c>
      <c r="I47" s="7">
        <f t="shared" si="8"/>
        <v>-209098867</v>
      </c>
    </row>
    <row r="48" spans="1:9" x14ac:dyDescent="0.25">
      <c r="A48" t="s">
        <v>51</v>
      </c>
      <c r="B48" s="2">
        <v>70846258</v>
      </c>
      <c r="C48" s="2">
        <f t="shared" si="11"/>
        <v>11124220</v>
      </c>
      <c r="D48" s="2">
        <v>81970478</v>
      </c>
      <c r="E48" s="2">
        <v>0</v>
      </c>
      <c r="F48" s="2">
        <v>0</v>
      </c>
      <c r="G48" s="2">
        <f t="shared" si="2"/>
        <v>81970478</v>
      </c>
      <c r="I48" s="7">
        <f t="shared" si="8"/>
        <v>81970478</v>
      </c>
    </row>
    <row r="49" spans="1:9" x14ac:dyDescent="0.25">
      <c r="A49" t="s">
        <v>52</v>
      </c>
      <c r="B49" s="2">
        <v>31180000</v>
      </c>
      <c r="C49" s="2">
        <f t="shared" si="11"/>
        <v>26106000.019999996</v>
      </c>
      <c r="D49" s="2">
        <v>57286000.019999996</v>
      </c>
      <c r="E49" s="2">
        <v>0</v>
      </c>
      <c r="F49" s="2">
        <v>0</v>
      </c>
      <c r="G49" s="2">
        <f t="shared" si="2"/>
        <v>57286000.019999996</v>
      </c>
      <c r="H49" s="2">
        <v>53468293</v>
      </c>
      <c r="I49" s="7">
        <f t="shared" si="8"/>
        <v>3817707.0199999958</v>
      </c>
    </row>
    <row r="50" spans="1:9" x14ac:dyDescent="0.25">
      <c r="A50" s="1" t="s">
        <v>53</v>
      </c>
      <c r="B50" s="3"/>
      <c r="C50" s="3"/>
      <c r="E50" s="2">
        <v>0</v>
      </c>
      <c r="F50" s="2">
        <v>0</v>
      </c>
      <c r="G50" s="2">
        <f t="shared" si="2"/>
        <v>0</v>
      </c>
      <c r="I50" s="7">
        <f t="shared" si="8"/>
        <v>0</v>
      </c>
    </row>
    <row r="51" spans="1:9" x14ac:dyDescent="0.25">
      <c r="A51" t="s">
        <v>54</v>
      </c>
      <c r="B51" s="2">
        <v>67010735</v>
      </c>
      <c r="C51" s="2">
        <f t="shared" si="11"/>
        <v>-20900000</v>
      </c>
      <c r="D51" s="2">
        <v>46110735</v>
      </c>
      <c r="E51" s="2">
        <v>0</v>
      </c>
      <c r="F51" s="2">
        <v>0</v>
      </c>
      <c r="G51" s="2">
        <f t="shared" si="2"/>
        <v>46110735</v>
      </c>
      <c r="I51" s="7">
        <f t="shared" si="8"/>
        <v>46110735</v>
      </c>
    </row>
    <row r="52" spans="1:9" x14ac:dyDescent="0.25">
      <c r="A52" t="s">
        <v>55</v>
      </c>
      <c r="B52" s="2">
        <v>4339947</v>
      </c>
      <c r="C52" s="2">
        <f t="shared" si="11"/>
        <v>0</v>
      </c>
      <c r="D52" s="2">
        <v>4339947</v>
      </c>
      <c r="E52" s="2">
        <v>0</v>
      </c>
      <c r="F52" s="2">
        <v>0</v>
      </c>
      <c r="G52" s="2">
        <f t="shared" si="2"/>
        <v>4339947</v>
      </c>
      <c r="I52" s="7">
        <f t="shared" si="8"/>
        <v>4339947</v>
      </c>
    </row>
    <row r="53" spans="1:9" x14ac:dyDescent="0.25">
      <c r="A53" s="1" t="s">
        <v>56</v>
      </c>
      <c r="B53" s="2">
        <f>SUM(B54:B56)</f>
        <v>51000</v>
      </c>
      <c r="C53" s="2">
        <f t="shared" si="11"/>
        <v>0</v>
      </c>
      <c r="D53" s="2">
        <f t="shared" ref="D53" si="12">SUM(D54:D56)</f>
        <v>51000</v>
      </c>
      <c r="E53" s="2">
        <v>0</v>
      </c>
      <c r="F53" s="2">
        <v>0</v>
      </c>
      <c r="G53" s="2">
        <f t="shared" si="2"/>
        <v>51000</v>
      </c>
      <c r="I53" s="7">
        <f t="shared" si="8"/>
        <v>51000</v>
      </c>
    </row>
    <row r="54" spans="1:9" x14ac:dyDescent="0.25">
      <c r="A54" t="s">
        <v>57</v>
      </c>
      <c r="B54" s="2">
        <v>12000</v>
      </c>
      <c r="C54" s="2">
        <f t="shared" si="11"/>
        <v>0</v>
      </c>
      <c r="D54" s="2">
        <v>12000</v>
      </c>
      <c r="E54" s="2">
        <v>0</v>
      </c>
      <c r="F54" s="2">
        <v>0</v>
      </c>
      <c r="G54" s="2">
        <f t="shared" si="2"/>
        <v>12000</v>
      </c>
      <c r="I54" s="7">
        <f t="shared" si="8"/>
        <v>12000</v>
      </c>
    </row>
    <row r="55" spans="1:9" x14ac:dyDescent="0.25">
      <c r="A55" t="s">
        <v>58</v>
      </c>
      <c r="B55" s="2">
        <v>39000</v>
      </c>
      <c r="C55" s="2">
        <f t="shared" si="11"/>
        <v>0</v>
      </c>
      <c r="D55" s="2">
        <v>39000</v>
      </c>
      <c r="E55" s="2">
        <v>0</v>
      </c>
      <c r="F55" s="2">
        <v>0</v>
      </c>
      <c r="G55" s="2">
        <f t="shared" si="2"/>
        <v>39000</v>
      </c>
      <c r="I55" s="7">
        <f t="shared" si="8"/>
        <v>39000</v>
      </c>
    </row>
    <row r="56" spans="1:9" x14ac:dyDescent="0.25">
      <c r="A56" t="s">
        <v>59</v>
      </c>
      <c r="B56" s="2">
        <v>0</v>
      </c>
      <c r="D56" s="2">
        <f t="shared" ref="D56:D57" si="13">B56+C56</f>
        <v>0</v>
      </c>
      <c r="E56" s="2">
        <v>0</v>
      </c>
      <c r="F56" s="2">
        <v>0</v>
      </c>
      <c r="G56" s="2">
        <f t="shared" ref="G56:G57" si="14">D56</f>
        <v>0</v>
      </c>
      <c r="I56" s="7">
        <f t="shared" si="8"/>
        <v>0</v>
      </c>
    </row>
    <row r="57" spans="1:9" x14ac:dyDescent="0.25">
      <c r="A57" t="s">
        <v>60</v>
      </c>
      <c r="B57" s="2">
        <v>0</v>
      </c>
      <c r="D57" s="2">
        <f t="shared" si="13"/>
        <v>0</v>
      </c>
      <c r="E57" s="2">
        <v>0</v>
      </c>
      <c r="F57" s="2">
        <v>0</v>
      </c>
      <c r="G57" s="2">
        <f t="shared" si="14"/>
        <v>0</v>
      </c>
      <c r="I57" s="7">
        <f t="shared" si="8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Tebogo Mogorosi</dc:creator>
  <cp:lastModifiedBy>Thembi Lebusa</cp:lastModifiedBy>
  <dcterms:created xsi:type="dcterms:W3CDTF">2019-08-30T19:04:47Z</dcterms:created>
  <dcterms:modified xsi:type="dcterms:W3CDTF">2021-08-31T11:16:17Z</dcterms:modified>
</cp:coreProperties>
</file>